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cornelia/Documents/whale/ITC Website/results/"/>
    </mc:Choice>
  </mc:AlternateContent>
  <xr:revisionPtr revIDLastSave="0" documentId="8_{4B8FFD45-4034-1E4C-81EE-80F85E45D561}" xr6:coauthVersionLast="45" xr6:coauthVersionMax="45" xr10:uidLastSave="{00000000-0000-0000-0000-000000000000}"/>
  <bookViews>
    <workbookView xWindow="0" yWindow="460" windowWidth="23000" windowHeight="19700" tabRatio="707" activeTab="6" xr2:uid="{00000000-000D-0000-FFFF-FFFF00000000}"/>
  </bookViews>
  <sheets>
    <sheet name="SPRING" sheetId="3" r:id="rId1"/>
    <sheet name="SW" sheetId="4" r:id="rId2"/>
    <sheet name="CGC" sheetId="5" r:id="rId3"/>
    <sheet name="Pit Race" sheetId="6" r:id="rId4"/>
    <sheet name="Oak Cup" sheetId="7" r:id="rId5"/>
    <sheet name="Altrz" sheetId="8" r:id="rId6"/>
    <sheet name="B2B" sheetId="9" r:id="rId7"/>
    <sheet name="FALL" sheetId="2" r:id="rId8"/>
    <sheet name="Temp" sheetId="10" r:id="rId9"/>
  </sheets>
  <definedNames>
    <definedName name="_xlnm.Print_Area" localSheetId="7">FALL!#REF!</definedName>
    <definedName name="_xlnm.Print_Area" localSheetId="0">Altrz!$A$2:$J$39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3" l="1"/>
  <c r="H8" i="3"/>
  <c r="G9" i="3"/>
  <c r="F9" i="3"/>
  <c r="E9" i="3"/>
  <c r="D19" i="4"/>
  <c r="E17" i="6"/>
  <c r="D5" i="4"/>
  <c r="D6" i="4"/>
  <c r="D6" i="3" s="1"/>
  <c r="D7" i="4"/>
  <c r="D20" i="4"/>
  <c r="D21" i="4"/>
  <c r="D22" i="4"/>
  <c r="D31" i="4"/>
  <c r="D36" i="3"/>
  <c r="C36" i="3" s="1"/>
  <c r="D6" i="10" s="1"/>
  <c r="E36" i="3"/>
  <c r="F36" i="3"/>
  <c r="G36" i="3"/>
  <c r="H36" i="3"/>
  <c r="D28" i="4"/>
  <c r="F31" i="3"/>
  <c r="H31" i="3"/>
  <c r="B34" i="3"/>
  <c r="G34" i="3"/>
  <c r="D14" i="4"/>
  <c r="D14" i="3" s="1"/>
  <c r="D14" i="6"/>
  <c r="F14" i="3" s="1"/>
  <c r="H15" i="3"/>
  <c r="E6" i="3"/>
  <c r="H6" i="3"/>
  <c r="B7" i="3"/>
  <c r="D7" i="3" s="1"/>
  <c r="B28" i="3"/>
  <c r="D29" i="4"/>
  <c r="D28" i="3"/>
  <c r="D28" i="5"/>
  <c r="E28" i="3" s="1"/>
  <c r="H28" i="3"/>
  <c r="B30" i="3"/>
  <c r="D30" i="3"/>
  <c r="G30" i="3"/>
  <c r="H30" i="3"/>
  <c r="D16" i="4"/>
  <c r="D16" i="3"/>
  <c r="H16" i="3"/>
  <c r="D15" i="4"/>
  <c r="D15" i="3" s="1"/>
  <c r="D14" i="5"/>
  <c r="E14" i="3" s="1"/>
  <c r="D14" i="7"/>
  <c r="G14" i="3" s="1"/>
  <c r="H14" i="3"/>
  <c r="B5" i="3"/>
  <c r="D5" i="3" s="1"/>
  <c r="D5" i="5"/>
  <c r="E5" i="3"/>
  <c r="B7" i="10"/>
  <c r="E28" i="6"/>
  <c r="D37" i="4"/>
  <c r="D37" i="3"/>
  <c r="E37" i="3"/>
  <c r="F37" i="3"/>
  <c r="C37" i="3" s="1"/>
  <c r="G37" i="3"/>
  <c r="H37" i="3"/>
  <c r="H19" i="3"/>
  <c r="E37" i="8"/>
  <c r="F37" i="8"/>
  <c r="G37" i="8"/>
  <c r="H37" i="8"/>
  <c r="E38" i="8"/>
  <c r="F38" i="8"/>
  <c r="G38" i="8"/>
  <c r="H38" i="8"/>
  <c r="E37" i="5"/>
  <c r="E37" i="4"/>
  <c r="E37" i="6"/>
  <c r="F37" i="6"/>
  <c r="E37" i="7"/>
  <c r="F37" i="7"/>
  <c r="G37" i="7"/>
  <c r="B33" i="3"/>
  <c r="B32" i="3"/>
  <c r="B35" i="3"/>
  <c r="D35" i="3" s="1"/>
  <c r="D8" i="4"/>
  <c r="D8" i="3" s="1"/>
  <c r="D36" i="4"/>
  <c r="E22" i="6"/>
  <c r="E36" i="4"/>
  <c r="D35" i="4"/>
  <c r="D28" i="6"/>
  <c r="F28" i="3" s="1"/>
  <c r="D28" i="8"/>
  <c r="D30" i="4"/>
  <c r="D31" i="3" s="1"/>
  <c r="D34" i="4"/>
  <c r="A29" i="5"/>
  <c r="A30" i="5"/>
  <c r="D30" i="5" s="1"/>
  <c r="E35" i="3"/>
  <c r="D34" i="8"/>
  <c r="H35" i="3"/>
  <c r="D33" i="4"/>
  <c r="D32" i="3"/>
  <c r="H32" i="3"/>
  <c r="D32" i="4"/>
  <c r="D33" i="3" s="1"/>
  <c r="H33" i="3"/>
  <c r="D29" i="3"/>
  <c r="H29" i="3"/>
  <c r="D28" i="7"/>
  <c r="G28" i="3" s="1"/>
  <c r="E23" i="3"/>
  <c r="D23" i="3"/>
  <c r="C23" i="3" s="1"/>
  <c r="F23" i="3"/>
  <c r="G23" i="3"/>
  <c r="D18" i="4"/>
  <c r="D19" i="3"/>
  <c r="F19" i="3"/>
  <c r="D20" i="7"/>
  <c r="G19" i="3"/>
  <c r="A15" i="5"/>
  <c r="D15" i="5" s="1"/>
  <c r="D18" i="3"/>
  <c r="D19" i="6"/>
  <c r="D19" i="7"/>
  <c r="G18" i="3" s="1"/>
  <c r="H18" i="3"/>
  <c r="D22" i="3"/>
  <c r="D18" i="7"/>
  <c r="H22" i="3"/>
  <c r="D20" i="3"/>
  <c r="D21" i="8"/>
  <c r="H20" i="3"/>
  <c r="D17" i="3"/>
  <c r="G17" i="3"/>
  <c r="H17" i="3"/>
  <c r="D17" i="4"/>
  <c r="D21" i="3"/>
  <c r="H21" i="3"/>
  <c r="D15" i="8"/>
  <c r="D14" i="8"/>
  <c r="H9" i="3"/>
  <c r="C9" i="3" s="1"/>
  <c r="A6" i="5"/>
  <c r="D8" i="5" s="1"/>
  <c r="E8" i="3" s="1"/>
  <c r="A7" i="5"/>
  <c r="D7" i="5" s="1"/>
  <c r="F7" i="6" s="1"/>
  <c r="D6" i="6"/>
  <c r="F6" i="3" s="1"/>
  <c r="D5" i="6"/>
  <c r="F5" i="3" s="1"/>
  <c r="D5" i="7"/>
  <c r="D5" i="8"/>
  <c r="C2" i="4"/>
  <c r="E22" i="5"/>
  <c r="E22" i="4"/>
  <c r="D42" i="4"/>
  <c r="D43" i="4"/>
  <c r="D44" i="4"/>
  <c r="A6" i="6"/>
  <c r="A7" i="6" s="1"/>
  <c r="D7" i="6" s="1"/>
  <c r="F7" i="3" s="1"/>
  <c r="A15" i="6"/>
  <c r="D15" i="6" s="1"/>
  <c r="F15" i="3" s="1"/>
  <c r="A29" i="6"/>
  <c r="A29" i="8"/>
  <c r="D29" i="8" s="1"/>
  <c r="I29" i="8" s="1"/>
  <c r="A15" i="8"/>
  <c r="A16" i="8"/>
  <c r="D16" i="8" s="1"/>
  <c r="A6" i="8"/>
  <c r="D23" i="8"/>
  <c r="E22" i="7"/>
  <c r="A15" i="7"/>
  <c r="D15" i="7" s="1"/>
  <c r="G15" i="3" s="1"/>
  <c r="E21" i="7"/>
  <c r="A29" i="7"/>
  <c r="A30" i="7"/>
  <c r="A31" i="7" s="1"/>
  <c r="A6" i="7"/>
  <c r="D9" i="7" s="1"/>
  <c r="D8" i="7"/>
  <c r="G8" i="3" s="1"/>
  <c r="A7" i="7"/>
  <c r="D7" i="7" s="1"/>
  <c r="G7" i="3" s="1"/>
  <c r="E35" i="4"/>
  <c r="E34" i="4"/>
  <c r="E6" i="6"/>
  <c r="F6" i="6"/>
  <c r="E7" i="6"/>
  <c r="E31" i="6"/>
  <c r="E32" i="6"/>
  <c r="E33" i="6"/>
  <c r="E29" i="6"/>
  <c r="E30" i="6"/>
  <c r="E33" i="4"/>
  <c r="E12" i="3"/>
  <c r="E26" i="3" s="1"/>
  <c r="E39" i="3" s="1"/>
  <c r="E13" i="3"/>
  <c r="E27" i="3"/>
  <c r="E40" i="3" s="1"/>
  <c r="E32" i="4"/>
  <c r="E20" i="4"/>
  <c r="E21" i="4"/>
  <c r="A49" i="8"/>
  <c r="A50" i="8"/>
  <c r="H45" i="3"/>
  <c r="H46" i="3"/>
  <c r="B42" i="3"/>
  <c r="B43" i="3"/>
  <c r="D43" i="3"/>
  <c r="C43" i="3"/>
  <c r="B41" i="3"/>
  <c r="B12" i="3"/>
  <c r="B26" i="3" s="1"/>
  <c r="B39" i="3" s="1"/>
  <c r="H50" i="8"/>
  <c r="G50" i="8"/>
  <c r="F50" i="8"/>
  <c r="E50" i="8"/>
  <c r="H49" i="8"/>
  <c r="G49" i="8"/>
  <c r="F49" i="8"/>
  <c r="E49" i="8"/>
  <c r="D49" i="8"/>
  <c r="H48" i="8"/>
  <c r="G48" i="8"/>
  <c r="F48" i="8"/>
  <c r="E48" i="8"/>
  <c r="D48" i="8"/>
  <c r="I48" i="8" s="1"/>
  <c r="D47" i="8"/>
  <c r="D46" i="8"/>
  <c r="B46" i="8"/>
  <c r="H44" i="8"/>
  <c r="G44" i="8"/>
  <c r="F44" i="8"/>
  <c r="E44" i="8"/>
  <c r="H43" i="8"/>
  <c r="G43" i="8"/>
  <c r="F43" i="8"/>
  <c r="E43" i="8"/>
  <c r="A43" i="8"/>
  <c r="H42" i="8"/>
  <c r="G42" i="8"/>
  <c r="F42" i="8"/>
  <c r="E42" i="8"/>
  <c r="D42" i="8"/>
  <c r="I42" i="8" s="1"/>
  <c r="D41" i="8"/>
  <c r="D40" i="8"/>
  <c r="B40" i="8"/>
  <c r="H36" i="8"/>
  <c r="G36" i="8"/>
  <c r="F36" i="8"/>
  <c r="E36" i="8"/>
  <c r="H35" i="8"/>
  <c r="G35" i="8"/>
  <c r="F35" i="8"/>
  <c r="E35" i="8"/>
  <c r="H34" i="8"/>
  <c r="G34" i="8"/>
  <c r="F34" i="8"/>
  <c r="E34" i="8"/>
  <c r="I34" i="8" s="1"/>
  <c r="H33" i="8"/>
  <c r="H47" i="8" s="1"/>
  <c r="G33" i="8"/>
  <c r="G47" i="8" s="1"/>
  <c r="F33" i="8"/>
  <c r="F47" i="8" s="1"/>
  <c r="E33" i="8"/>
  <c r="E47" i="8" s="1"/>
  <c r="H32" i="8"/>
  <c r="H46" i="8" s="1"/>
  <c r="G32" i="8"/>
  <c r="G46" i="8" s="1"/>
  <c r="F32" i="8"/>
  <c r="F46" i="8" s="1"/>
  <c r="E32" i="8"/>
  <c r="E46" i="8" s="1"/>
  <c r="H31" i="8"/>
  <c r="G31" i="8"/>
  <c r="F31" i="8"/>
  <c r="E31" i="8"/>
  <c r="H30" i="8"/>
  <c r="G30" i="8"/>
  <c r="F30" i="8"/>
  <c r="E30" i="8"/>
  <c r="H29" i="8"/>
  <c r="G29" i="8"/>
  <c r="F29" i="8"/>
  <c r="E29" i="8"/>
  <c r="H28" i="8"/>
  <c r="G28" i="8"/>
  <c r="F28" i="8"/>
  <c r="E28" i="8"/>
  <c r="H23" i="8"/>
  <c r="G23" i="8"/>
  <c r="F23" i="8"/>
  <c r="E23" i="8"/>
  <c r="H22" i="8"/>
  <c r="G22" i="8"/>
  <c r="F22" i="8"/>
  <c r="E22" i="8"/>
  <c r="H21" i="8"/>
  <c r="G21" i="8"/>
  <c r="F21" i="8"/>
  <c r="E21" i="8"/>
  <c r="H20" i="8"/>
  <c r="G20" i="8"/>
  <c r="F20" i="8"/>
  <c r="E20" i="8"/>
  <c r="H19" i="8"/>
  <c r="G19" i="8"/>
  <c r="F19" i="8"/>
  <c r="E19" i="8"/>
  <c r="H18" i="8"/>
  <c r="G18" i="8"/>
  <c r="F18" i="8"/>
  <c r="E18" i="8"/>
  <c r="H17" i="8"/>
  <c r="G17" i="8"/>
  <c r="F17" i="8"/>
  <c r="E17" i="8"/>
  <c r="H16" i="8"/>
  <c r="G16" i="8"/>
  <c r="F16" i="8"/>
  <c r="E16" i="8"/>
  <c r="H15" i="8"/>
  <c r="G15" i="8"/>
  <c r="F15" i="8"/>
  <c r="E15" i="8"/>
  <c r="H14" i="8"/>
  <c r="G14" i="8"/>
  <c r="F14" i="8"/>
  <c r="E14" i="8"/>
  <c r="I14" i="8" s="1"/>
  <c r="I13" i="8"/>
  <c r="I27" i="8" s="1"/>
  <c r="I41" i="8" s="1"/>
  <c r="H13" i="8"/>
  <c r="H27" i="8"/>
  <c r="H41" i="8" s="1"/>
  <c r="G13" i="8"/>
  <c r="G27" i="8" s="1"/>
  <c r="G41" i="8" s="1"/>
  <c r="F13" i="8"/>
  <c r="F27" i="8"/>
  <c r="F41" i="8" s="1"/>
  <c r="E13" i="8"/>
  <c r="E27" i="8" s="1"/>
  <c r="E41" i="8" s="1"/>
  <c r="I12" i="8"/>
  <c r="I26" i="8"/>
  <c r="I40" i="8" s="1"/>
  <c r="H12" i="8"/>
  <c r="H26" i="8" s="1"/>
  <c r="H40" i="8" s="1"/>
  <c r="G12" i="8"/>
  <c r="G26" i="8"/>
  <c r="G40" i="8" s="1"/>
  <c r="F12" i="8"/>
  <c r="F26" i="8" s="1"/>
  <c r="F40" i="8" s="1"/>
  <c r="E12" i="8"/>
  <c r="E26" i="8"/>
  <c r="E40" i="8" s="1"/>
  <c r="H9" i="8"/>
  <c r="G9" i="8"/>
  <c r="F9" i="8"/>
  <c r="E9" i="8"/>
  <c r="H8" i="8"/>
  <c r="G8" i="8"/>
  <c r="F8" i="8"/>
  <c r="E8" i="8"/>
  <c r="H7" i="8"/>
  <c r="G7" i="8"/>
  <c r="F7" i="8"/>
  <c r="E7" i="8"/>
  <c r="F6" i="8"/>
  <c r="E6" i="8"/>
  <c r="G6" i="8"/>
  <c r="H6" i="8"/>
  <c r="F5" i="8"/>
  <c r="E5" i="8"/>
  <c r="I5" i="8" s="1"/>
  <c r="G5" i="8"/>
  <c r="H5" i="8"/>
  <c r="G36" i="7"/>
  <c r="F36" i="7"/>
  <c r="E36" i="7"/>
  <c r="G35" i="7"/>
  <c r="F35" i="7"/>
  <c r="E35" i="7"/>
  <c r="G34" i="7"/>
  <c r="F34" i="7"/>
  <c r="E34" i="7"/>
  <c r="F33" i="7"/>
  <c r="E33" i="7"/>
  <c r="E32" i="7"/>
  <c r="G31" i="7"/>
  <c r="F31" i="7"/>
  <c r="E31" i="7"/>
  <c r="E30" i="7"/>
  <c r="E29" i="7"/>
  <c r="G28" i="7"/>
  <c r="F28" i="7"/>
  <c r="E28" i="7"/>
  <c r="F12" i="7"/>
  <c r="F26" i="7" s="1"/>
  <c r="G23" i="7"/>
  <c r="F23" i="7"/>
  <c r="E23" i="7"/>
  <c r="G20" i="7"/>
  <c r="E20" i="7"/>
  <c r="E19" i="7"/>
  <c r="E18" i="7"/>
  <c r="E17" i="7"/>
  <c r="E16" i="7"/>
  <c r="G15" i="7"/>
  <c r="E15" i="7"/>
  <c r="G14" i="7"/>
  <c r="F14" i="7"/>
  <c r="E14" i="7"/>
  <c r="H13" i="7"/>
  <c r="H27" i="7"/>
  <c r="G13" i="7"/>
  <c r="G27" i="7" s="1"/>
  <c r="F13" i="7"/>
  <c r="F27" i="7"/>
  <c r="E13" i="7"/>
  <c r="E27" i="7" s="1"/>
  <c r="H12" i="7"/>
  <c r="H26" i="7" s="1"/>
  <c r="G12" i="7"/>
  <c r="G26" i="7"/>
  <c r="E12" i="7"/>
  <c r="E26" i="7" s="1"/>
  <c r="G9" i="7"/>
  <c r="F9" i="7"/>
  <c r="E9" i="7"/>
  <c r="H9" i="7" s="1"/>
  <c r="F8" i="7"/>
  <c r="E8" i="7"/>
  <c r="G7" i="7"/>
  <c r="F7" i="7"/>
  <c r="E7" i="7"/>
  <c r="F6" i="7"/>
  <c r="E6" i="7"/>
  <c r="G6" i="7"/>
  <c r="F5" i="7"/>
  <c r="E5" i="7"/>
  <c r="G5" i="7"/>
  <c r="H5" i="7"/>
  <c r="F36" i="6"/>
  <c r="E36" i="6"/>
  <c r="F35" i="6"/>
  <c r="E35" i="6"/>
  <c r="E34" i="6"/>
  <c r="F28" i="6"/>
  <c r="G28" i="6"/>
  <c r="E21" i="6"/>
  <c r="E20" i="6"/>
  <c r="E19" i="6"/>
  <c r="E18" i="6"/>
  <c r="E16" i="6"/>
  <c r="F15" i="6"/>
  <c r="E15" i="6"/>
  <c r="F14" i="6"/>
  <c r="E14" i="6"/>
  <c r="G14" i="6"/>
  <c r="G13" i="6"/>
  <c r="G27" i="6" s="1"/>
  <c r="F13" i="6"/>
  <c r="F27" i="6"/>
  <c r="E13" i="6"/>
  <c r="E27" i="6" s="1"/>
  <c r="G12" i="6"/>
  <c r="G26" i="6"/>
  <c r="F12" i="6"/>
  <c r="F26" i="6" s="1"/>
  <c r="E12" i="6"/>
  <c r="E26" i="6"/>
  <c r="F9" i="6"/>
  <c r="E9" i="6"/>
  <c r="F8" i="6"/>
  <c r="E8" i="6"/>
  <c r="F5" i="6"/>
  <c r="E5" i="6"/>
  <c r="E36" i="5"/>
  <c r="E35" i="5"/>
  <c r="E34" i="5"/>
  <c r="E33" i="5"/>
  <c r="E32" i="5"/>
  <c r="E30" i="5"/>
  <c r="D13" i="4"/>
  <c r="D27" i="4" s="1"/>
  <c r="E21" i="5"/>
  <c r="F13" i="5"/>
  <c r="F27" i="5"/>
  <c r="E13" i="5"/>
  <c r="E27" i="5"/>
  <c r="D13" i="5"/>
  <c r="D13" i="6"/>
  <c r="D13" i="7" s="1"/>
  <c r="D13" i="8" s="1"/>
  <c r="F12" i="5"/>
  <c r="F26" i="5"/>
  <c r="E12" i="5"/>
  <c r="E26" i="5"/>
  <c r="B12" i="4"/>
  <c r="B26" i="4" s="1"/>
  <c r="B26" i="5" s="1"/>
  <c r="B26" i="6" s="1"/>
  <c r="B26" i="7" s="1"/>
  <c r="B26" i="8" s="1"/>
  <c r="B12" i="5"/>
  <c r="B12" i="6" s="1"/>
  <c r="B12" i="7" s="1"/>
  <c r="B12" i="8" s="1"/>
  <c r="E8" i="5"/>
  <c r="E6" i="5"/>
  <c r="D4" i="5"/>
  <c r="D4" i="6"/>
  <c r="D4" i="7"/>
  <c r="D4" i="8" s="1"/>
  <c r="D3" i="5"/>
  <c r="D3" i="6"/>
  <c r="D3" i="7"/>
  <c r="D3" i="8" s="1"/>
  <c r="B3" i="5"/>
  <c r="B3" i="6"/>
  <c r="B3" i="7"/>
  <c r="B3" i="8" s="1"/>
  <c r="E2" i="5"/>
  <c r="D2" i="6"/>
  <c r="C2" i="7"/>
  <c r="E2" i="8" s="1"/>
  <c r="E44" i="4"/>
  <c r="E28" i="4"/>
  <c r="E16" i="5"/>
  <c r="E13" i="4"/>
  <c r="E27" i="4"/>
  <c r="E41" i="4"/>
  <c r="E12" i="4"/>
  <c r="E26" i="4"/>
  <c r="E40" i="4"/>
  <c r="D12" i="4"/>
  <c r="E5" i="5"/>
  <c r="C26" i="3"/>
  <c r="C39" i="3"/>
  <c r="C45" i="3" s="1"/>
  <c r="C13" i="3"/>
  <c r="C27" i="3"/>
  <c r="C40" i="3"/>
  <c r="C46" i="3" s="1"/>
  <c r="C12" i="3"/>
  <c r="K26" i="3"/>
  <c r="K39" i="3"/>
  <c r="K45" i="3" s="1"/>
  <c r="K40" i="3"/>
  <c r="K46" i="3"/>
  <c r="H13" i="3"/>
  <c r="G13" i="3"/>
  <c r="G27" i="3"/>
  <c r="G40" i="3"/>
  <c r="G46" i="3"/>
  <c r="F13" i="3"/>
  <c r="F27" i="3"/>
  <c r="F40" i="3"/>
  <c r="F46" i="3"/>
  <c r="E46" i="3"/>
  <c r="D13" i="3"/>
  <c r="D27" i="3"/>
  <c r="D40" i="3"/>
  <c r="D46" i="3" s="1"/>
  <c r="K12" i="3"/>
  <c r="H12" i="3"/>
  <c r="G12" i="3"/>
  <c r="G26" i="3" s="1"/>
  <c r="G39" i="3" s="1"/>
  <c r="G45" i="3" s="1"/>
  <c r="F12" i="3"/>
  <c r="F26" i="3" s="1"/>
  <c r="F39" i="3" s="1"/>
  <c r="F45" i="3" s="1"/>
  <c r="E45" i="3"/>
  <c r="D12" i="3"/>
  <c r="D26" i="3"/>
  <c r="D39" i="3"/>
  <c r="D45" i="3"/>
  <c r="I49" i="8"/>
  <c r="B45" i="3"/>
  <c r="E31" i="5"/>
  <c r="H28" i="7"/>
  <c r="H14" i="7"/>
  <c r="A170" i="2"/>
  <c r="A171" i="2" s="1"/>
  <c r="A17" i="2"/>
  <c r="D17" i="2"/>
  <c r="E173" i="2"/>
  <c r="A20" i="2"/>
  <c r="A21" i="2"/>
  <c r="A22" i="2" s="1"/>
  <c r="D21" i="2"/>
  <c r="D76" i="2"/>
  <c r="F177" i="2"/>
  <c r="A119" i="2"/>
  <c r="A120" i="2" s="1"/>
  <c r="D75" i="2"/>
  <c r="E75" i="2"/>
  <c r="F75" i="2"/>
  <c r="F176" i="2"/>
  <c r="E126" i="2"/>
  <c r="F126" i="2"/>
  <c r="F125" i="2"/>
  <c r="A108" i="2"/>
  <c r="A6" i="2"/>
  <c r="A7" i="2"/>
  <c r="D61" i="2"/>
  <c r="F61" i="2" s="1"/>
  <c r="E61" i="2"/>
  <c r="F112" i="2"/>
  <c r="A159" i="2"/>
  <c r="A160" i="2"/>
  <c r="F163" i="2"/>
  <c r="A33" i="2"/>
  <c r="D87" i="2"/>
  <c r="F187" i="2"/>
  <c r="A135" i="2"/>
  <c r="A136" i="2"/>
  <c r="A184" i="2"/>
  <c r="A185" i="2"/>
  <c r="G202" i="2"/>
  <c r="G201" i="2"/>
  <c r="D91" i="2"/>
  <c r="F91" i="2" s="1"/>
  <c r="E91" i="2"/>
  <c r="F191" i="2"/>
  <c r="D92" i="2"/>
  <c r="F192" i="2"/>
  <c r="D86" i="2"/>
  <c r="E86" i="2"/>
  <c r="F86" i="2"/>
  <c r="F186" i="2"/>
  <c r="D84" i="2"/>
  <c r="F189" i="2"/>
  <c r="D90" i="2"/>
  <c r="F90" i="2" s="1"/>
  <c r="E90" i="2"/>
  <c r="F143" i="2"/>
  <c r="D184" i="2"/>
  <c r="D85" i="2"/>
  <c r="F184" i="2"/>
  <c r="D183" i="2"/>
  <c r="H183" i="2" s="1"/>
  <c r="G203" i="2" s="1"/>
  <c r="D32" i="2"/>
  <c r="E183" i="2"/>
  <c r="D83" i="2"/>
  <c r="F183" i="2"/>
  <c r="D134" i="2"/>
  <c r="G183" i="2"/>
  <c r="D59" i="2"/>
  <c r="F162" i="2"/>
  <c r="D110" i="2"/>
  <c r="G162" i="2"/>
  <c r="D19" i="2"/>
  <c r="E174" i="2"/>
  <c r="D70" i="2"/>
  <c r="F174" i="2"/>
  <c r="D5" i="2"/>
  <c r="E158" i="2"/>
  <c r="H158" i="2" s="1"/>
  <c r="E204" i="2" s="1"/>
  <c r="H204" i="2" s="1"/>
  <c r="D56" i="2"/>
  <c r="F158" i="2"/>
  <c r="D107" i="2"/>
  <c r="G158" i="2"/>
  <c r="D158" i="2"/>
  <c r="D18" i="2"/>
  <c r="E172" i="2"/>
  <c r="D69" i="2"/>
  <c r="F172" i="2"/>
  <c r="D118" i="2"/>
  <c r="G172" i="2"/>
  <c r="F165" i="2"/>
  <c r="D68" i="2"/>
  <c r="F173" i="2"/>
  <c r="D119" i="2"/>
  <c r="G173" i="2"/>
  <c r="E202" i="2"/>
  <c r="H202" i="2" s="1"/>
  <c r="E201" i="2"/>
  <c r="H201" i="2"/>
  <c r="D60" i="2"/>
  <c r="F161" i="2"/>
  <c r="D161" i="2"/>
  <c r="E175" i="2"/>
  <c r="D74" i="2"/>
  <c r="F175" i="2"/>
  <c r="D58" i="2"/>
  <c r="F159" i="2"/>
  <c r="D159" i="2"/>
  <c r="D67" i="2"/>
  <c r="F169" i="2"/>
  <c r="D16" i="2"/>
  <c r="E16" i="2"/>
  <c r="E169" i="2"/>
  <c r="D169" i="2"/>
  <c r="D6" i="2"/>
  <c r="E160" i="2"/>
  <c r="D57" i="2"/>
  <c r="F160" i="2"/>
  <c r="E170" i="2"/>
  <c r="D72" i="2"/>
  <c r="F170" i="2"/>
  <c r="D62" i="2"/>
  <c r="D164" i="2"/>
  <c r="F202" i="2"/>
  <c r="F201" i="2"/>
  <c r="F113" i="2"/>
  <c r="D89" i="2"/>
  <c r="F188" i="2"/>
  <c r="F111" i="2"/>
  <c r="F156" i="2"/>
  <c r="B54" i="2"/>
  <c r="B65" i="2"/>
  <c r="B81" i="2" s="1"/>
  <c r="B132" i="2" s="1"/>
  <c r="B181" i="2" s="1"/>
  <c r="E105" i="2"/>
  <c r="E116" i="2" s="1"/>
  <c r="E132" i="2" s="1"/>
  <c r="E107" i="2"/>
  <c r="F107" i="2"/>
  <c r="G107" i="2"/>
  <c r="E108" i="2"/>
  <c r="F108" i="2"/>
  <c r="F109" i="2"/>
  <c r="F110" i="2"/>
  <c r="G116" i="2"/>
  <c r="G132" i="2"/>
  <c r="E118" i="2"/>
  <c r="G118" i="2" s="1"/>
  <c r="F118" i="2"/>
  <c r="E119" i="2"/>
  <c r="F119" i="2"/>
  <c r="E120" i="2"/>
  <c r="F120" i="2"/>
  <c r="D20" i="2"/>
  <c r="E20" i="2"/>
  <c r="E121" i="2"/>
  <c r="D71" i="2"/>
  <c r="E71" i="2"/>
  <c r="F71" i="2"/>
  <c r="F121" i="2"/>
  <c r="E122" i="2"/>
  <c r="F122" i="2"/>
  <c r="D73" i="2"/>
  <c r="F73" i="2" s="1"/>
  <c r="E73" i="2"/>
  <c r="F123" i="2"/>
  <c r="D26" i="2"/>
  <c r="E124" i="2"/>
  <c r="D77" i="2"/>
  <c r="E77" i="2"/>
  <c r="F77" i="2"/>
  <c r="F124" i="2"/>
  <c r="D78" i="2"/>
  <c r="E78" i="2"/>
  <c r="F78" i="2"/>
  <c r="F127" i="2"/>
  <c r="D27" i="2"/>
  <c r="E128" i="2"/>
  <c r="G128" i="2"/>
  <c r="F128" i="2"/>
  <c r="E129" i="2"/>
  <c r="F129" i="2"/>
  <c r="G129" i="2"/>
  <c r="E134" i="2"/>
  <c r="F134" i="2"/>
  <c r="G134" i="2"/>
  <c r="F135" i="2"/>
  <c r="F136" i="2"/>
  <c r="F137" i="2"/>
  <c r="F138" i="2"/>
  <c r="F139" i="2"/>
  <c r="D88" i="2"/>
  <c r="F141" i="2"/>
  <c r="F142" i="2"/>
  <c r="G167" i="2"/>
  <c r="G181" i="2" s="1"/>
  <c r="H167" i="2"/>
  <c r="E171" i="2"/>
  <c r="F171" i="2"/>
  <c r="E178" i="2"/>
  <c r="F178" i="2"/>
  <c r="H181" i="2"/>
  <c r="F190" i="2"/>
  <c r="B14" i="2"/>
  <c r="B30" i="2" s="1"/>
  <c r="C53" i="2"/>
  <c r="C104" i="2"/>
  <c r="C155" i="2" s="1"/>
  <c r="D14" i="2"/>
  <c r="D54" i="2"/>
  <c r="D105" i="2"/>
  <c r="D156" i="2" s="1"/>
  <c r="F167" i="2"/>
  <c r="F181" i="2"/>
  <c r="F116" i="2"/>
  <c r="F132" i="2" s="1"/>
  <c r="E83" i="2"/>
  <c r="F83" i="2"/>
  <c r="F65" i="2"/>
  <c r="F81" i="2" s="1"/>
  <c r="E65" i="2"/>
  <c r="E81" i="2"/>
  <c r="E74" i="2"/>
  <c r="E72" i="2"/>
  <c r="F72" i="2"/>
  <c r="E70" i="2"/>
  <c r="F70" i="2" s="1"/>
  <c r="E69" i="2"/>
  <c r="F69" i="2"/>
  <c r="E68" i="2"/>
  <c r="F68" i="2" s="1"/>
  <c r="E67" i="2"/>
  <c r="E57" i="2"/>
  <c r="F57" i="2"/>
  <c r="E56" i="2"/>
  <c r="E14" i="2"/>
  <c r="E30" i="2"/>
  <c r="E32" i="2"/>
  <c r="E27" i="2"/>
  <c r="E26" i="2"/>
  <c r="E21" i="2"/>
  <c r="E19" i="2"/>
  <c r="E18" i="2"/>
  <c r="E17" i="2"/>
  <c r="E6" i="2"/>
  <c r="E5" i="2"/>
  <c r="E5" i="4"/>
  <c r="E7" i="5"/>
  <c r="B116" i="2"/>
  <c r="B167" i="2" s="1"/>
  <c r="F185" i="2"/>
  <c r="F140" i="2"/>
  <c r="A186" i="2"/>
  <c r="D185" i="2"/>
  <c r="G170" i="2"/>
  <c r="D10" i="2"/>
  <c r="D9" i="2"/>
  <c r="D12" i="2"/>
  <c r="D8" i="2"/>
  <c r="D11" i="2"/>
  <c r="D7" i="2"/>
  <c r="E7" i="2" s="1"/>
  <c r="D162" i="2"/>
  <c r="D160" i="2"/>
  <c r="D165" i="2"/>
  <c r="E165" i="2"/>
  <c r="H165" i="2"/>
  <c r="E203" i="2" s="1"/>
  <c r="H203" i="2" s="1"/>
  <c r="E123" i="2"/>
  <c r="B105" i="2"/>
  <c r="B156" i="2" s="1"/>
  <c r="E127" i="2"/>
  <c r="F164" i="2"/>
  <c r="F114" i="2"/>
  <c r="A34" i="2"/>
  <c r="D33" i="2"/>
  <c r="E33" i="2" s="1"/>
  <c r="A109" i="2"/>
  <c r="D109" i="2" s="1"/>
  <c r="G109" i="2" s="1"/>
  <c r="D108" i="2"/>
  <c r="E176" i="2"/>
  <c r="E125" i="2"/>
  <c r="F197" i="2"/>
  <c r="E177" i="2"/>
  <c r="E76" i="2"/>
  <c r="F76" i="2" s="1"/>
  <c r="D163" i="2"/>
  <c r="E17" i="5"/>
  <c r="E113" i="2"/>
  <c r="E159" i="2"/>
  <c r="E109" i="2"/>
  <c r="E58" i="2"/>
  <c r="F58" i="2" s="1"/>
  <c r="E63" i="2"/>
  <c r="F63" i="2"/>
  <c r="E9" i="2"/>
  <c r="G160" i="2"/>
  <c r="H160" i="2"/>
  <c r="E197" i="2"/>
  <c r="G108" i="2"/>
  <c r="E189" i="2"/>
  <c r="A187" i="2"/>
  <c r="D191" i="2" s="1"/>
  <c r="H191" i="2" s="1"/>
  <c r="E135" i="2"/>
  <c r="E84" i="2"/>
  <c r="F84" i="2" s="1"/>
  <c r="E162" i="2"/>
  <c r="H162" i="2"/>
  <c r="E205" i="2"/>
  <c r="E161" i="2"/>
  <c r="H161" i="2"/>
  <c r="E111" i="2"/>
  <c r="E60" i="2"/>
  <c r="F60" i="2" s="1"/>
  <c r="E11" i="2"/>
  <c r="E112" i="2"/>
  <c r="E163" i="2"/>
  <c r="H163" i="2" s="1"/>
  <c r="E10" i="2"/>
  <c r="E62" i="2"/>
  <c r="F62" i="2" s="1"/>
  <c r="E164" i="2"/>
  <c r="E114" i="2"/>
  <c r="E12" i="2"/>
  <c r="D187" i="2"/>
  <c r="D112" i="2"/>
  <c r="G189" i="2"/>
  <c r="A35" i="2"/>
  <c r="D35" i="2" s="1"/>
  <c r="E35" i="2" s="1"/>
  <c r="D34" i="2"/>
  <c r="E8" i="2"/>
  <c r="E59" i="2"/>
  <c r="F59" i="2"/>
  <c r="E110" i="2"/>
  <c r="G110" i="2" s="1"/>
  <c r="D192" i="2"/>
  <c r="E20" i="5"/>
  <c r="E29" i="4"/>
  <c r="G169" i="2"/>
  <c r="H169" i="2"/>
  <c r="F198" i="2"/>
  <c r="G161" i="2"/>
  <c r="G159" i="2"/>
  <c r="A36" i="2"/>
  <c r="D188" i="2"/>
  <c r="H188" i="2" s="1"/>
  <c r="E188" i="2"/>
  <c r="G197" i="2"/>
  <c r="H197" i="2"/>
  <c r="E184" i="2"/>
  <c r="E85" i="2"/>
  <c r="F85" i="2" s="1"/>
  <c r="E34" i="2"/>
  <c r="E137" i="2"/>
  <c r="G164" i="2"/>
  <c r="H164" i="2"/>
  <c r="E196" i="2"/>
  <c r="E200" i="2"/>
  <c r="H200" i="2" s="1"/>
  <c r="G188" i="2"/>
  <c r="H159" i="2"/>
  <c r="E198" i="2"/>
  <c r="G112" i="2"/>
  <c r="G163" i="2"/>
  <c r="E199" i="2"/>
  <c r="G165" i="2"/>
  <c r="F200" i="2"/>
  <c r="H184" i="2"/>
  <c r="G204" i="2" s="1"/>
  <c r="G177" i="2"/>
  <c r="G174" i="2"/>
  <c r="F205" i="2"/>
  <c r="G175" i="2"/>
  <c r="G178" i="2"/>
  <c r="G184" i="2"/>
  <c r="G171" i="2"/>
  <c r="F199" i="2"/>
  <c r="E186" i="2"/>
  <c r="E139" i="2"/>
  <c r="G176" i="2"/>
  <c r="E19" i="4"/>
  <c r="E143" i="2"/>
  <c r="E92" i="2"/>
  <c r="F92" i="2" s="1"/>
  <c r="E192" i="2"/>
  <c r="E191" i="2"/>
  <c r="E142" i="2"/>
  <c r="E187" i="2"/>
  <c r="E138" i="2"/>
  <c r="E87" i="2"/>
  <c r="F87" i="2"/>
  <c r="G187" i="2"/>
  <c r="F196" i="2"/>
  <c r="E185" i="2"/>
  <c r="E140" i="2"/>
  <c r="G192" i="2"/>
  <c r="E136" i="2"/>
  <c r="E89" i="2"/>
  <c r="F89" i="2" s="1"/>
  <c r="H192" i="2"/>
  <c r="G199" i="2"/>
  <c r="H199" i="2"/>
  <c r="E141" i="2"/>
  <c r="E88" i="2"/>
  <c r="F88" i="2"/>
  <c r="E190" i="2"/>
  <c r="H187" i="2"/>
  <c r="G205" i="2"/>
  <c r="H205" i="2"/>
  <c r="G186" i="2"/>
  <c r="G198" i="2"/>
  <c r="H198" i="2"/>
  <c r="G191" i="2"/>
  <c r="G200" i="2"/>
  <c r="G190" i="2"/>
  <c r="G185" i="2"/>
  <c r="H185" i="2"/>
  <c r="G196" i="2"/>
  <c r="H196" i="2"/>
  <c r="D50" i="8"/>
  <c r="I50" i="8" s="1"/>
  <c r="E6" i="4"/>
  <c r="E30" i="4"/>
  <c r="E28" i="5"/>
  <c r="F28" i="5" s="1"/>
  <c r="E29" i="5"/>
  <c r="I28" i="8"/>
  <c r="E7" i="4"/>
  <c r="E15" i="5"/>
  <c r="F15" i="5"/>
  <c r="E9" i="5"/>
  <c r="F9" i="5" s="1"/>
  <c r="E14" i="5"/>
  <c r="E18" i="5"/>
  <c r="E18" i="4"/>
  <c r="E16" i="4"/>
  <c r="E15" i="4"/>
  <c r="E19" i="5"/>
  <c r="I15" i="8"/>
  <c r="I16" i="8"/>
  <c r="G15" i="6"/>
  <c r="G5" i="6"/>
  <c r="F14" i="5"/>
  <c r="F7" i="5"/>
  <c r="F5" i="5"/>
  <c r="F6" i="5"/>
  <c r="A137" i="2"/>
  <c r="D136" i="2"/>
  <c r="G136" i="2" s="1"/>
  <c r="D36" i="2"/>
  <c r="E36" i="2"/>
  <c r="E17" i="4"/>
  <c r="D135" i="2"/>
  <c r="G135" i="2" s="1"/>
  <c r="D30" i="2"/>
  <c r="D81" i="2"/>
  <c r="D132" i="2" s="1"/>
  <c r="D181" i="2" s="1"/>
  <c r="D65" i="2"/>
  <c r="D116" i="2"/>
  <c r="D167" i="2" s="1"/>
  <c r="E156" i="2"/>
  <c r="E167" i="2" s="1"/>
  <c r="E181" i="2" s="1"/>
  <c r="D170" i="2"/>
  <c r="H170" i="2"/>
  <c r="F67" i="2"/>
  <c r="F56" i="2"/>
  <c r="E14" i="4"/>
  <c r="D41" i="3"/>
  <c r="C41" i="3" s="1"/>
  <c r="E42" i="4"/>
  <c r="F30" i="5"/>
  <c r="D42" i="3"/>
  <c r="C42" i="3"/>
  <c r="E43" i="4"/>
  <c r="D190" i="2"/>
  <c r="H190" i="2" s="1"/>
  <c r="D186" i="2"/>
  <c r="H186" i="2"/>
  <c r="F74" i="2"/>
  <c r="G119" i="2"/>
  <c r="H7" i="7"/>
  <c r="E31" i="4"/>
  <c r="F8" i="5"/>
  <c r="A44" i="8"/>
  <c r="D44" i="8" s="1"/>
  <c r="I44" i="8"/>
  <c r="D43" i="8"/>
  <c r="I43" i="8"/>
  <c r="D24" i="2"/>
  <c r="E24" i="2" s="1"/>
  <c r="D25" i="2"/>
  <c r="E25" i="2"/>
  <c r="E9" i="4"/>
  <c r="D12" i="5"/>
  <c r="D12" i="6"/>
  <c r="D12" i="7"/>
  <c r="D12" i="8" s="1"/>
  <c r="D26" i="4"/>
  <c r="D26" i="5" s="1"/>
  <c r="D26" i="6" s="1"/>
  <c r="D26" i="7" s="1"/>
  <c r="D26" i="8" s="1"/>
  <c r="E8" i="4"/>
  <c r="G6" i="6"/>
  <c r="G7" i="6"/>
  <c r="G9" i="6"/>
  <c r="D137" i="2"/>
  <c r="G137" i="2"/>
  <c r="A138" i="2"/>
  <c r="D138" i="2"/>
  <c r="G138" i="2" s="1"/>
  <c r="A139" i="2"/>
  <c r="A140" i="2" s="1"/>
  <c r="F33" i="5"/>
  <c r="D139" i="2"/>
  <c r="G139" i="2" s="1"/>
  <c r="I21" i="8"/>
  <c r="I23" i="8"/>
  <c r="D140" i="2" l="1"/>
  <c r="G140" i="2" s="1"/>
  <c r="D143" i="2"/>
  <c r="G143" i="2" s="1"/>
  <c r="D40" i="4"/>
  <c r="A121" i="2"/>
  <c r="D120" i="2"/>
  <c r="G120" i="2" s="1"/>
  <c r="D22" i="2"/>
  <c r="E22" i="2" s="1"/>
  <c r="D23" i="2"/>
  <c r="E23" i="2" s="1"/>
  <c r="D171" i="2"/>
  <c r="H171" i="2" s="1"/>
  <c r="A172" i="2"/>
  <c r="D27" i="5"/>
  <c r="D27" i="6" s="1"/>
  <c r="D27" i="7" s="1"/>
  <c r="D27" i="8" s="1"/>
  <c r="D41" i="4"/>
  <c r="D142" i="2"/>
  <c r="G142" i="2" s="1"/>
  <c r="D141" i="2"/>
  <c r="G141" i="2" s="1"/>
  <c r="D40" i="2"/>
  <c r="E40" i="2" s="1"/>
  <c r="A37" i="2"/>
  <c r="D189" i="2"/>
  <c r="H189" i="2" s="1"/>
  <c r="A32" i="7"/>
  <c r="D31" i="7"/>
  <c r="E15" i="3"/>
  <c r="F15" i="7"/>
  <c r="H15" i="7" s="1"/>
  <c r="E31" i="3"/>
  <c r="F33" i="6"/>
  <c r="G33" i="6" s="1"/>
  <c r="C15" i="3"/>
  <c r="C5" i="10" s="1"/>
  <c r="D113" i="2"/>
  <c r="G113" i="2" s="1"/>
  <c r="D114" i="2"/>
  <c r="G114" i="2" s="1"/>
  <c r="D111" i="2"/>
  <c r="G111" i="2" s="1"/>
  <c r="C28" i="3"/>
  <c r="D3" i="10" s="1"/>
  <c r="C14" i="3"/>
  <c r="C3" i="10" s="1"/>
  <c r="A17" i="8"/>
  <c r="A30" i="8"/>
  <c r="A30" i="6"/>
  <c r="A16" i="6"/>
  <c r="D6" i="7"/>
  <c r="A16" i="5"/>
  <c r="D30" i="7"/>
  <c r="A31" i="5"/>
  <c r="H34" i="3"/>
  <c r="D34" i="3"/>
  <c r="D29" i="6"/>
  <c r="D8" i="6"/>
  <c r="A16" i="7"/>
  <c r="A7" i="8"/>
  <c r="D8" i="8" s="1"/>
  <c r="I8" i="8" s="1"/>
  <c r="D29" i="5"/>
  <c r="H5" i="3"/>
  <c r="E7" i="3"/>
  <c r="C7" i="3" s="1"/>
  <c r="B5" i="10" s="1"/>
  <c r="D6" i="8"/>
  <c r="I6" i="8" s="1"/>
  <c r="D29" i="7"/>
  <c r="G5" i="3"/>
  <c r="C5" i="3" s="1"/>
  <c r="B3" i="10" s="1"/>
  <c r="H7" i="3"/>
  <c r="F8" i="3" l="1"/>
  <c r="C8" i="3" s="1"/>
  <c r="B6" i="10" s="1"/>
  <c r="F6" i="10" s="1"/>
  <c r="G8" i="7"/>
  <c r="H8" i="7" s="1"/>
  <c r="G8" i="6"/>
  <c r="A17" i="6"/>
  <c r="D16" i="6"/>
  <c r="A18" i="8"/>
  <c r="D17" i="8"/>
  <c r="I17" i="8" s="1"/>
  <c r="G33" i="3"/>
  <c r="D30" i="6"/>
  <c r="A31" i="6"/>
  <c r="D37" i="2"/>
  <c r="E37" i="2" s="1"/>
  <c r="D41" i="2"/>
  <c r="E41" i="2" s="1"/>
  <c r="D38" i="2"/>
  <c r="E38" i="2" s="1"/>
  <c r="D39" i="2"/>
  <c r="E39" i="2" s="1"/>
  <c r="E29" i="3"/>
  <c r="F29" i="6"/>
  <c r="G29" i="6" s="1"/>
  <c r="F29" i="7"/>
  <c r="F29" i="5"/>
  <c r="D7" i="8"/>
  <c r="I7" i="8" s="1"/>
  <c r="D9" i="8"/>
  <c r="I9" i="8" s="1"/>
  <c r="A17" i="5"/>
  <c r="D16" i="5"/>
  <c r="A31" i="8"/>
  <c r="D30" i="8"/>
  <c r="I30" i="8" s="1"/>
  <c r="G31" i="3"/>
  <c r="C31" i="3" s="1"/>
  <c r="H31" i="7"/>
  <c r="G29" i="3"/>
  <c r="A17" i="7"/>
  <c r="D16" i="7"/>
  <c r="F29" i="3"/>
  <c r="G29" i="7"/>
  <c r="H29" i="7" s="1"/>
  <c r="A32" i="5"/>
  <c r="D31" i="5"/>
  <c r="D21" i="7"/>
  <c r="G6" i="3"/>
  <c r="C6" i="3" s="1"/>
  <c r="B4" i="10" s="1"/>
  <c r="H6" i="7"/>
  <c r="F3" i="10"/>
  <c r="D32" i="7"/>
  <c r="A33" i="7"/>
  <c r="D172" i="2"/>
  <c r="H172" i="2" s="1"/>
  <c r="F204" i="2" s="1"/>
  <c r="A173" i="2"/>
  <c r="D121" i="2"/>
  <c r="G121" i="2" s="1"/>
  <c r="A122" i="2"/>
  <c r="F32" i="6" l="1"/>
  <c r="E32" i="3"/>
  <c r="F32" i="7"/>
  <c r="F31" i="5"/>
  <c r="A18" i="5"/>
  <c r="D17" i="5"/>
  <c r="A32" i="6"/>
  <c r="D31" i="6"/>
  <c r="D37" i="6"/>
  <c r="G37" i="6" s="1"/>
  <c r="D35" i="6"/>
  <c r="D17" i="6"/>
  <c r="A18" i="6"/>
  <c r="D18" i="6" s="1"/>
  <c r="G20" i="3"/>
  <c r="F16" i="3"/>
  <c r="G16" i="7"/>
  <c r="D31" i="8"/>
  <c r="I31" i="8" s="1"/>
  <c r="A32" i="8"/>
  <c r="F30" i="3"/>
  <c r="A174" i="2"/>
  <c r="D173" i="2"/>
  <c r="H173" i="2" s="1"/>
  <c r="F203" i="2" s="1"/>
  <c r="D33" i="7"/>
  <c r="D36" i="7"/>
  <c r="H36" i="7" s="1"/>
  <c r="D35" i="7"/>
  <c r="H35" i="7" s="1"/>
  <c r="D34" i="7"/>
  <c r="H34" i="7" s="1"/>
  <c r="D37" i="7"/>
  <c r="H37" i="7" s="1"/>
  <c r="D32" i="5"/>
  <c r="D37" i="5"/>
  <c r="F37" i="5" s="1"/>
  <c r="D35" i="5"/>
  <c r="D36" i="5"/>
  <c r="F36" i="5" s="1"/>
  <c r="D34" i="5"/>
  <c r="G16" i="3"/>
  <c r="H16" i="7"/>
  <c r="D122" i="2"/>
  <c r="G122" i="2" s="1"/>
  <c r="A123" i="2"/>
  <c r="D123" i="2" s="1"/>
  <c r="G123" i="2" s="1"/>
  <c r="D125" i="2"/>
  <c r="G125" i="2" s="1"/>
  <c r="D124" i="2"/>
  <c r="G124" i="2" s="1"/>
  <c r="D126" i="2"/>
  <c r="G126" i="2" s="1"/>
  <c r="D127" i="2"/>
  <c r="G127" i="2" s="1"/>
  <c r="G32" i="3"/>
  <c r="D17" i="7"/>
  <c r="D22" i="7"/>
  <c r="D23" i="7"/>
  <c r="H23" i="7" s="1"/>
  <c r="E16" i="3"/>
  <c r="C16" i="3" s="1"/>
  <c r="C4" i="10" s="1"/>
  <c r="F16" i="6"/>
  <c r="G16" i="6" s="1"/>
  <c r="F16" i="7"/>
  <c r="F16" i="5"/>
  <c r="C29" i="3"/>
  <c r="A19" i="8"/>
  <c r="D18" i="8"/>
  <c r="I18" i="8" s="1"/>
  <c r="D19" i="8" l="1"/>
  <c r="I19" i="8" s="1"/>
  <c r="A20" i="8"/>
  <c r="D20" i="8" s="1"/>
  <c r="I20" i="8" s="1"/>
  <c r="G21" i="3"/>
  <c r="E33" i="3"/>
  <c r="F30" i="7"/>
  <c r="F31" i="6"/>
  <c r="F34" i="5"/>
  <c r="F34" i="6"/>
  <c r="F32" i="5"/>
  <c r="E34" i="3"/>
  <c r="D32" i="8"/>
  <c r="I32" i="8" s="1"/>
  <c r="I46" i="8" s="1"/>
  <c r="A33" i="8"/>
  <c r="D35" i="8" s="1"/>
  <c r="I35" i="8" s="1"/>
  <c r="D22" i="6"/>
  <c r="F33" i="3"/>
  <c r="G30" i="7"/>
  <c r="G31" i="6"/>
  <c r="G35" i="3"/>
  <c r="D21" i="6"/>
  <c r="G33" i="7"/>
  <c r="H33" i="7" s="1"/>
  <c r="G35" i="6"/>
  <c r="F35" i="3"/>
  <c r="C35" i="3" s="1"/>
  <c r="D32" i="6"/>
  <c r="D34" i="6"/>
  <c r="F30" i="6"/>
  <c r="G30" i="6" s="1"/>
  <c r="E30" i="3"/>
  <c r="C30" i="3" s="1"/>
  <c r="D4" i="10" s="1"/>
  <c r="F4" i="10" s="1"/>
  <c r="F35" i="5"/>
  <c r="F17" i="3"/>
  <c r="G18" i="7"/>
  <c r="E18" i="3"/>
  <c r="F19" i="7"/>
  <c r="H19" i="7" s="1"/>
  <c r="F17" i="6"/>
  <c r="F17" i="5"/>
  <c r="G22" i="3"/>
  <c r="D174" i="2"/>
  <c r="H174" i="2" s="1"/>
  <c r="A175" i="2"/>
  <c r="D178" i="2"/>
  <c r="H178" i="2" s="1"/>
  <c r="D37" i="8"/>
  <c r="I37" i="8" s="1"/>
  <c r="D20" i="6"/>
  <c r="F18" i="3"/>
  <c r="G19" i="7"/>
  <c r="G17" i="6"/>
  <c r="D36" i="6"/>
  <c r="G36" i="6" s="1"/>
  <c r="D18" i="5"/>
  <c r="A19" i="5"/>
  <c r="D20" i="5"/>
  <c r="E19" i="3" l="1"/>
  <c r="C19" i="3" s="1"/>
  <c r="F20" i="7"/>
  <c r="H20" i="7" s="1"/>
  <c r="F19" i="6"/>
  <c r="G19" i="6" s="1"/>
  <c r="F18" i="5"/>
  <c r="G34" i="6"/>
  <c r="F34" i="3"/>
  <c r="D38" i="8"/>
  <c r="I38" i="8" s="1"/>
  <c r="C34" i="3"/>
  <c r="D5" i="10" s="1"/>
  <c r="F5" i="10" s="1"/>
  <c r="F20" i="3"/>
  <c r="G21" i="7"/>
  <c r="D175" i="2"/>
  <c r="H175" i="2" s="1"/>
  <c r="D177" i="2"/>
  <c r="H177" i="2" s="1"/>
  <c r="C18" i="3"/>
  <c r="F32" i="3"/>
  <c r="C32" i="3" s="1"/>
  <c r="G32" i="7"/>
  <c r="H32" i="7" s="1"/>
  <c r="G32" i="6"/>
  <c r="F22" i="3"/>
  <c r="G22" i="7"/>
  <c r="H30" i="7"/>
  <c r="D22" i="8"/>
  <c r="I22" i="8" s="1"/>
  <c r="E17" i="3"/>
  <c r="C17" i="3" s="1"/>
  <c r="F18" i="6"/>
  <c r="G18" i="6" s="1"/>
  <c r="F18" i="7"/>
  <c r="H18" i="7" s="1"/>
  <c r="F20" i="5"/>
  <c r="C33" i="3"/>
  <c r="D33" i="8"/>
  <c r="I33" i="8" s="1"/>
  <c r="I47" i="8" s="1"/>
  <c r="D36" i="8"/>
  <c r="I36" i="8" s="1"/>
  <c r="D19" i="5"/>
  <c r="D21" i="5"/>
  <c r="D22" i="5"/>
  <c r="D176" i="2"/>
  <c r="H176" i="2" s="1"/>
  <c r="F21" i="3"/>
  <c r="G17" i="7"/>
  <c r="E22" i="3" l="1"/>
  <c r="C22" i="3" s="1"/>
  <c r="F22" i="7"/>
  <c r="H22" i="7" s="1"/>
  <c r="F22" i="5"/>
  <c r="F21" i="6"/>
  <c r="G21" i="6" s="1"/>
  <c r="F22" i="6"/>
  <c r="G22" i="6" s="1"/>
  <c r="F17" i="7"/>
  <c r="H17" i="7" s="1"/>
  <c r="E21" i="3"/>
  <c r="C21" i="3" s="1"/>
  <c r="F21" i="5"/>
  <c r="F21" i="7"/>
  <c r="H21" i="7" s="1"/>
  <c r="E20" i="3"/>
  <c r="C20" i="3" s="1"/>
  <c r="F20" i="6"/>
  <c r="G20" i="6" s="1"/>
  <c r="F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Cornelia Foster</author>
  </authors>
  <commentList>
    <comment ref="C156" authorId="0" shapeId="0" xr:uid="{00000000-0006-0000-0700-000001000000}">
      <text>
        <r>
          <rPr>
            <b/>
            <sz val="9"/>
            <color indexed="81"/>
            <rFont val="Calibri"/>
            <family val="2"/>
          </rPr>
          <t>Cornelia Foster:</t>
        </r>
        <r>
          <rPr>
            <sz val="9"/>
            <color indexed="81"/>
            <rFont val="Calibri"/>
            <family val="2"/>
          </rPr>
          <t xml:space="preserve">
enter times as text ('29:34) as over 24 minutes and excel thinks its 24 hours and rolls into next day.</t>
        </r>
      </text>
    </comment>
  </commentList>
</comments>
</file>

<file path=xl/sharedStrings.xml><?xml version="1.0" encoding="utf-8"?>
<sst xmlns="http://schemas.openxmlformats.org/spreadsheetml/2006/main" count="475" uniqueCount="129">
  <si>
    <t>MEN</t>
  </si>
  <si>
    <t>WOMEN</t>
  </si>
  <si>
    <t>MIXED</t>
  </si>
  <si>
    <t>MASTERS</t>
  </si>
  <si>
    <t>DIV/PLACE</t>
  </si>
  <si>
    <t>TIME</t>
  </si>
  <si>
    <t>SKIPPER WHIPPER</t>
  </si>
  <si>
    <t>ERC</t>
  </si>
  <si>
    <t>Coast Guard</t>
  </si>
  <si>
    <t>Sisters</t>
  </si>
  <si>
    <t>Funatics</t>
  </si>
  <si>
    <t>Beavers</t>
  </si>
  <si>
    <t>COAST GUARD CHALLENGE</t>
  </si>
  <si>
    <t>DNS</t>
  </si>
  <si>
    <t>CHAMP POINTS</t>
  </si>
  <si>
    <t>TOT</t>
  </si>
  <si>
    <t>POINTS</t>
  </si>
  <si>
    <t>RACE</t>
  </si>
  <si>
    <t>Points</t>
  </si>
  <si>
    <t>SK</t>
  </si>
  <si>
    <t>TEAMS</t>
  </si>
  <si>
    <t>CGC</t>
  </si>
  <si>
    <t>OEWRS</t>
  </si>
  <si>
    <t>OC</t>
  </si>
  <si>
    <t>CHAMP</t>
  </si>
  <si>
    <t>PLACE</t>
  </si>
  <si>
    <t>ROW'D WARRIORS</t>
  </si>
  <si>
    <t>OAKLAND CUP</t>
  </si>
  <si>
    <t>ALCATRAZ WHALEBOAT RACE</t>
  </si>
  <si>
    <t>SPRINT THE PIER</t>
  </si>
  <si>
    <t>PORT PROMENADE</t>
  </si>
  <si>
    <t>HEAD OF THE ESTUARY</t>
  </si>
  <si>
    <t>ERC SPRINTS</t>
  </si>
  <si>
    <t>TOTAL CHAMP PTS</t>
  </si>
  <si>
    <t>DIV/PLACE/</t>
  </si>
  <si>
    <t>ERC SP PTS</t>
  </si>
  <si>
    <t>PP PTS</t>
  </si>
  <si>
    <t>STP PTS</t>
  </si>
  <si>
    <t>MEN'S PTS</t>
  </si>
  <si>
    <t>WOMEN'S PTS</t>
  </si>
  <si>
    <t>MIXED PTS</t>
  </si>
  <si>
    <t>TOTAL PTS</t>
  </si>
  <si>
    <t>CLUB CHAMPIONSHIP</t>
  </si>
  <si>
    <t>CHAMP PLACE</t>
  </si>
  <si>
    <t>Alcatraz</t>
  </si>
  <si>
    <t>B2B</t>
  </si>
  <si>
    <t>Masters</t>
  </si>
  <si>
    <t>Youth</t>
  </si>
  <si>
    <t>Spring Season</t>
  </si>
  <si>
    <t>Season</t>
  </si>
  <si>
    <t>Vikings</t>
  </si>
  <si>
    <t>Iron Oars</t>
  </si>
  <si>
    <t>Iron Wills</t>
  </si>
  <si>
    <t>Team</t>
  </si>
  <si>
    <t>TOTAL</t>
  </si>
  <si>
    <t>Ketos</t>
  </si>
  <si>
    <t>SOMIRA Men</t>
  </si>
  <si>
    <t>Place</t>
  </si>
  <si>
    <t>DQ</t>
  </si>
  <si>
    <t>SRC</t>
  </si>
  <si>
    <t>-</t>
  </si>
  <si>
    <t>SOMIRA</t>
  </si>
  <si>
    <t>Row'd Warriors</t>
  </si>
  <si>
    <t>Timed Start</t>
  </si>
  <si>
    <t>Iron Maidens</t>
  </si>
  <si>
    <t>IORC</t>
  </si>
  <si>
    <t>Men</t>
  </si>
  <si>
    <t>Women</t>
  </si>
  <si>
    <t>Mixed</t>
  </si>
  <si>
    <t>WCR</t>
  </si>
  <si>
    <t>Total</t>
  </si>
  <si>
    <t>Spring 2016 Season</t>
  </si>
  <si>
    <t>Wins</t>
  </si>
  <si>
    <t>Iron Sisters</t>
  </si>
  <si>
    <t>Pit Race</t>
  </si>
  <si>
    <t>Finish order determination for Pit race</t>
  </si>
  <si>
    <t>Level 1 - Rank by number of wins Greatest to least</t>
  </si>
  <si>
    <t>Level 2 - If two boat's have same number of wins, the winner in that two boat match up is ranked higher</t>
  </si>
  <si>
    <t>Level 3 - If two boats have samenumebr of wins but never met, they are given the same ranking</t>
  </si>
  <si>
    <t>Somira Men</t>
  </si>
  <si>
    <t>Iron Men</t>
  </si>
  <si>
    <t>Division</t>
  </si>
  <si>
    <t>Boat</t>
  </si>
  <si>
    <t>boat #</t>
  </si>
  <si>
    <t>cox</t>
  </si>
  <si>
    <t>cell</t>
  </si>
  <si>
    <t>tow from</t>
  </si>
  <si>
    <t>starting lane</t>
  </si>
  <si>
    <t>lane </t>
  </si>
  <si>
    <t>weight</t>
  </si>
  <si>
    <t>Bridgetine</t>
  </si>
  <si>
    <t>Randy Beiriger</t>
  </si>
  <si>
    <t>707-363-5469</t>
  </si>
  <si>
    <t>Mariposa</t>
  </si>
  <si>
    <t>closest to shore</t>
  </si>
  <si>
    <t>none</t>
  </si>
  <si>
    <t>Joey</t>
  </si>
  <si>
    <t>Pat Carr</t>
  </si>
  <si>
    <t>707-853-6581</t>
  </si>
  <si>
    <t>Hyde Street</t>
  </si>
  <si>
    <t>Coastguard</t>
  </si>
  <si>
    <t>Quest</t>
  </si>
  <si>
    <t>Bill Davis</t>
  </si>
  <si>
    <t>510-910-2357</t>
  </si>
  <si>
    <t>2 lbs</t>
  </si>
  <si>
    <t>Carl Larkin</t>
  </si>
  <si>
    <t>Tom Aldrich</t>
  </si>
  <si>
    <t>925-360-7050</t>
  </si>
  <si>
    <t>233 lbs</t>
  </si>
  <si>
    <t>Renegade</t>
  </si>
  <si>
    <t>Verne Smith</t>
  </si>
  <si>
    <t>415-533-2110</t>
  </si>
  <si>
    <t>Tatiana Tilley</t>
  </si>
  <si>
    <t>415-597-8525</t>
  </si>
  <si>
    <t>Razzle Dazzle</t>
  </si>
  <si>
    <t>Jim Putz</t>
  </si>
  <si>
    <t>415-516-4601</t>
  </si>
  <si>
    <t>15 lbs</t>
  </si>
  <si>
    <t>Vikings/IORC</t>
  </si>
  <si>
    <t>Valkyrie</t>
  </si>
  <si>
    <t>Eric Pawlowsky</t>
  </si>
  <si>
    <t>415-699-9207</t>
  </si>
  <si>
    <t>Sistha</t>
  </si>
  <si>
    <t>Lalla Rookh</t>
  </si>
  <si>
    <t>Pam Harvey</t>
  </si>
  <si>
    <t>925-330-7316</t>
  </si>
  <si>
    <t>closest to Sausalito/Alcatraz</t>
  </si>
  <si>
    <t>105 lbs</t>
  </si>
  <si>
    <t>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</si>
</sst>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4"/>
      <name val="Calibri"/>
      <scheme val="minor"/>
    </font>
    <font>
      <sz val="14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theme="1"/>
      <name val="Helvetic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8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0" fillId="2" borderId="4" xfId="0" applyFill="1" applyBorder="1" applyAlignment="1">
      <alignment horizontal="center"/>
    </xf>
    <xf numFmtId="0" fontId="4" fillId="2" borderId="1" xfId="0" applyFont="1" applyFill="1" applyBorder="1"/>
    <xf numFmtId="0" fontId="0" fillId="2" borderId="6" xfId="0" applyFill="1" applyBorder="1"/>
    <xf numFmtId="0" fontId="4" fillId="2" borderId="2" xfId="0" applyFont="1" applyFill="1" applyBorder="1" applyAlignment="1">
      <alignment horizontal="center"/>
    </xf>
    <xf numFmtId="0" fontId="0" fillId="0" borderId="0" xfId="0" applyFill="1" applyBorder="1"/>
    <xf numFmtId="0" fontId="0" fillId="2" borderId="0" xfId="0" applyFill="1" applyBorder="1" applyAlignment="1">
      <alignment horizontal="center"/>
    </xf>
    <xf numFmtId="0" fontId="0" fillId="2" borderId="4" xfId="0" applyFill="1" applyBorder="1"/>
    <xf numFmtId="0" fontId="1" fillId="2" borderId="0" xfId="0" applyFont="1" applyFill="1" applyBorder="1" applyAlignment="1">
      <alignment horizontal="center"/>
    </xf>
    <xf numFmtId="0" fontId="1" fillId="0" borderId="0" xfId="0" applyFont="1" applyBorder="1"/>
    <xf numFmtId="0" fontId="1" fillId="2" borderId="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1" fillId="0" borderId="9" xfId="0" applyFont="1" applyBorder="1"/>
    <xf numFmtId="0" fontId="0" fillId="0" borderId="9" xfId="0" applyBorder="1"/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0" fillId="0" borderId="11" xfId="0" applyFont="1" applyBorder="1"/>
    <xf numFmtId="0" fontId="1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shrinkToFit="1"/>
    </xf>
    <xf numFmtId="0" fontId="1" fillId="2" borderId="9" xfId="0" applyFont="1" applyFill="1" applyBorder="1" applyAlignment="1">
      <alignment horizontal="center" shrinkToFit="1"/>
    </xf>
    <xf numFmtId="0" fontId="1" fillId="2" borderId="10" xfId="0" applyFont="1" applyFill="1" applyBorder="1" applyAlignment="1">
      <alignment horizontal="center" shrinkToFit="1"/>
    </xf>
    <xf numFmtId="0" fontId="0" fillId="0" borderId="10" xfId="0" applyBorder="1" applyAlignment="1">
      <alignment horizontal="center" shrinkToFit="1"/>
    </xf>
    <xf numFmtId="0" fontId="0" fillId="0" borderId="0" xfId="0" applyFill="1" applyBorder="1" applyAlignment="1">
      <alignment shrinkToFit="1"/>
    </xf>
    <xf numFmtId="0" fontId="0" fillId="0" borderId="11" xfId="0" applyBorder="1" applyAlignment="1">
      <alignment horizontal="center" shrinkToFit="1"/>
    </xf>
    <xf numFmtId="0" fontId="6" fillId="0" borderId="0" xfId="0" applyFont="1" applyBorder="1" applyAlignment="1">
      <alignment shrinkToFit="1"/>
    </xf>
    <xf numFmtId="0" fontId="6" fillId="0" borderId="0" xfId="0" applyFont="1" applyBorder="1" applyAlignment="1">
      <alignment horizontal="center" shrinkToFit="1"/>
    </xf>
    <xf numFmtId="0" fontId="7" fillId="0" borderId="0" xfId="0" applyFont="1" applyBorder="1" applyAlignment="1">
      <alignment shrinkToFit="1"/>
    </xf>
    <xf numFmtId="0" fontId="7" fillId="0" borderId="0" xfId="0" applyFont="1" applyBorder="1"/>
    <xf numFmtId="0" fontId="1" fillId="0" borderId="0" xfId="0" applyFont="1" applyFill="1" applyBorder="1" applyAlignment="1">
      <alignment shrinkToFit="1"/>
    </xf>
    <xf numFmtId="0" fontId="1" fillId="0" borderId="0" xfId="0" applyFont="1" applyFill="1" applyBorder="1" applyAlignment="1">
      <alignment horizontal="center" shrinkToFit="1"/>
    </xf>
    <xf numFmtId="0" fontId="0" fillId="0" borderId="0" xfId="0" applyFill="1" applyBorder="1" applyAlignment="1">
      <alignment horizontal="center" shrinkToFit="1"/>
    </xf>
    <xf numFmtId="20" fontId="0" fillId="0" borderId="0" xfId="0" applyNumberFormat="1" applyFill="1" applyBorder="1" applyAlignment="1">
      <alignment horizontal="center" shrinkToFit="1"/>
    </xf>
    <xf numFmtId="0" fontId="0" fillId="0" borderId="0" xfId="0" applyFill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2" fillId="2" borderId="1" xfId="0" applyFont="1" applyFill="1" applyBorder="1"/>
    <xf numFmtId="0" fontId="12" fillId="2" borderId="2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 shrinkToFit="1"/>
    </xf>
    <xf numFmtId="0" fontId="12" fillId="0" borderId="0" xfId="0" applyFont="1" applyBorder="1"/>
    <xf numFmtId="0" fontId="13" fillId="0" borderId="0" xfId="0" applyFont="1"/>
    <xf numFmtId="0" fontId="12" fillId="2" borderId="4" xfId="0" applyFont="1" applyFill="1" applyBorder="1"/>
    <xf numFmtId="0" fontId="13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3" fillId="0" borderId="0" xfId="0" applyFont="1" applyBorder="1"/>
    <xf numFmtId="0" fontId="13" fillId="2" borderId="4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0" xfId="0" applyFont="1" applyFill="1" applyBorder="1"/>
    <xf numFmtId="0" fontId="13" fillId="0" borderId="7" xfId="0" applyFont="1" applyBorder="1"/>
    <xf numFmtId="0" fontId="13" fillId="0" borderId="7" xfId="0" applyFont="1" applyBorder="1" applyAlignment="1">
      <alignment horizontal="center"/>
    </xf>
    <xf numFmtId="0" fontId="13" fillId="0" borderId="11" xfId="0" applyFont="1" applyBorder="1"/>
    <xf numFmtId="0" fontId="12" fillId="2" borderId="3" xfId="0" applyFont="1" applyFill="1" applyBorder="1" applyAlignment="1">
      <alignment horizontal="center" shrinkToFit="1"/>
    </xf>
    <xf numFmtId="0" fontId="12" fillId="2" borderId="5" xfId="0" applyFont="1" applyFill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3" fillId="0" borderId="10" xfId="0" applyFont="1" applyBorder="1"/>
    <xf numFmtId="0" fontId="13" fillId="0" borderId="5" xfId="0" applyFont="1" applyBorder="1"/>
    <xf numFmtId="0" fontId="13" fillId="0" borderId="8" xfId="0" applyFont="1" applyBorder="1"/>
    <xf numFmtId="0" fontId="13" fillId="0" borderId="10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center"/>
    </xf>
    <xf numFmtId="0" fontId="12" fillId="0" borderId="9" xfId="0" applyFont="1" applyBorder="1"/>
    <xf numFmtId="0" fontId="13" fillId="0" borderId="9" xfId="0" applyFont="1" applyBorder="1"/>
    <xf numFmtId="0" fontId="13" fillId="2" borderId="4" xfId="0" applyFont="1" applyFill="1" applyBorder="1"/>
    <xf numFmtId="0" fontId="13" fillId="2" borderId="6" xfId="0" applyFont="1" applyFill="1" applyBorder="1"/>
    <xf numFmtId="0" fontId="13" fillId="0" borderId="0" xfId="0" applyFont="1" applyAlignment="1">
      <alignment horizontal="center"/>
    </xf>
    <xf numFmtId="0" fontId="12" fillId="2" borderId="2" xfId="0" applyFont="1" applyFill="1" applyBorder="1"/>
    <xf numFmtId="0" fontId="12" fillId="2" borderId="9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0" fillId="2" borderId="4" xfId="0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0" borderId="7" xfId="0" applyBorder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2" borderId="6" xfId="0" applyFill="1" applyBorder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13" fillId="2" borderId="4" xfId="0" applyFont="1" applyFill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20" fontId="13" fillId="0" borderId="0" xfId="0" applyNumberFormat="1" applyFont="1" applyBorder="1" applyAlignment="1" applyProtection="1">
      <alignment horizontal="center"/>
      <protection locked="0"/>
    </xf>
    <xf numFmtId="0" fontId="13" fillId="0" borderId="0" xfId="0" applyFont="1" applyFill="1" applyBorder="1" applyProtection="1">
      <protection locked="0"/>
    </xf>
    <xf numFmtId="0" fontId="13" fillId="2" borderId="6" xfId="0" applyFont="1" applyFill="1" applyBorder="1" applyAlignment="1" applyProtection="1">
      <alignment horizontal="center"/>
      <protection locked="0"/>
    </xf>
    <xf numFmtId="0" fontId="13" fillId="0" borderId="7" xfId="0" applyFont="1" applyBorder="1" applyProtection="1">
      <protection locked="0"/>
    </xf>
    <xf numFmtId="0" fontId="13" fillId="0" borderId="7" xfId="0" applyFont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13" fillId="3" borderId="4" xfId="0" applyFont="1" applyFill="1" applyBorder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20" fontId="13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20" fontId="13" fillId="0" borderId="0" xfId="0" quotePrefix="1" applyNumberFormat="1" applyFont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locked="0"/>
    </xf>
    <xf numFmtId="0" fontId="13" fillId="0" borderId="11" xfId="0" applyFont="1" applyBorder="1" applyAlignment="1" applyProtection="1">
      <alignment horizontal="center"/>
      <protection locked="0"/>
    </xf>
    <xf numFmtId="46" fontId="13" fillId="0" borderId="0" xfId="0" quotePrefix="1" applyNumberFormat="1" applyFont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/>
      <protection locked="0"/>
    </xf>
    <xf numFmtId="0" fontId="0" fillId="0" borderId="0" xfId="0" applyFont="1"/>
    <xf numFmtId="47" fontId="0" fillId="0" borderId="0" xfId="0" applyNumberFormat="1" applyBorder="1" applyAlignment="1" applyProtection="1">
      <alignment horizontal="center"/>
      <protection locked="0"/>
    </xf>
    <xf numFmtId="47" fontId="0" fillId="0" borderId="7" xfId="0" applyNumberFormat="1" applyBorder="1" applyAlignment="1" applyProtection="1">
      <alignment horizontal="center"/>
      <protection locked="0"/>
    </xf>
    <xf numFmtId="47" fontId="1" fillId="2" borderId="2" xfId="0" applyNumberFormat="1" applyFont="1" applyFill="1" applyBorder="1" applyAlignment="1">
      <alignment horizontal="center"/>
    </xf>
    <xf numFmtId="164" fontId="0" fillId="0" borderId="0" xfId="0" applyNumberFormat="1" applyBorder="1" applyAlignment="1" applyProtection="1">
      <alignment horizontal="center"/>
      <protection locked="0"/>
    </xf>
    <xf numFmtId="1" fontId="0" fillId="0" borderId="0" xfId="0" applyNumberFormat="1" applyBorder="1" applyAlignment="1" applyProtection="1">
      <alignment horizontal="center"/>
      <protection locked="0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45" fontId="0" fillId="0" borderId="0" xfId="0" applyNumberFormat="1" applyBorder="1" applyAlignment="1" applyProtection="1">
      <alignment horizontal="center"/>
      <protection locked="0"/>
    </xf>
    <xf numFmtId="1" fontId="0" fillId="0" borderId="10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0" fontId="0" fillId="0" borderId="12" xfId="0" applyBorder="1" applyAlignment="1">
      <alignment horizontal="center" wrapText="1"/>
    </xf>
    <xf numFmtId="0" fontId="0" fillId="0" borderId="12" xfId="0" applyBorder="1" applyAlignment="1">
      <alignment wrapText="1"/>
    </xf>
    <xf numFmtId="0" fontId="15" fillId="0" borderId="0" xfId="0" applyFont="1"/>
    <xf numFmtId="0" fontId="14" fillId="0" borderId="0" xfId="0" applyFont="1"/>
    <xf numFmtId="0" fontId="16" fillId="0" borderId="0" xfId="0" applyFont="1"/>
  </cellXfs>
  <cellStyles count="8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8</xdr:col>
      <xdr:colOff>650240</xdr:colOff>
      <xdr:row>33</xdr:row>
      <xdr:rowOff>111760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5770880" y="436880"/>
          <a:ext cx="2682240" cy="6116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To create a new season:</a:t>
          </a:r>
        </a:p>
        <a:p>
          <a:r>
            <a:rPr lang="en-US" sz="1100"/>
            <a:t>1. copy old spring</a:t>
          </a:r>
          <a:r>
            <a:rPr lang="en-US" sz="1100" baseline="0"/>
            <a:t> or fall season</a:t>
          </a:r>
        </a:p>
        <a:p>
          <a:r>
            <a:rPr lang="en-US" sz="1100" baseline="0"/>
            <a:t>2. unprotect sheet and change tab name to new year</a:t>
          </a:r>
        </a:p>
        <a:p>
          <a:r>
            <a:rPr lang="en-US" sz="1100" baseline="0"/>
            <a:t>3. protect sheet</a:t>
          </a:r>
        </a:p>
        <a:p>
          <a:endParaRPr lang="en-US" sz="1100" baseline="0"/>
        </a:p>
        <a:p>
          <a:r>
            <a:rPr lang="en-US" sz="1100" b="1" baseline="0"/>
            <a:t>To publish race results:</a:t>
          </a:r>
        </a:p>
        <a:p>
          <a:r>
            <a:rPr lang="en-US" sz="1100" baseline="0"/>
            <a:t>1. edit columns A, B and C for race results.  Columns D - I will be automatically calculated.</a:t>
          </a:r>
        </a:p>
        <a:p>
          <a:r>
            <a:rPr lang="en-US" sz="1100" baseline="0"/>
            <a:t>--a team's name must be spelled exacltly the same in each race and division or it will not be picked up. </a:t>
          </a:r>
        </a:p>
        <a:p>
          <a:r>
            <a:rPr lang="en-US" sz="1100" baseline="0"/>
            <a:t>--if a new entrant appears in, for example, the third race, then that entrant must be added to the first two races as a DNS (Did Not Start) so that the appropriate number of points can be calculated.</a:t>
          </a:r>
        </a:p>
        <a:p>
          <a:r>
            <a:rPr lang="en-US" sz="1100" baseline="0"/>
            <a:t>--hand calculate and enter Column J, Championship Ponts, in the last championship race.</a:t>
          </a:r>
        </a:p>
        <a:p>
          <a:r>
            <a:rPr lang="en-US" sz="1100" baseline="0"/>
            <a:t>2. Copy the race results, paste into an email to BAWRA.</a:t>
          </a:r>
        </a:p>
        <a:p>
          <a:endParaRPr lang="en-US" sz="1100" baseline="0"/>
        </a:p>
        <a:p>
          <a:r>
            <a:rPr lang="en-US" sz="1100" baseline="0"/>
            <a:t>NOTE: Corny will pick up the email and post to BAWRA.org.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="1" baseline="0"/>
            <a:t>To add rows:</a:t>
          </a:r>
        </a:p>
        <a:p>
          <a:r>
            <a:rPr lang="en-US" sz="1100" baseline="0"/>
            <a:t>1. unprotect sheet</a:t>
          </a:r>
        </a:p>
        <a:p>
          <a:r>
            <a:rPr lang="en-US" sz="1100" baseline="0"/>
            <a:t>2. add rows</a:t>
          </a:r>
        </a:p>
        <a:p>
          <a:r>
            <a:rPr lang="en-US" sz="1100" baseline="0"/>
            <a:t>3. copy over formulas</a:t>
          </a:r>
        </a:p>
        <a:p>
          <a:r>
            <a:rPr lang="en-US" sz="1100" baseline="0"/>
            <a:t>4. "unlock" cells in columns A, B and C.</a:t>
          </a:r>
        </a:p>
        <a:p>
          <a:r>
            <a:rPr lang="en-US" sz="1100" baseline="0"/>
            <a:t>5. protect sheet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80"/>
  <sheetViews>
    <sheetView zoomScale="125" zoomScaleNormal="125" zoomScalePageLayoutView="125" workbookViewId="0">
      <selection activeCell="B24" sqref="B24"/>
    </sheetView>
  </sheetViews>
  <sheetFormatPr baseColWidth="10" defaultColWidth="11" defaultRowHeight="16"/>
  <cols>
    <col min="2" max="2" width="13.6640625" customWidth="1"/>
    <col min="3" max="3" width="10.6640625" style="6" customWidth="1"/>
    <col min="4" max="4" width="9.1640625" customWidth="1"/>
    <col min="5" max="5" width="13.5" customWidth="1"/>
    <col min="6" max="6" width="13" customWidth="1"/>
    <col min="7" max="7" width="14" customWidth="1"/>
    <col min="8" max="8" width="13.6640625" customWidth="1"/>
    <col min="9" max="9" width="14" customWidth="1"/>
    <col min="11" max="11" width="13.6640625" customWidth="1"/>
  </cols>
  <sheetData>
    <row r="2" spans="1:11" s="41" customFormat="1" ht="20" thickBot="1">
      <c r="A2" s="39" t="s">
        <v>48</v>
      </c>
      <c r="B2" s="39"/>
      <c r="C2" s="40">
        <v>2016</v>
      </c>
    </row>
    <row r="3" spans="1:11">
      <c r="A3" s="11" t="s">
        <v>4</v>
      </c>
      <c r="B3" s="12" t="s">
        <v>53</v>
      </c>
      <c r="C3" s="12" t="s">
        <v>49</v>
      </c>
      <c r="D3" s="25" t="s">
        <v>19</v>
      </c>
      <c r="E3" s="25" t="s">
        <v>21</v>
      </c>
      <c r="F3" s="25" t="s">
        <v>74</v>
      </c>
      <c r="G3" s="25" t="s">
        <v>23</v>
      </c>
      <c r="H3" s="13" t="s">
        <v>44</v>
      </c>
      <c r="I3" s="25" t="s">
        <v>24</v>
      </c>
      <c r="K3" s="25" t="s">
        <v>45</v>
      </c>
    </row>
    <row r="4" spans="1:11">
      <c r="A4" s="14" t="s">
        <v>0</v>
      </c>
      <c r="B4" s="20"/>
      <c r="C4" s="22" t="s">
        <v>18</v>
      </c>
      <c r="D4" s="26" t="s">
        <v>18</v>
      </c>
      <c r="E4" s="26" t="s">
        <v>18</v>
      </c>
      <c r="F4" s="26" t="s">
        <v>18</v>
      </c>
      <c r="G4" s="26" t="s">
        <v>18</v>
      </c>
      <c r="H4" s="24" t="s">
        <v>18</v>
      </c>
      <c r="I4" s="26" t="s">
        <v>25</v>
      </c>
      <c r="K4" s="26" t="s">
        <v>57</v>
      </c>
    </row>
    <row r="5" spans="1:11">
      <c r="A5" s="96"/>
      <c r="B5" s="97" t="str">
        <f>SW!B5</f>
        <v>Iron Oars</v>
      </c>
      <c r="C5" s="129">
        <f>SUMIF(D5:K5,"&lt;&gt;#N/A",D5:K5)</f>
        <v>4</v>
      </c>
      <c r="D5" s="27">
        <f>INDEX(SW!$D$5:$D$9,MATCH($B5,SW!$B$5:$B$9,0))</f>
        <v>1</v>
      </c>
      <c r="E5" s="27">
        <f>INDEX(CGC!$D$5:$D$11,MATCH($B5,CGC!$B$5:$B$11,0))</f>
        <v>1</v>
      </c>
      <c r="F5" s="27">
        <f>INDEX('Pit Race'!$D$5:$D$11,MATCH($B5,'Pit Race'!$B$5:$B$11,0))</f>
        <v>1</v>
      </c>
      <c r="G5" s="27">
        <f>INDEX('Oak Cup'!$D$5:$D$11,MATCH($B5,'Oak Cup'!$B$5:$B$11,0))</f>
        <v>1</v>
      </c>
      <c r="H5" s="27" t="e">
        <f>INDEX(Altrz!$D$5:$D$11,MATCH($B5,Altrz!$B$5:$B$11,0))</f>
        <v>#N/A</v>
      </c>
      <c r="I5" s="27"/>
      <c r="K5" s="27"/>
    </row>
    <row r="6" spans="1:11">
      <c r="A6" s="96"/>
      <c r="B6" s="97" t="s">
        <v>7</v>
      </c>
      <c r="C6" s="129">
        <f>SUMIF(D6:K6,"&lt;&gt;#N/A",D6:K6)</f>
        <v>7</v>
      </c>
      <c r="D6" s="27">
        <f>INDEX(SW!$D$5:$D$9,MATCH($B6,SW!$B$5:$B$9,0))</f>
        <v>1</v>
      </c>
      <c r="E6" s="27">
        <f>INDEX(CGC!$D$5:$D$11,MATCH($B6,CGC!$B$5:$B$11,0))</f>
        <v>2</v>
      </c>
      <c r="F6" s="27">
        <f>INDEX('Pit Race'!$D$5:$D$11,MATCH($B6,'Pit Race'!$B$5:$B$11,0))</f>
        <v>2</v>
      </c>
      <c r="G6" s="27">
        <f>INDEX('Oak Cup'!$D$5:$D$11,MATCH($B6,'Oak Cup'!$B$5:$B$11,0))</f>
        <v>2</v>
      </c>
      <c r="H6" s="27" t="e">
        <f>INDEX(Altrz!$D$5:$D$11,MATCH($B6,Altrz!$B$5:$B$11,0))</f>
        <v>#N/A</v>
      </c>
      <c r="I6" s="27"/>
      <c r="K6" s="27"/>
    </row>
    <row r="7" spans="1:11">
      <c r="A7" s="96"/>
      <c r="B7" s="97" t="str">
        <f>SW!B7</f>
        <v>SOMIRA Men</v>
      </c>
      <c r="C7" s="129">
        <f>SUMIF(D7:K7,"&lt;&gt;#N/A",D7:K7)</f>
        <v>12</v>
      </c>
      <c r="D7" s="27">
        <f>INDEX(SW!$D$5:$D$9,MATCH($B7,SW!$B$5:$B$9,0))</f>
        <v>3</v>
      </c>
      <c r="E7" s="27">
        <f>INDEX(CGC!$D$5:$D$11,MATCH($B7,CGC!$B$5:$B$11,0))</f>
        <v>3</v>
      </c>
      <c r="F7" s="27">
        <f>INDEX('Pit Race'!$D$5:$D$11,MATCH($B7,'Pit Race'!$B$5:$B$11,0))</f>
        <v>3</v>
      </c>
      <c r="G7" s="27">
        <f>INDEX('Oak Cup'!$D$5:$D$11,MATCH($B7,'Oak Cup'!$B$5:$B$11,0))</f>
        <v>3</v>
      </c>
      <c r="H7" s="27" t="e">
        <f>INDEX(Altrz!$D$5:$D$11,MATCH($B7,Altrz!$B$5:$B$11,0))</f>
        <v>#N/A</v>
      </c>
      <c r="I7" s="27"/>
      <c r="K7" s="27"/>
    </row>
    <row r="8" spans="1:11">
      <c r="A8" s="96"/>
      <c r="B8" s="97" t="s">
        <v>80</v>
      </c>
      <c r="C8" s="129">
        <f t="shared" ref="C8:C9" si="0">SUMIF(D8:K8,"&lt;&gt;#N/A",D8:K8)</f>
        <v>16</v>
      </c>
      <c r="D8" s="27">
        <f>INDEX(SW!$D$5:$D$9,MATCH($B8,SW!$B$5:$B$9,0))</f>
        <v>4</v>
      </c>
      <c r="E8" s="27">
        <f>INDEX(CGC!$D$5:$D$11,MATCH($B8,CGC!$B$5:$B$11,0))</f>
        <v>4</v>
      </c>
      <c r="F8" s="27">
        <f>INDEX('Pit Race'!$D$5:$D$11,MATCH($B8,'Pit Race'!$B$5:$B$11,0))</f>
        <v>4</v>
      </c>
      <c r="G8" s="27">
        <f>INDEX('Oak Cup'!$D$5:$D$11,MATCH($B8,'Oak Cup'!$B$5:$B$11,0))</f>
        <v>4</v>
      </c>
      <c r="H8" s="27" t="e">
        <f>INDEX(Altrz!$D$5:$D$11,MATCH($B8,Altrz!$B$5:$B$11,0))</f>
        <v>#N/A</v>
      </c>
      <c r="I8" s="27"/>
      <c r="K8" s="27"/>
    </row>
    <row r="9" spans="1:11">
      <c r="A9" s="96"/>
      <c r="B9" s="97"/>
      <c r="C9" s="129">
        <f t="shared" si="0"/>
        <v>0</v>
      </c>
      <c r="D9" s="27" t="e">
        <f>INDEX(SW!$D$5:$D$9,MATCH($B9,SW!$B$5:$B$9,0))</f>
        <v>#N/A</v>
      </c>
      <c r="E9" s="27" t="e">
        <f>INDEX(CGC!$D$5:$D$11,MATCH($B9,CGC!$B$5:$B$11,0))</f>
        <v>#N/A</v>
      </c>
      <c r="F9" s="27" t="e">
        <f>INDEX('Pit Race'!$D$5:$D$11,MATCH($B9,'Pit Race'!$B$5:$B$11,0))</f>
        <v>#N/A</v>
      </c>
      <c r="G9" s="27" t="e">
        <f>INDEX('Oak Cup'!$D$5:$D$11,MATCH($B9,'Oak Cup'!$B$5:$B$11,0))</f>
        <v>#N/A</v>
      </c>
      <c r="H9" s="27" t="e">
        <f>INDEX(Altrz!$D$5:$D$11,MATCH($B9,Altrz!$B$5:$B$11,0))</f>
        <v>#N/A</v>
      </c>
      <c r="I9" s="27"/>
      <c r="K9" s="27"/>
    </row>
    <row r="10" spans="1:11">
      <c r="A10" s="96"/>
      <c r="B10" s="99"/>
      <c r="C10" s="7"/>
      <c r="D10" s="27"/>
      <c r="E10" s="30"/>
      <c r="F10" s="27"/>
      <c r="G10" s="30"/>
      <c r="H10" s="30"/>
      <c r="I10" s="27"/>
      <c r="K10" s="30"/>
    </row>
    <row r="11" spans="1:11" ht="17" thickBot="1">
      <c r="A11" s="104"/>
      <c r="B11" s="102"/>
      <c r="C11" s="4"/>
      <c r="D11" s="29"/>
      <c r="E11" s="29"/>
      <c r="F11" s="29"/>
      <c r="G11" s="29"/>
      <c r="H11" s="29"/>
      <c r="I11" s="29"/>
      <c r="K11" s="29"/>
    </row>
    <row r="12" spans="1:11">
      <c r="A12" s="11" t="s">
        <v>4</v>
      </c>
      <c r="B12" s="12" t="str">
        <f t="shared" ref="B12:H12" si="1">B3</f>
        <v>Team</v>
      </c>
      <c r="C12" s="12" t="str">
        <f t="shared" si="1"/>
        <v>Season</v>
      </c>
      <c r="D12" s="25" t="str">
        <f t="shared" si="1"/>
        <v>SK</v>
      </c>
      <c r="E12" s="25" t="str">
        <f t="shared" si="1"/>
        <v>CGC</v>
      </c>
      <c r="F12" s="25" t="str">
        <f t="shared" si="1"/>
        <v>Pit Race</v>
      </c>
      <c r="G12" s="25" t="str">
        <f t="shared" si="1"/>
        <v>OC</v>
      </c>
      <c r="H12" s="13" t="str">
        <f t="shared" si="1"/>
        <v>Alcatraz</v>
      </c>
      <c r="I12" s="25" t="s">
        <v>24</v>
      </c>
      <c r="K12" s="25" t="str">
        <f>K3</f>
        <v>B2B</v>
      </c>
    </row>
    <row r="13" spans="1:11">
      <c r="A13" s="14" t="s">
        <v>1</v>
      </c>
      <c r="B13" s="20"/>
      <c r="C13" s="22" t="str">
        <f t="shared" ref="C13:H13" si="2">C4</f>
        <v>Points</v>
      </c>
      <c r="D13" s="26" t="str">
        <f t="shared" si="2"/>
        <v>Points</v>
      </c>
      <c r="E13" s="26" t="str">
        <f t="shared" si="2"/>
        <v>Points</v>
      </c>
      <c r="F13" s="26" t="str">
        <f t="shared" si="2"/>
        <v>Points</v>
      </c>
      <c r="G13" s="26" t="str">
        <f t="shared" si="2"/>
        <v>Points</v>
      </c>
      <c r="H13" s="24" t="str">
        <f t="shared" si="2"/>
        <v>Points</v>
      </c>
      <c r="I13" s="26" t="s">
        <v>25</v>
      </c>
      <c r="K13" s="26" t="s">
        <v>57</v>
      </c>
    </row>
    <row r="14" spans="1:11">
      <c r="A14" s="96"/>
      <c r="B14" s="97" t="s">
        <v>51</v>
      </c>
      <c r="C14" s="129">
        <f t="shared" ref="C14:C22" si="3">SUMIF(D14:K14,"&lt;&gt;#N/A",D14:K14)</f>
        <v>4</v>
      </c>
      <c r="D14" s="27">
        <f>INDEX(SW!$D$14:$D$24,MATCH($B14,SW!$B$14:$B$24,0))</f>
        <v>1</v>
      </c>
      <c r="E14" s="27">
        <f>INDEX(CGC!$D$14:$D$24,MATCH($B14,CGC!$B$14:$B$24,0))</f>
        <v>1</v>
      </c>
      <c r="F14" s="27">
        <f>INDEX('Pit Race'!$D$14:$D$24,MATCH($B14,'Pit Race'!$B$14:$B$24,0))</f>
        <v>1</v>
      </c>
      <c r="G14" s="27">
        <f>INDEX('Oak Cup'!$D$14:$D$24,MATCH($B14,'Oak Cup'!$B$14:$B$24,0))</f>
        <v>1</v>
      </c>
      <c r="H14" s="27" t="e">
        <f>INDEX(Altrz!$D$14:$D$24,MATCH($B14,Altrz!$B$14:$B$24,0))</f>
        <v>#N/A</v>
      </c>
      <c r="I14" s="27"/>
      <c r="K14" s="27"/>
    </row>
    <row r="15" spans="1:11">
      <c r="A15" s="96"/>
      <c r="B15" s="118" t="s">
        <v>7</v>
      </c>
      <c r="C15" s="129">
        <f t="shared" si="3"/>
        <v>8</v>
      </c>
      <c r="D15" s="27">
        <f>INDEX(SW!$D$14:$D$24,MATCH($B15,SW!$B$14:$B$24,0))</f>
        <v>2</v>
      </c>
      <c r="E15" s="27">
        <f>INDEX(CGC!$D$14:$D$24,MATCH($B15,CGC!$B$14:$B$24,0))</f>
        <v>2</v>
      </c>
      <c r="F15" s="27">
        <f>INDEX('Pit Race'!$D$14:$D$24,MATCH($B15,'Pit Race'!$B$14:$B$24,0))</f>
        <v>2</v>
      </c>
      <c r="G15" s="27">
        <f>INDEX('Oak Cup'!$D$14:$D$24,MATCH($B15,'Oak Cup'!$B$14:$B$24,0))</f>
        <v>2</v>
      </c>
      <c r="H15" s="27" t="e">
        <f>INDEX(Altrz!$D$14:$D$24,MATCH($B15,Altrz!$B$14:$B$24,0))</f>
        <v>#N/A</v>
      </c>
      <c r="I15" s="27"/>
      <c r="K15" s="27"/>
    </row>
    <row r="16" spans="1:11">
      <c r="A16" s="96"/>
      <c r="B16" s="97" t="s">
        <v>10</v>
      </c>
      <c r="C16" s="129">
        <f t="shared" si="3"/>
        <v>12</v>
      </c>
      <c r="D16" s="27">
        <f>INDEX(SW!$D$14:$D$24,MATCH($B16,SW!$B$14:$B$24,0))</f>
        <v>3</v>
      </c>
      <c r="E16" s="27">
        <f>INDEX(CGC!$D$14:$D$24,MATCH($B16,CGC!$B$14:$B$24,0))</f>
        <v>3</v>
      </c>
      <c r="F16" s="27">
        <f>INDEX('Pit Race'!$D$14:$D$24,MATCH($B16,'Pit Race'!$B$14:$B$24,0))</f>
        <v>3</v>
      </c>
      <c r="G16" s="27">
        <f>INDEX('Oak Cup'!$D$14:$D$24,MATCH($B16,'Oak Cup'!$B$14:$B$24,0))</f>
        <v>3</v>
      </c>
      <c r="H16" s="27" t="e">
        <f>INDEX(Altrz!$D$14:$D$24,MATCH($B16,Altrz!$B$14:$B$24,0))</f>
        <v>#N/A</v>
      </c>
      <c r="I16" s="27"/>
      <c r="K16" s="27"/>
    </row>
    <row r="17" spans="1:11">
      <c r="A17" s="96"/>
      <c r="B17" s="97" t="s">
        <v>9</v>
      </c>
      <c r="C17" s="129">
        <f t="shared" si="3"/>
        <v>20</v>
      </c>
      <c r="D17" s="27">
        <f>INDEX(SW!$D$14:$D$24,MATCH($B17,SW!$B$14:$B$24,0))</f>
        <v>3</v>
      </c>
      <c r="E17" s="27">
        <f>INDEX(CGC!$D$14:$D$24,MATCH($B17,CGC!$B$14:$B$24,0))</f>
        <v>7</v>
      </c>
      <c r="F17" s="27">
        <f>INDEX('Pit Race'!$D$14:$D$24,MATCH($B17,'Pit Race'!$B$14:$B$24,0))</f>
        <v>5</v>
      </c>
      <c r="G17" s="27">
        <f>INDEX('Oak Cup'!$D$14:$D$24,MATCH($B17,'Oak Cup'!$B$14:$B$24,0))</f>
        <v>5</v>
      </c>
      <c r="H17" s="27" t="e">
        <f>INDEX(Altrz!$D$14:$D$24,MATCH($B17,Altrz!$B$14:$B$24,0))</f>
        <v>#N/A</v>
      </c>
      <c r="I17" s="27"/>
      <c r="K17" s="27"/>
    </row>
    <row r="18" spans="1:11">
      <c r="A18" s="96"/>
      <c r="B18" s="99" t="s">
        <v>69</v>
      </c>
      <c r="C18" s="129">
        <f t="shared" si="3"/>
        <v>21</v>
      </c>
      <c r="D18" s="27">
        <f>INDEX(SW!$D$14:$D$24,MATCH($B18,SW!$B$14:$B$24,0))</f>
        <v>7</v>
      </c>
      <c r="E18" s="27">
        <f>INDEX(CGC!$D$14:$D$24,MATCH($B18,CGC!$B$14:$B$24,0))</f>
        <v>4</v>
      </c>
      <c r="F18" s="27">
        <f>INDEX('Pit Race'!$D$14:$D$24,MATCH($B18,'Pit Race'!$B$14:$B$24,0))</f>
        <v>4</v>
      </c>
      <c r="G18" s="27">
        <f>INDEX('Oak Cup'!$D$14:$D$24,MATCH($B18,'Oak Cup'!$B$14:$B$24,0))</f>
        <v>6</v>
      </c>
      <c r="H18" s="27" t="e">
        <f>INDEX(Altrz!$D$14:$D$24,MATCH($B18,Altrz!$B$14:$B$24,0))</f>
        <v>#N/A</v>
      </c>
      <c r="I18" s="27"/>
      <c r="K18" s="27"/>
    </row>
    <row r="19" spans="1:11">
      <c r="A19" s="96"/>
      <c r="B19" s="99" t="s">
        <v>55</v>
      </c>
      <c r="C19" s="129">
        <f t="shared" si="3"/>
        <v>23</v>
      </c>
      <c r="D19" s="27">
        <f>INDEX(SW!$D$14:$D$24,MATCH($B19,SW!$B$14:$B$24,0))</f>
        <v>6</v>
      </c>
      <c r="E19" s="27">
        <f>INDEX(CGC!$D$14:$D$24,MATCH($B19,CGC!$B$14:$B$24,0))</f>
        <v>5</v>
      </c>
      <c r="F19" s="27">
        <f>INDEX('Pit Race'!$D$14:$D$24,MATCH($B19,'Pit Race'!$B$14:$B$24,0))</f>
        <v>5</v>
      </c>
      <c r="G19" s="27">
        <f>INDEX('Oak Cup'!$D$14:$D$24,MATCH($B19,'Oak Cup'!$B$14:$B$24,0))</f>
        <v>7</v>
      </c>
      <c r="H19" s="27" t="e">
        <f>INDEX(Altrz!$D$14:$D$24,MATCH($B19,Altrz!$B$14:$B$24,0))</f>
        <v>#N/A</v>
      </c>
      <c r="I19" s="27"/>
      <c r="K19" s="27"/>
    </row>
    <row r="20" spans="1:11">
      <c r="A20" s="96"/>
      <c r="B20" s="99" t="s">
        <v>73</v>
      </c>
      <c r="C20" s="129">
        <f t="shared" si="3"/>
        <v>25</v>
      </c>
      <c r="D20" s="27">
        <f>INDEX(SW!$D$14:$D$24,MATCH($B20,SW!$B$14:$B$24,0))</f>
        <v>5</v>
      </c>
      <c r="E20" s="27">
        <f>INDEX(CGC!$D$14:$D$24,MATCH($B20,CGC!$B$14:$B$24,0))</f>
        <v>6</v>
      </c>
      <c r="F20" s="27">
        <f>INDEX('Pit Race'!$D$14:$D$24,MATCH($B20,'Pit Race'!$B$14:$B$24,0))</f>
        <v>6</v>
      </c>
      <c r="G20" s="27">
        <f>INDEX('Oak Cup'!$D$14:$D$24,MATCH($B20,'Oak Cup'!$B$14:$B$24,0))</f>
        <v>8</v>
      </c>
      <c r="H20" s="27" t="e">
        <f>INDEX(Altrz!$D$14:$D$24,MATCH($B20,Altrz!$B$14:$B$24,0))</f>
        <v>#N/A</v>
      </c>
      <c r="I20" s="27"/>
      <c r="K20" s="27"/>
    </row>
    <row r="21" spans="1:11">
      <c r="A21" s="96"/>
      <c r="B21" s="97" t="s">
        <v>64</v>
      </c>
      <c r="C21" s="129">
        <f t="shared" si="3"/>
        <v>23</v>
      </c>
      <c r="D21" s="27">
        <f>INDEX(SW!$D$14:$D$24,MATCH($B21,SW!$B$14:$B$24,0))</f>
        <v>6</v>
      </c>
      <c r="E21" s="27">
        <f>INDEX(CGC!$D$14:$D$24,MATCH($B21,CGC!$B$14:$B$24,0))</f>
        <v>7</v>
      </c>
      <c r="F21" s="27">
        <f>INDEX('Pit Race'!$D$14:$D$24,MATCH($B21,'Pit Race'!$B$14:$B$24,0))</f>
        <v>6</v>
      </c>
      <c r="G21" s="27">
        <f>INDEX('Oak Cup'!$D$14:$D$24,MATCH($B21,'Oak Cup'!$B$14:$B$24,0))</f>
        <v>4</v>
      </c>
      <c r="H21" s="27" t="e">
        <f>INDEX(Altrz!$D$14:$D$24,MATCH($B21,Altrz!$B$14:$B$24,0))</f>
        <v>#N/A</v>
      </c>
      <c r="I21" s="27"/>
      <c r="K21" s="27"/>
    </row>
    <row r="22" spans="1:11">
      <c r="A22" s="96"/>
      <c r="B22" s="99" t="s">
        <v>59</v>
      </c>
      <c r="C22" s="129">
        <f t="shared" si="3"/>
        <v>27</v>
      </c>
      <c r="D22" s="27">
        <f>INDEX(SW!$D$14:$D$24,MATCH($B22,SW!$B$14:$B$24,0))</f>
        <v>6</v>
      </c>
      <c r="E22" s="27">
        <f>INDEX(CGC!$D$14:$D$24,MATCH($B22,CGC!$B$14:$B$24,0))</f>
        <v>7</v>
      </c>
      <c r="F22" s="27">
        <f>INDEX('Pit Race'!$D$14:$D$24,MATCH($B22,'Pit Race'!$B$14:$B$24,0))</f>
        <v>6</v>
      </c>
      <c r="G22" s="27">
        <f>INDEX('Oak Cup'!$D$14:$D$24,MATCH($B22,'Oak Cup'!$B$14:$B$24,0))</f>
        <v>8</v>
      </c>
      <c r="H22" s="27" t="e">
        <f>INDEX(Altrz!$D$14:$D$24,MATCH($B22,Altrz!$B$14:$B$24,0))</f>
        <v>#N/A</v>
      </c>
      <c r="I22" s="27"/>
      <c r="K22" s="27"/>
    </row>
    <row r="23" spans="1:11">
      <c r="A23" s="96"/>
      <c r="B23" s="99"/>
      <c r="C23" s="129">
        <f t="shared" ref="C23" si="4">SUMIF(D23:K23,"&lt;&gt;#N/A",D23:K23)</f>
        <v>0</v>
      </c>
      <c r="D23" s="27" t="e">
        <f>INDEX(SW!$D$14:$D$24,MATCH($B23,SW!$B$14:$B$24,0))</f>
        <v>#N/A</v>
      </c>
      <c r="E23" s="27" t="e">
        <f>INDEX(CGC!$D$14:$D$24,MATCH($B23,CGC!$B$14:$B$24,0))</f>
        <v>#N/A</v>
      </c>
      <c r="F23" s="27" t="e">
        <f>INDEX('Pit Race'!$D$14:$D$24,MATCH($B23,'Pit Race'!$B$14:$B$24,0))</f>
        <v>#N/A</v>
      </c>
      <c r="G23" s="27" t="e">
        <f>INDEX('Oak Cup'!$D$14:$D$23,MATCH($B23,'Oak Cup'!$B$14:$B$23))</f>
        <v>#N/A</v>
      </c>
      <c r="H23" s="27"/>
      <c r="I23" s="27"/>
      <c r="K23" s="27"/>
    </row>
    <row r="24" spans="1:11">
      <c r="A24" s="96"/>
      <c r="B24" s="99"/>
      <c r="C24" s="7"/>
      <c r="D24" s="33"/>
      <c r="E24" s="27"/>
      <c r="F24" s="27"/>
      <c r="G24" s="27"/>
      <c r="H24" s="27"/>
      <c r="I24" s="27"/>
      <c r="K24" s="27"/>
    </row>
    <row r="25" spans="1:11" ht="17" thickBot="1">
      <c r="A25" s="104"/>
      <c r="B25" s="102"/>
      <c r="C25" s="4"/>
      <c r="D25" s="35"/>
      <c r="E25" s="29"/>
      <c r="F25" s="29"/>
      <c r="G25" s="29"/>
      <c r="H25" s="5"/>
      <c r="I25" s="5"/>
      <c r="K25" s="29"/>
    </row>
    <row r="26" spans="1:11">
      <c r="A26" s="16" t="s">
        <v>4</v>
      </c>
      <c r="B26" s="12" t="str">
        <f>B12</f>
        <v>Team</v>
      </c>
      <c r="C26" s="12" t="str">
        <f>C3</f>
        <v>Season</v>
      </c>
      <c r="D26" s="25" t="str">
        <f t="shared" ref="D26:G27" si="5">D12</f>
        <v>SK</v>
      </c>
      <c r="E26" s="25" t="str">
        <f t="shared" si="5"/>
        <v>CGC</v>
      </c>
      <c r="F26" s="25" t="str">
        <f t="shared" si="5"/>
        <v>Pit Race</v>
      </c>
      <c r="G26" s="25" t="str">
        <f t="shared" si="5"/>
        <v>OC</v>
      </c>
      <c r="H26" s="13" t="s">
        <v>44</v>
      </c>
      <c r="I26" s="25" t="s">
        <v>24</v>
      </c>
      <c r="K26" s="25" t="str">
        <f>K3</f>
        <v>B2B</v>
      </c>
    </row>
    <row r="27" spans="1:11">
      <c r="A27" s="14" t="s">
        <v>2</v>
      </c>
      <c r="B27" s="20"/>
      <c r="C27" s="22" t="str">
        <f>C13</f>
        <v>Points</v>
      </c>
      <c r="D27" s="26" t="str">
        <f t="shared" si="5"/>
        <v>Points</v>
      </c>
      <c r="E27" s="26" t="str">
        <f t="shared" si="5"/>
        <v>Points</v>
      </c>
      <c r="F27" s="26" t="str">
        <f t="shared" si="5"/>
        <v>Points</v>
      </c>
      <c r="G27" s="26" t="str">
        <f t="shared" si="5"/>
        <v>Points</v>
      </c>
      <c r="H27" s="24" t="s">
        <v>18</v>
      </c>
      <c r="I27" s="26" t="s">
        <v>25</v>
      </c>
      <c r="K27" s="26" t="s">
        <v>57</v>
      </c>
    </row>
    <row r="28" spans="1:11">
      <c r="A28" s="96"/>
      <c r="B28" t="str">
        <f>SW!B29</f>
        <v>Iron Oars</v>
      </c>
      <c r="C28" s="129">
        <f t="shared" ref="C28:C35" si="6">SUMIF(D28:K28,"&lt;&gt;#N/A",D28:K28)</f>
        <v>5</v>
      </c>
      <c r="D28" s="27">
        <f>INDEX(SW!$D$28:$D$39,MATCH($B28,SW!$B$28:$B$39,0))</f>
        <v>2</v>
      </c>
      <c r="E28" s="38">
        <f>INDEX(CGC!$D$28:$D$39,MATCH($B28,CGC!$B$28:$B$39,0))</f>
        <v>1</v>
      </c>
      <c r="F28" s="27">
        <f>INDEX('Pit Race'!$D$28:$D$39,MATCH($B28,'Pit Race'!$B$28:$B$39,0))</f>
        <v>1</v>
      </c>
      <c r="G28" s="27">
        <f>INDEX('Oak Cup'!$D$28:$D$39,MATCH($B28,'Oak Cup'!$B$28:$B$39,0))</f>
        <v>1</v>
      </c>
      <c r="H28" s="27" t="e">
        <f>INDEX(Altrz!$D$28:$D$39,MATCH($B28,Altrz!$B$28:$B$39,0))</f>
        <v>#N/A</v>
      </c>
      <c r="I28" s="27"/>
      <c r="K28" s="27"/>
    </row>
    <row r="29" spans="1:11">
      <c r="A29" s="96"/>
      <c r="B29" t="s">
        <v>62</v>
      </c>
      <c r="C29" s="129">
        <f t="shared" si="6"/>
        <v>10</v>
      </c>
      <c r="D29" s="27">
        <f>INDEX(SW!$D$28:$D$39,MATCH($B29,SW!$B$28:$B$39,0))</f>
        <v>4</v>
      </c>
      <c r="E29" s="27">
        <f>INDEX(CGC!$D$28:$D$39,MATCH($B29,CGC!$B$28:$B$39,0))</f>
        <v>2</v>
      </c>
      <c r="F29" s="27">
        <f>INDEX('Pit Race'!$D$28:$D$39,MATCH($B29,'Pit Race'!$B$28:$B$39,0))</f>
        <v>2</v>
      </c>
      <c r="G29" s="27">
        <f>INDEX('Oak Cup'!$D$28:$D$39,MATCH($B29,'Oak Cup'!$B$28:$B$39,0))</f>
        <v>2</v>
      </c>
      <c r="H29" s="27" t="e">
        <f>INDEX(Altrz!$D$28:$D$39,MATCH($B29,Altrz!$B$28:$B$39,0))</f>
        <v>#N/A</v>
      </c>
      <c r="I29" s="27"/>
      <c r="K29" s="27"/>
    </row>
    <row r="30" spans="1:11">
      <c r="A30" s="96"/>
      <c r="B30" t="str">
        <f>SW!B28</f>
        <v>ERC</v>
      </c>
      <c r="C30" s="129">
        <f t="shared" si="6"/>
        <v>11</v>
      </c>
      <c r="D30" s="27">
        <f>INDEX(SW!$D$28:$D$39,MATCH($B30,SW!$B$28:$B$39,0))</f>
        <v>1</v>
      </c>
      <c r="E30" s="27">
        <f>INDEX(CGC!$D$28:$D$39,MATCH($B30,CGC!$B$28:$B$39,0))</f>
        <v>7</v>
      </c>
      <c r="F30" s="27">
        <f>INDEX('Pit Race'!$D$28:$D$39,MATCH($B30,'Pit Race'!$B$28:$B$39,0))</f>
        <v>3</v>
      </c>
      <c r="G30" s="27" t="e">
        <f>INDEX('Oak Cup'!$D$28:$D$39,MATCH($B30,'Oak Cup'!$B$28:$B$39,0))</f>
        <v>#N/A</v>
      </c>
      <c r="H30" s="27" t="e">
        <f>INDEX(Altrz!$D$28:$D$39,MATCH($B30,Altrz!$B$28:$B$39,0))</f>
        <v>#N/A</v>
      </c>
      <c r="I30" s="27"/>
      <c r="K30" s="27"/>
    </row>
    <row r="31" spans="1:11">
      <c r="A31" s="96"/>
      <c r="B31" t="s">
        <v>59</v>
      </c>
      <c r="C31" s="129">
        <f t="shared" si="6"/>
        <v>16</v>
      </c>
      <c r="D31" s="27">
        <f>INDEX(SW!$D$28:$D$39,MATCH($B31,SW!$B$28:$B$39,0))</f>
        <v>3</v>
      </c>
      <c r="E31" s="27">
        <f>INDEX(CGC!$D$28:$D$39,MATCH($B31,CGC!$B$28:$B$39,0))</f>
        <v>3</v>
      </c>
      <c r="F31" s="27">
        <f>INDEX('Pit Race'!$D$28:$D$39,MATCH($B31,'Pit Race'!$B$28:$B$39,0))</f>
        <v>6</v>
      </c>
      <c r="G31" s="27">
        <f>INDEX('Oak Cup'!$D$28:$D$39,MATCH($B31,'Oak Cup'!$B$28:$B$39,0))</f>
        <v>4</v>
      </c>
      <c r="H31" s="27" t="e">
        <f>INDEX(Altrz!$D$28:$D$39,MATCH($B31,Altrz!$B$28:$B$39,0))</f>
        <v>#N/A</v>
      </c>
      <c r="I31" s="27"/>
      <c r="K31" s="27"/>
    </row>
    <row r="32" spans="1:11">
      <c r="A32" s="96"/>
      <c r="B32" t="str">
        <f>SW!B33</f>
        <v>Coast Guard</v>
      </c>
      <c r="C32" s="129">
        <f t="shared" si="6"/>
        <v>20</v>
      </c>
      <c r="D32" s="27">
        <f>INDEX(SW!$D$28:$D$39,MATCH($B32,SW!$B$28:$B$39,0))</f>
        <v>6</v>
      </c>
      <c r="E32" s="27">
        <f>INDEX(CGC!$D$28:$D$39,MATCH($B32,CGC!$B$28:$B$39,0))</f>
        <v>4</v>
      </c>
      <c r="F32" s="27">
        <f>INDEX('Pit Race'!$D$28:$D$39,MATCH($B32,'Pit Race'!$B$28:$B$39,0))</f>
        <v>5</v>
      </c>
      <c r="G32" s="27">
        <f>INDEX('Oak Cup'!$D$28:$D$39,MATCH($B32,'Oak Cup'!$B$28:$B$39,0))</f>
        <v>5</v>
      </c>
      <c r="H32" s="27" t="e">
        <f>INDEX(Altrz!$D$28:$D$39,MATCH($B32,Altrz!$B$28:$B$39,0))</f>
        <v>#N/A</v>
      </c>
      <c r="I32" s="27"/>
      <c r="K32" s="30"/>
    </row>
    <row r="33" spans="1:11">
      <c r="A33" s="96"/>
      <c r="B33" t="str">
        <f>SW!B32</f>
        <v>Beavers</v>
      </c>
      <c r="C33" s="129">
        <f t="shared" si="6"/>
        <v>19</v>
      </c>
      <c r="D33" s="27">
        <f>INDEX(SW!$D$28:$D$39,MATCH($B33,SW!$B$28:$B$39,0))</f>
        <v>5</v>
      </c>
      <c r="E33" s="27">
        <f>INDEX(CGC!$D$28:$D$39,MATCH($B33,CGC!$B$28:$B$39,0))</f>
        <v>7</v>
      </c>
      <c r="F33" s="27">
        <f>INDEX('Pit Race'!$D$28:$D$39,MATCH($B33,'Pit Race'!$B$28:$B$39,0))</f>
        <v>4</v>
      </c>
      <c r="G33" s="27">
        <f>INDEX('Oak Cup'!$D$28:$D$39,MATCH($B33,'Oak Cup'!$B$28:$B$39,0))</f>
        <v>3</v>
      </c>
      <c r="H33" s="27" t="e">
        <f>INDEX(Altrz!$D$28:$D$39,MATCH($B33,Altrz!$B$28:$B$39,0))</f>
        <v>#N/A</v>
      </c>
      <c r="I33" s="27"/>
      <c r="K33" s="30"/>
    </row>
    <row r="34" spans="1:11">
      <c r="A34" s="96"/>
      <c r="B34" t="str">
        <f>SW!B35</f>
        <v>Iron Wills</v>
      </c>
      <c r="C34" s="129">
        <f t="shared" si="6"/>
        <v>18</v>
      </c>
      <c r="D34" s="27">
        <f>INDEX(SW!$D$28:$D$39,MATCH($B34,SW!$B$28:$B$39,0))</f>
        <v>6</v>
      </c>
      <c r="E34" s="27">
        <f>INDEX(CGC!$D$28:$D$39,MATCH($B34,CGC!$B$28:$B$39,0))</f>
        <v>5</v>
      </c>
      <c r="F34" s="27">
        <f>INDEX('Pit Race'!$D$28:$D$39,MATCH($B34,'Pit Race'!$B$28:$B$39,0))</f>
        <v>7</v>
      </c>
      <c r="G34" s="27" t="e">
        <f>INDEX('Oak Cup'!$D$28:$D$39,MATCH($B34,'Oak Cup'!$B$28:$B$39,0))</f>
        <v>#N/A</v>
      </c>
      <c r="H34" s="27" t="e">
        <f>INDEX(Altrz!$D$28:$D$39,MATCH($B34,Altrz!$B$28:$B$39,0))</f>
        <v>#N/A</v>
      </c>
      <c r="I34" s="27"/>
      <c r="K34" s="30"/>
    </row>
    <row r="35" spans="1:11">
      <c r="A35" s="96"/>
      <c r="B35" t="str">
        <f>SW!B34</f>
        <v>OEWRS</v>
      </c>
      <c r="C35" s="129">
        <f t="shared" si="6"/>
        <v>25</v>
      </c>
      <c r="D35" s="27">
        <f>INDEX(SW!$D$28:$D$39,MATCH($B35,SW!$B$28:$B$39,0))</f>
        <v>6</v>
      </c>
      <c r="E35" s="27">
        <f>INDEX(CGC!$D$28:$D$39,MATCH($B35,CGC!$B$28:$B$39,0))</f>
        <v>6</v>
      </c>
      <c r="F35" s="27">
        <f>INDEX('Pit Race'!$D$28:$D$39,MATCH($B35,'Pit Race'!$B$28:$B$39,0))</f>
        <v>7</v>
      </c>
      <c r="G35" s="27">
        <f>INDEX('Oak Cup'!$D$28:$D$39,MATCH($B35,'Oak Cup'!$B$28:$B$39,0))</f>
        <v>6</v>
      </c>
      <c r="H35" s="27" t="e">
        <f>INDEX(Altrz!$D$28:$D$39,MATCH($B35,Altrz!$B$28:$B$39,0))</f>
        <v>#N/A</v>
      </c>
      <c r="I35" s="27"/>
      <c r="K35" s="30"/>
    </row>
    <row r="36" spans="1:11">
      <c r="A36" s="96"/>
      <c r="C36" s="129">
        <f t="shared" ref="C36:C37" si="7">SUMIF(D36:K36,"&lt;&gt;#N/A",D36:K36)</f>
        <v>0</v>
      </c>
      <c r="D36" s="27" t="e">
        <f>INDEX(SW!$D$28:$D$39,MATCH($B36,SW!$B$28:$B$39,0))</f>
        <v>#N/A</v>
      </c>
      <c r="E36" s="27" t="e">
        <f>INDEX(CGC!$D$28:$D$39,MATCH($B36,CGC!$B$28:$B$39,0))</f>
        <v>#N/A</v>
      </c>
      <c r="F36" s="27" t="e">
        <f>INDEX('Pit Race'!$D$28:$D$39,MATCH($B36,'Pit Race'!$B$28:$B$39,0))</f>
        <v>#N/A</v>
      </c>
      <c r="G36" s="27" t="e">
        <f>INDEX('Oak Cup'!$D$28:$D$39,MATCH($B36,'Oak Cup'!$B$28:$B$39,0))</f>
        <v>#N/A</v>
      </c>
      <c r="H36" s="27" t="e">
        <f>INDEX(Altrz!$D$28:$D$39,MATCH($B36,Altrz!$B$28:$B$39,0))</f>
        <v>#N/A</v>
      </c>
      <c r="I36" s="27"/>
      <c r="K36" s="30"/>
    </row>
    <row r="37" spans="1:11">
      <c r="A37" s="96"/>
      <c r="C37" s="129">
        <f t="shared" si="7"/>
        <v>0</v>
      </c>
      <c r="D37" s="27" t="e">
        <f>INDEX(SW!$D$28:$D$39,MATCH($B37,SW!$B$28:$B$39,0))</f>
        <v>#N/A</v>
      </c>
      <c r="E37" s="27" t="e">
        <f>INDEX(CGC!$D$28:$D$39,MATCH($B37,CGC!$B$28:$B$39,0))</f>
        <v>#N/A</v>
      </c>
      <c r="F37" s="27" t="e">
        <f>INDEX('Pit Race'!$D$28:$D$39,MATCH($B37,'Pit Race'!$B$28:$B$39,0))</f>
        <v>#N/A</v>
      </c>
      <c r="G37" s="27" t="e">
        <f>INDEX('Oak Cup'!$D$28:$D$39,MATCH($B37,'Oak Cup'!$B$28:$B$39,0))</f>
        <v>#N/A</v>
      </c>
      <c r="H37" s="27" t="e">
        <f>INDEX(Altrz!$D$28:$D$39,MATCH($B37,Altrz!$B$28:$B$39,0))</f>
        <v>#N/A</v>
      </c>
      <c r="I37" s="3"/>
      <c r="K37" s="30"/>
    </row>
    <row r="38" spans="1:11" ht="17" thickBot="1">
      <c r="A38" s="104"/>
      <c r="B38" s="102"/>
      <c r="C38" s="4"/>
      <c r="D38" s="29"/>
      <c r="E38" s="29"/>
      <c r="F38" s="29"/>
      <c r="G38" s="29"/>
      <c r="H38" s="5"/>
      <c r="I38" s="5"/>
      <c r="K38" s="29"/>
    </row>
    <row r="39" spans="1:11">
      <c r="A39" s="16" t="s">
        <v>4</v>
      </c>
      <c r="B39" s="12" t="str">
        <f t="shared" ref="B39:G39" si="8">B26</f>
        <v>Team</v>
      </c>
      <c r="C39" s="12" t="str">
        <f t="shared" si="8"/>
        <v>Season</v>
      </c>
      <c r="D39" s="25" t="str">
        <f t="shared" si="8"/>
        <v>SK</v>
      </c>
      <c r="E39" s="25" t="str">
        <f t="shared" si="8"/>
        <v>CGC</v>
      </c>
      <c r="F39" s="25" t="str">
        <f t="shared" si="8"/>
        <v>Pit Race</v>
      </c>
      <c r="G39" s="25" t="str">
        <f t="shared" si="8"/>
        <v>OC</v>
      </c>
      <c r="H39" s="13" t="s">
        <v>44</v>
      </c>
      <c r="I39" s="25" t="s">
        <v>24</v>
      </c>
      <c r="K39" s="25" t="str">
        <f>K26</f>
        <v>B2B</v>
      </c>
    </row>
    <row r="40" spans="1:11">
      <c r="A40" s="14" t="s">
        <v>46</v>
      </c>
      <c r="B40" s="20"/>
      <c r="C40" s="22" t="str">
        <f>C27</f>
        <v>Points</v>
      </c>
      <c r="D40" s="26" t="str">
        <f>D27</f>
        <v>Points</v>
      </c>
      <c r="E40" s="26" t="str">
        <f>E27</f>
        <v>Points</v>
      </c>
      <c r="F40" s="26" t="str">
        <f>F27</f>
        <v>Points</v>
      </c>
      <c r="G40" s="26" t="str">
        <f>G27</f>
        <v>Points</v>
      </c>
      <c r="H40" s="24" t="s">
        <v>18</v>
      </c>
      <c r="I40" s="26" t="s">
        <v>25</v>
      </c>
      <c r="K40" s="26" t="str">
        <f>K27</f>
        <v>Place</v>
      </c>
    </row>
    <row r="41" spans="1:11">
      <c r="A41" s="96"/>
      <c r="B41" s="97" t="str">
        <f>SW!B42</f>
        <v>SOMIRA</v>
      </c>
      <c r="C41" s="129">
        <f>SUM(D41:K41)</f>
        <v>1</v>
      </c>
      <c r="D41" s="33">
        <f>SW!D42</f>
        <v>1</v>
      </c>
      <c r="E41" s="27"/>
      <c r="F41" s="27"/>
      <c r="G41" s="27"/>
      <c r="H41" s="27"/>
      <c r="I41" s="27"/>
      <c r="K41" s="27"/>
    </row>
    <row r="42" spans="1:11">
      <c r="A42" s="96"/>
      <c r="B42" s="97" t="str">
        <f>SW!B43</f>
        <v>Vikings</v>
      </c>
      <c r="C42" s="129">
        <f>SUM(D42:K42)</f>
        <v>2</v>
      </c>
      <c r="D42" s="33">
        <f>SW!D43</f>
        <v>2</v>
      </c>
      <c r="E42" s="38"/>
      <c r="F42" s="27"/>
      <c r="G42" s="27"/>
      <c r="H42" s="27"/>
      <c r="I42" s="27"/>
      <c r="K42" s="27"/>
    </row>
    <row r="43" spans="1:11">
      <c r="A43" s="96"/>
      <c r="B43" s="97" t="str">
        <f>SW!B44</f>
        <v>OEWRS</v>
      </c>
      <c r="C43" s="129">
        <f>SUM(D43:K43)</f>
        <v>3</v>
      </c>
      <c r="D43" s="33">
        <f>SW!D44</f>
        <v>3</v>
      </c>
      <c r="E43" s="27"/>
      <c r="F43" s="27"/>
      <c r="G43" s="27"/>
      <c r="H43" s="27"/>
      <c r="I43" s="27"/>
      <c r="K43" s="27"/>
    </row>
    <row r="44" spans="1:11" ht="17" thickBot="1">
      <c r="A44" s="17"/>
      <c r="B44" s="4"/>
      <c r="C44" s="4"/>
      <c r="D44" s="29"/>
      <c r="E44" s="29"/>
      <c r="F44" s="29"/>
      <c r="G44" s="29"/>
      <c r="H44" s="29"/>
      <c r="I44" s="29"/>
      <c r="K44" s="29"/>
    </row>
    <row r="45" spans="1:11">
      <c r="A45" s="16" t="s">
        <v>4</v>
      </c>
      <c r="B45" s="12" t="str">
        <f>B26</f>
        <v>Team</v>
      </c>
      <c r="C45" s="12" t="str">
        <f t="shared" ref="C45:E46" si="9">C39</f>
        <v>Season</v>
      </c>
      <c r="D45" s="25" t="str">
        <f t="shared" si="9"/>
        <v>SK</v>
      </c>
      <c r="E45" s="25" t="str">
        <f t="shared" si="9"/>
        <v>CGC</v>
      </c>
      <c r="F45" s="25" t="str">
        <f t="shared" ref="F45:H45" si="10">F39</f>
        <v>Pit Race</v>
      </c>
      <c r="G45" s="25" t="str">
        <f t="shared" si="10"/>
        <v>OC</v>
      </c>
      <c r="H45" s="25" t="str">
        <f t="shared" si="10"/>
        <v>Alcatraz</v>
      </c>
      <c r="I45" s="25" t="s">
        <v>24</v>
      </c>
      <c r="K45" s="25" t="str">
        <f>K39</f>
        <v>B2B</v>
      </c>
    </row>
    <row r="46" spans="1:11">
      <c r="A46" s="14" t="s">
        <v>47</v>
      </c>
      <c r="B46" s="20"/>
      <c r="C46" s="22" t="str">
        <f t="shared" si="9"/>
        <v>Points</v>
      </c>
      <c r="D46" s="26" t="str">
        <f t="shared" si="9"/>
        <v>Points</v>
      </c>
      <c r="E46" s="26" t="str">
        <f t="shared" si="9"/>
        <v>Points</v>
      </c>
      <c r="F46" s="26" t="str">
        <f t="shared" ref="F46:H46" si="11">F40</f>
        <v>Points</v>
      </c>
      <c r="G46" s="26" t="str">
        <f t="shared" si="11"/>
        <v>Points</v>
      </c>
      <c r="H46" s="26" t="str">
        <f t="shared" si="11"/>
        <v>Points</v>
      </c>
      <c r="I46" s="26" t="s">
        <v>25</v>
      </c>
      <c r="K46" s="26" t="str">
        <f>K40</f>
        <v>Place</v>
      </c>
    </row>
    <row r="47" spans="1:11">
      <c r="A47" s="96"/>
      <c r="B47" s="97"/>
      <c r="C47" s="7"/>
      <c r="D47" s="33"/>
      <c r="E47" s="27"/>
      <c r="F47" s="27"/>
      <c r="G47" s="27"/>
      <c r="H47" s="27"/>
      <c r="I47" s="27"/>
      <c r="K47" s="27"/>
    </row>
    <row r="48" spans="1:11">
      <c r="A48" s="96"/>
      <c r="B48" s="97"/>
      <c r="C48" s="7"/>
      <c r="D48" s="37"/>
      <c r="E48" s="38"/>
      <c r="F48" s="27"/>
      <c r="G48" s="27"/>
      <c r="H48" s="27"/>
      <c r="I48" s="27"/>
      <c r="K48" s="27"/>
    </row>
    <row r="49" spans="1:11" ht="17" thickBot="1">
      <c r="A49" s="96"/>
      <c r="B49" s="99"/>
      <c r="C49" s="7"/>
      <c r="D49" s="33"/>
      <c r="E49" s="27"/>
      <c r="F49" s="27"/>
      <c r="G49" s="27"/>
      <c r="H49" s="27"/>
      <c r="I49" s="27"/>
      <c r="K49" s="28"/>
    </row>
    <row r="50" spans="1:11">
      <c r="C50"/>
    </row>
    <row r="51" spans="1:11">
      <c r="C51"/>
    </row>
    <row r="52" spans="1:11">
      <c r="C52"/>
    </row>
    <row r="53" spans="1:11">
      <c r="C53"/>
    </row>
    <row r="54" spans="1:11">
      <c r="C54"/>
    </row>
    <row r="55" spans="1:11">
      <c r="C55"/>
    </row>
    <row r="56" spans="1:11">
      <c r="C56"/>
    </row>
    <row r="57" spans="1:11">
      <c r="C57"/>
    </row>
    <row r="58" spans="1:11">
      <c r="C58"/>
    </row>
    <row r="59" spans="1:11">
      <c r="C59"/>
    </row>
    <row r="60" spans="1:11">
      <c r="C60"/>
    </row>
    <row r="61" spans="1:11">
      <c r="C61"/>
    </row>
    <row r="62" spans="1:11">
      <c r="C62"/>
    </row>
    <row r="63" spans="1:11">
      <c r="C63"/>
    </row>
    <row r="64" spans="1:11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</sheetData>
  <sheetProtection selectLockedCells="1"/>
  <sortState xmlns:xlrd2="http://schemas.microsoft.com/office/spreadsheetml/2017/richdata2" ref="B14:I22">
    <sortCondition ref="C5:C7"/>
  </sortState>
  <pageMargins left="0.75" right="0.75" top="1" bottom="1" header="0.5" footer="0.5"/>
  <pageSetup scale="67" orientation="portrait" horizontalDpi="4294967292" verticalDpi="4294967292"/>
  <headerFooter>
    <oddHeader>&amp;C&amp;"Calibri,Bold"&amp;14&amp;K000000&amp;F_x000D_&amp;A</oddHeader>
  </headerFooter>
  <rowBreaks count="2" manualBreakCount="2">
    <brk id="94" max="16383" man="1"/>
    <brk id="141" max="16383" man="1"/>
  </rowBreaks>
  <extLst>
    <ext xmlns:mx="http://schemas.microsoft.com/office/mac/excel/2008/main" uri="{64002731-A6B0-56B0-2670-7721B7C09600}">
      <mx:PLV Mode="0" OnePage="0" WScale="84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5"/>
  <sheetViews>
    <sheetView workbookViewId="0">
      <selection activeCell="B8" sqref="B8"/>
    </sheetView>
  </sheetViews>
  <sheetFormatPr baseColWidth="10" defaultColWidth="8.6640625" defaultRowHeight="16"/>
  <cols>
    <col min="2" max="2" width="13.1640625" bestFit="1" customWidth="1"/>
  </cols>
  <sheetData>
    <row r="2" spans="1:5" s="41" customFormat="1" ht="20" thickBot="1">
      <c r="A2" s="39" t="s">
        <v>6</v>
      </c>
      <c r="B2" s="39"/>
      <c r="C2" s="106">
        <f>SPRING!C2</f>
        <v>2016</v>
      </c>
    </row>
    <row r="3" spans="1:5">
      <c r="A3" s="11" t="s">
        <v>4</v>
      </c>
      <c r="B3" s="12" t="s">
        <v>20</v>
      </c>
      <c r="C3" s="12" t="s">
        <v>5</v>
      </c>
      <c r="D3" s="12" t="s">
        <v>17</v>
      </c>
      <c r="E3" s="25" t="s">
        <v>49</v>
      </c>
    </row>
    <row r="4" spans="1:5">
      <c r="A4" s="14" t="s">
        <v>0</v>
      </c>
      <c r="B4" s="20"/>
      <c r="C4" s="20"/>
      <c r="D4" s="22" t="s">
        <v>16</v>
      </c>
      <c r="E4" s="26" t="s">
        <v>54</v>
      </c>
    </row>
    <row r="5" spans="1:5">
      <c r="A5" s="96">
        <v>1</v>
      </c>
      <c r="B5" s="97" t="s">
        <v>51</v>
      </c>
      <c r="C5" s="136"/>
      <c r="D5" s="7">
        <f t="shared" ref="D5:D7" si="0">IF(A5="DNS",MAX(A$1:A$11)+1,A5)</f>
        <v>1</v>
      </c>
      <c r="E5" s="27">
        <f>D5</f>
        <v>1</v>
      </c>
    </row>
    <row r="6" spans="1:5">
      <c r="A6" s="96">
        <v>1</v>
      </c>
      <c r="B6" t="s">
        <v>7</v>
      </c>
      <c r="C6" s="136"/>
      <c r="D6" s="7">
        <f t="shared" si="0"/>
        <v>1</v>
      </c>
      <c r="E6" s="27">
        <f>D6</f>
        <v>1</v>
      </c>
    </row>
    <row r="7" spans="1:5">
      <c r="A7" s="96">
        <v>3</v>
      </c>
      <c r="B7" s="118" t="s">
        <v>56</v>
      </c>
      <c r="C7" s="136"/>
      <c r="D7" s="7">
        <f t="shared" si="0"/>
        <v>3</v>
      </c>
      <c r="E7" s="27">
        <f>D7</f>
        <v>3</v>
      </c>
    </row>
    <row r="8" spans="1:5">
      <c r="A8" s="96" t="s">
        <v>13</v>
      </c>
      <c r="B8" s="99" t="s">
        <v>80</v>
      </c>
      <c r="C8" s="128" t="s">
        <v>13</v>
      </c>
      <c r="D8" s="7">
        <f>IF(A8="DNS",MAX(A$1:A$11)+1,A8)</f>
        <v>4</v>
      </c>
      <c r="E8" s="27">
        <f>D8</f>
        <v>4</v>
      </c>
    </row>
    <row r="9" spans="1:5">
      <c r="A9" s="96" t="s">
        <v>13</v>
      </c>
      <c r="B9" s="99"/>
      <c r="C9" s="128"/>
      <c r="D9" s="7"/>
      <c r="E9" s="27">
        <f>D9</f>
        <v>0</v>
      </c>
    </row>
    <row r="10" spans="1:5">
      <c r="A10" s="96"/>
      <c r="B10" s="99"/>
      <c r="C10" s="125"/>
      <c r="D10" s="7"/>
      <c r="E10" s="27"/>
    </row>
    <row r="11" spans="1:5" ht="17" thickBot="1">
      <c r="A11" s="101"/>
      <c r="B11" s="102"/>
      <c r="C11" s="126"/>
      <c r="D11" s="8"/>
      <c r="E11" s="28"/>
    </row>
    <row r="12" spans="1:5">
      <c r="A12" s="11" t="s">
        <v>4</v>
      </c>
      <c r="B12" s="12" t="str">
        <f>B3</f>
        <v>TEAMS</v>
      </c>
      <c r="C12" s="12" t="s">
        <v>5</v>
      </c>
      <c r="D12" s="12" t="str">
        <f>D3</f>
        <v>RACE</v>
      </c>
      <c r="E12" s="25" t="str">
        <f>E3</f>
        <v>Season</v>
      </c>
    </row>
    <row r="13" spans="1:5">
      <c r="A13" s="14" t="s">
        <v>1</v>
      </c>
      <c r="B13" s="20"/>
      <c r="C13" s="20"/>
      <c r="D13" s="22" t="str">
        <f>D4</f>
        <v>POINTS</v>
      </c>
      <c r="E13" s="26" t="str">
        <f>E4</f>
        <v>TOTAL</v>
      </c>
    </row>
    <row r="14" spans="1:5">
      <c r="A14" s="96">
        <v>1</v>
      </c>
      <c r="B14" s="97" t="s">
        <v>51</v>
      </c>
      <c r="C14" s="136"/>
      <c r="D14" s="7">
        <f t="shared" ref="D14:D18" si="1">IF(A14="DNS",MAX(A$14:A$25)+1,A14)</f>
        <v>1</v>
      </c>
      <c r="E14" s="27">
        <f t="shared" ref="E14:E22" si="2">D14</f>
        <v>1</v>
      </c>
    </row>
    <row r="15" spans="1:5">
      <c r="A15" s="96">
        <v>2</v>
      </c>
      <c r="B15" s="118" t="s">
        <v>7</v>
      </c>
      <c r="C15" s="136"/>
      <c r="D15" s="7">
        <f t="shared" si="1"/>
        <v>2</v>
      </c>
      <c r="E15" s="27">
        <f t="shared" si="2"/>
        <v>2</v>
      </c>
    </row>
    <row r="16" spans="1:5">
      <c r="A16" s="96">
        <v>3</v>
      </c>
      <c r="B16" s="97" t="s">
        <v>10</v>
      </c>
      <c r="C16" s="136"/>
      <c r="D16" s="7">
        <f t="shared" si="1"/>
        <v>3</v>
      </c>
      <c r="E16" s="27">
        <f t="shared" si="2"/>
        <v>3</v>
      </c>
    </row>
    <row r="17" spans="1:10">
      <c r="A17" s="96">
        <v>3</v>
      </c>
      <c r="B17" s="97" t="s">
        <v>9</v>
      </c>
      <c r="C17" s="136"/>
      <c r="D17" s="7">
        <f t="shared" si="1"/>
        <v>3</v>
      </c>
      <c r="E17" s="27">
        <f t="shared" si="2"/>
        <v>3</v>
      </c>
    </row>
    <row r="18" spans="1:10">
      <c r="A18" s="96">
        <v>5</v>
      </c>
      <c r="B18" s="97" t="s">
        <v>73</v>
      </c>
      <c r="C18" s="136"/>
      <c r="D18" s="7">
        <f t="shared" si="1"/>
        <v>5</v>
      </c>
      <c r="E18" s="27">
        <f t="shared" si="2"/>
        <v>5</v>
      </c>
    </row>
    <row r="19" spans="1:10">
      <c r="A19" s="96" t="s">
        <v>58</v>
      </c>
      <c r="B19" s="99" t="s">
        <v>69</v>
      </c>
      <c r="C19" s="136"/>
      <c r="D19" s="7">
        <f>IF(A19="DNS",MAX(A$14:A$25)+1,IF(A19="DQ",MAX(A$14:A$25)+2,A19))</f>
        <v>7</v>
      </c>
      <c r="E19" s="27">
        <f t="shared" si="2"/>
        <v>7</v>
      </c>
    </row>
    <row r="20" spans="1:10">
      <c r="A20" s="96" t="s">
        <v>13</v>
      </c>
      <c r="B20" s="99" t="s">
        <v>55</v>
      </c>
      <c r="C20" s="136"/>
      <c r="D20" s="7">
        <f t="shared" ref="D20:D22" si="3">IF(A20="DNS",MAX(A$14:A$25)+1,IF(A20="DQ",MAX(A$14:A$25)+2,A20))</f>
        <v>6</v>
      </c>
      <c r="E20" s="27">
        <f t="shared" si="2"/>
        <v>6</v>
      </c>
    </row>
    <row r="21" spans="1:10">
      <c r="A21" s="96" t="s">
        <v>13</v>
      </c>
      <c r="B21" s="99" t="s">
        <v>64</v>
      </c>
      <c r="C21" s="128"/>
      <c r="D21" s="7">
        <f t="shared" si="3"/>
        <v>6</v>
      </c>
      <c r="E21" s="27">
        <f t="shared" si="2"/>
        <v>6</v>
      </c>
    </row>
    <row r="22" spans="1:10">
      <c r="A22" s="96" t="s">
        <v>13</v>
      </c>
      <c r="B22" s="99" t="s">
        <v>59</v>
      </c>
      <c r="C22" s="128"/>
      <c r="D22" s="7">
        <f t="shared" si="3"/>
        <v>6</v>
      </c>
      <c r="E22" s="27">
        <f t="shared" si="2"/>
        <v>6</v>
      </c>
    </row>
    <row r="23" spans="1:10">
      <c r="A23" s="96"/>
      <c r="B23" s="99"/>
      <c r="C23" s="128"/>
      <c r="D23" s="7"/>
      <c r="E23" s="27"/>
    </row>
    <row r="24" spans="1:10">
      <c r="A24" s="96"/>
      <c r="B24" s="97"/>
      <c r="C24" s="125"/>
      <c r="D24" s="7"/>
      <c r="E24" s="27"/>
    </row>
    <row r="25" spans="1:10" ht="17" thickBot="1">
      <c r="A25" s="104"/>
      <c r="B25" s="102"/>
      <c r="C25" s="126"/>
      <c r="D25" s="8"/>
      <c r="E25" s="28"/>
    </row>
    <row r="26" spans="1:10">
      <c r="A26" s="16" t="s">
        <v>4</v>
      </c>
      <c r="B26" s="12" t="str">
        <f>B12</f>
        <v>TEAMS</v>
      </c>
      <c r="C26" s="18" t="s">
        <v>5</v>
      </c>
      <c r="D26" s="12" t="str">
        <f>D12</f>
        <v>RACE</v>
      </c>
      <c r="E26" s="25" t="str">
        <f>E12</f>
        <v>Season</v>
      </c>
    </row>
    <row r="27" spans="1:10">
      <c r="A27" s="14" t="s">
        <v>2</v>
      </c>
      <c r="B27" s="20"/>
      <c r="C27" s="20"/>
      <c r="D27" s="22" t="str">
        <f>D13</f>
        <v>POINTS</v>
      </c>
      <c r="E27" s="26" t="str">
        <f>E13</f>
        <v>TOTAL</v>
      </c>
    </row>
    <row r="28" spans="1:10">
      <c r="A28" s="96">
        <v>1</v>
      </c>
      <c r="B28" s="97" t="s">
        <v>7</v>
      </c>
      <c r="C28" s="136"/>
      <c r="D28" s="7">
        <f>IF(A28="DNS",MAX(A$28:A$39)+1,A28)</f>
        <v>1</v>
      </c>
      <c r="E28" s="27">
        <f t="shared" ref="E28:E36" si="4">D28</f>
        <v>1</v>
      </c>
      <c r="F28" s="7"/>
      <c r="G28" s="7"/>
      <c r="H28" s="7"/>
      <c r="I28" s="7"/>
      <c r="J28" s="7"/>
    </row>
    <row r="29" spans="1:10">
      <c r="A29" s="96">
        <v>2</v>
      </c>
      <c r="B29" s="118" t="s">
        <v>51</v>
      </c>
      <c r="C29" s="136"/>
      <c r="D29" s="7">
        <f>IF(A29="DNS",MAX(A$28:A$39)+1,A29)</f>
        <v>2</v>
      </c>
      <c r="E29" s="27">
        <f t="shared" si="4"/>
        <v>2</v>
      </c>
      <c r="F29" s="7"/>
      <c r="G29" s="7"/>
      <c r="H29" s="7"/>
      <c r="I29" s="7"/>
      <c r="J29" s="7"/>
    </row>
    <row r="30" spans="1:10">
      <c r="A30" s="96">
        <v>3</v>
      </c>
      <c r="B30" s="97" t="s">
        <v>59</v>
      </c>
      <c r="C30" s="136"/>
      <c r="D30" s="7">
        <f>IF(A30="DNS",MAX(A$28:A$39)+1,A30)</f>
        <v>3</v>
      </c>
      <c r="E30" s="27">
        <f t="shared" si="4"/>
        <v>3</v>
      </c>
      <c r="F30" s="7"/>
      <c r="G30" s="7"/>
      <c r="H30" s="7"/>
      <c r="I30" s="7"/>
      <c r="J30" s="7"/>
    </row>
    <row r="31" spans="1:10">
      <c r="A31" s="96">
        <v>4</v>
      </c>
      <c r="B31" s="97" t="s">
        <v>62</v>
      </c>
      <c r="C31" s="136"/>
      <c r="D31" s="7">
        <f>IF(A31="DNS",MAX(A$28:A$39)+1,A31)</f>
        <v>4</v>
      </c>
      <c r="E31" s="27">
        <f t="shared" si="4"/>
        <v>4</v>
      </c>
      <c r="F31" s="7"/>
      <c r="G31" s="7"/>
      <c r="H31" s="7"/>
      <c r="I31" s="7"/>
      <c r="J31" s="7"/>
    </row>
    <row r="32" spans="1:10">
      <c r="A32" s="96">
        <v>5</v>
      </c>
      <c r="B32" s="97" t="s">
        <v>11</v>
      </c>
      <c r="C32" s="128" t="s">
        <v>60</v>
      </c>
      <c r="D32" s="7">
        <f>IF(A32="DNS",MAX(A$28:A$39)+1,IF(A32="DQ",MAX(A$28:A$390)+2,A32))</f>
        <v>5</v>
      </c>
      <c r="E32" s="27">
        <f t="shared" si="4"/>
        <v>5</v>
      </c>
      <c r="F32" s="7"/>
      <c r="G32" s="7"/>
      <c r="H32" s="7"/>
      <c r="I32" s="7"/>
      <c r="J32" s="7"/>
    </row>
    <row r="33" spans="1:10">
      <c r="A33" s="96" t="s">
        <v>13</v>
      </c>
      <c r="B33" s="97" t="s">
        <v>8</v>
      </c>
      <c r="C33" s="128"/>
      <c r="D33" s="7">
        <f t="shared" ref="D33:D36" si="5">IF(A33="DNS",MAX(A$28:A$39)+1,IF(A33="DQ",MAX(A$28:A$390)+2,A33))</f>
        <v>6</v>
      </c>
      <c r="E33" s="27">
        <f t="shared" si="4"/>
        <v>6</v>
      </c>
      <c r="F33" s="7"/>
      <c r="G33" s="7"/>
      <c r="H33" s="7"/>
      <c r="I33" s="7"/>
      <c r="J33" s="7"/>
    </row>
    <row r="34" spans="1:10">
      <c r="A34" s="96" t="s">
        <v>13</v>
      </c>
      <c r="B34" s="99" t="s">
        <v>22</v>
      </c>
      <c r="C34" s="128"/>
      <c r="D34" s="7">
        <f t="shared" si="5"/>
        <v>6</v>
      </c>
      <c r="E34" s="27">
        <f t="shared" si="4"/>
        <v>6</v>
      </c>
      <c r="F34" s="7"/>
      <c r="G34" s="7"/>
      <c r="H34" s="7"/>
      <c r="I34" s="7"/>
      <c r="J34" s="7"/>
    </row>
    <row r="35" spans="1:10">
      <c r="A35" s="96" t="s">
        <v>13</v>
      </c>
      <c r="B35" s="99" t="s">
        <v>52</v>
      </c>
      <c r="C35" s="98"/>
      <c r="D35" s="7">
        <f t="shared" si="5"/>
        <v>6</v>
      </c>
      <c r="E35" s="27">
        <f t="shared" si="4"/>
        <v>6</v>
      </c>
      <c r="F35" s="7"/>
      <c r="G35" s="7"/>
      <c r="H35" s="7"/>
      <c r="I35" s="7"/>
      <c r="J35" s="7"/>
    </row>
    <row r="36" spans="1:10">
      <c r="A36" s="96" t="s">
        <v>13</v>
      </c>
      <c r="B36" s="99"/>
      <c r="C36" s="125"/>
      <c r="D36" s="7">
        <f t="shared" si="5"/>
        <v>6</v>
      </c>
      <c r="E36" s="27">
        <f t="shared" si="4"/>
        <v>6</v>
      </c>
      <c r="F36" s="7"/>
      <c r="G36" s="7"/>
      <c r="H36" s="7"/>
      <c r="I36" s="7"/>
      <c r="J36" s="7"/>
    </row>
    <row r="37" spans="1:10">
      <c r="A37" s="96" t="s">
        <v>13</v>
      </c>
      <c r="B37" s="99"/>
      <c r="C37" s="125"/>
      <c r="D37" s="7">
        <f t="shared" ref="D37" si="6">IF(A37="DNS",MAX(A$28:A$39)+1,IF(A37="DQ",MAX(A$28:A$390)+2,A37))</f>
        <v>6</v>
      </c>
      <c r="E37" s="27">
        <f t="shared" ref="E37" si="7">D37</f>
        <v>6</v>
      </c>
      <c r="F37" s="7"/>
      <c r="G37" s="7"/>
      <c r="H37" s="7"/>
      <c r="I37" s="7"/>
      <c r="J37" s="7"/>
    </row>
    <row r="38" spans="1:10">
      <c r="A38" s="96"/>
      <c r="B38" s="97"/>
      <c r="C38" s="125"/>
      <c r="D38" s="7"/>
      <c r="E38" s="27"/>
      <c r="F38" s="7"/>
      <c r="G38" s="7"/>
      <c r="H38" s="7"/>
      <c r="I38" s="7"/>
      <c r="J38" s="7"/>
    </row>
    <row r="39" spans="1:10" ht="17" thickBot="1">
      <c r="A39" s="104"/>
      <c r="B39" s="102"/>
      <c r="C39" s="126"/>
      <c r="D39" s="8"/>
      <c r="E39" s="28"/>
      <c r="F39" s="7"/>
      <c r="G39" s="7"/>
      <c r="H39" s="7"/>
      <c r="I39" s="7"/>
      <c r="J39" s="7"/>
    </row>
    <row r="40" spans="1:10">
      <c r="A40" s="16" t="s">
        <v>4</v>
      </c>
      <c r="B40" s="18" t="s">
        <v>20</v>
      </c>
      <c r="C40" s="127"/>
      <c r="D40" s="12" t="str">
        <f>D26</f>
        <v>RACE</v>
      </c>
      <c r="E40" s="25" t="str">
        <f>E26</f>
        <v>Season</v>
      </c>
      <c r="F40" s="36"/>
      <c r="G40" s="36"/>
      <c r="H40" s="36"/>
      <c r="I40" s="36"/>
      <c r="J40" s="36"/>
    </row>
    <row r="41" spans="1:10">
      <c r="A41" s="14" t="s">
        <v>3</v>
      </c>
      <c r="B41" s="14"/>
      <c r="C41" s="14"/>
      <c r="D41" s="22" t="str">
        <f>D27</f>
        <v>POINTS</v>
      </c>
      <c r="E41" s="26" t="str">
        <f>E27</f>
        <v>TOTAL</v>
      </c>
      <c r="F41" s="7"/>
      <c r="G41" s="7"/>
      <c r="H41" s="7"/>
      <c r="I41" s="7"/>
      <c r="J41" s="7"/>
    </row>
    <row r="42" spans="1:10">
      <c r="A42" s="96">
        <v>1</v>
      </c>
      <c r="B42" s="97" t="s">
        <v>61</v>
      </c>
      <c r="C42" s="136"/>
      <c r="D42" s="7">
        <f>A42</f>
        <v>1</v>
      </c>
      <c r="E42" s="27">
        <f>D42</f>
        <v>1</v>
      </c>
      <c r="F42" s="7"/>
      <c r="G42" s="7"/>
      <c r="H42" s="7"/>
      <c r="I42" s="7"/>
      <c r="J42" s="7"/>
    </row>
    <row r="43" spans="1:10">
      <c r="A43" s="96">
        <v>2</v>
      </c>
      <c r="B43" s="97" t="s">
        <v>50</v>
      </c>
      <c r="C43" s="136"/>
      <c r="D43" s="7">
        <f>A43</f>
        <v>2</v>
      </c>
      <c r="E43" s="27">
        <f>D43</f>
        <v>2</v>
      </c>
      <c r="F43" s="7"/>
      <c r="G43" s="7"/>
      <c r="H43" s="7"/>
      <c r="I43" s="7"/>
      <c r="J43" s="7"/>
    </row>
    <row r="44" spans="1:10">
      <c r="A44" s="96">
        <v>3</v>
      </c>
      <c r="B44" s="97" t="s">
        <v>22</v>
      </c>
      <c r="C44" s="136"/>
      <c r="D44" s="7">
        <f>A44</f>
        <v>3</v>
      </c>
      <c r="E44" s="27">
        <f>D44</f>
        <v>3</v>
      </c>
      <c r="F44" s="7"/>
      <c r="G44" s="7"/>
      <c r="H44" s="7"/>
      <c r="I44" s="7"/>
      <c r="J44" s="7"/>
    </row>
    <row r="45" spans="1:10" ht="17" thickBot="1">
      <c r="A45" s="105"/>
      <c r="B45" s="102"/>
      <c r="C45" s="126"/>
      <c r="D45" s="8"/>
      <c r="E45" s="28"/>
      <c r="F45" s="7"/>
      <c r="G45" s="7"/>
      <c r="H45" s="7"/>
      <c r="I45" s="7"/>
      <c r="J45" s="7"/>
    </row>
  </sheetData>
  <sortState xmlns:xlrd2="http://schemas.microsoft.com/office/spreadsheetml/2017/richdata2" ref="A42:L44">
    <sortCondition ref="C42:C44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45"/>
  <sheetViews>
    <sheetView workbookViewId="0">
      <selection activeCell="B9" sqref="B9"/>
    </sheetView>
  </sheetViews>
  <sheetFormatPr baseColWidth="10" defaultColWidth="8.6640625" defaultRowHeight="16"/>
  <cols>
    <col min="6" max="6" width="13.1640625" customWidth="1"/>
  </cols>
  <sheetData>
    <row r="2" spans="1:6" s="41" customFormat="1" ht="20" thickBot="1">
      <c r="A2" s="39" t="s">
        <v>12</v>
      </c>
      <c r="B2" s="39"/>
      <c r="E2" s="106">
        <f>SW!C2</f>
        <v>2016</v>
      </c>
    </row>
    <row r="3" spans="1:6">
      <c r="A3" s="11" t="s">
        <v>4</v>
      </c>
      <c r="B3" s="12" t="str">
        <f>SW!B3</f>
        <v>TEAMS</v>
      </c>
      <c r="C3" s="12" t="s">
        <v>5</v>
      </c>
      <c r="D3" s="12" t="str">
        <f>SW!D3</f>
        <v>RACE</v>
      </c>
      <c r="E3" s="25" t="s">
        <v>19</v>
      </c>
      <c r="F3" s="25" t="s">
        <v>15</v>
      </c>
    </row>
    <row r="4" spans="1:6">
      <c r="A4" s="14" t="s">
        <v>0</v>
      </c>
      <c r="B4" s="20"/>
      <c r="C4" s="20"/>
      <c r="D4" s="22" t="str">
        <f>SW!D4</f>
        <v>POINTS</v>
      </c>
      <c r="E4" s="26" t="s">
        <v>18</v>
      </c>
      <c r="F4" s="26" t="s">
        <v>14</v>
      </c>
    </row>
    <row r="5" spans="1:6">
      <c r="A5" s="96">
        <v>1</v>
      </c>
      <c r="B5" s="97" t="s">
        <v>51</v>
      </c>
      <c r="C5" s="98">
        <v>0.7090277777777777</v>
      </c>
      <c r="D5" s="7">
        <f>IF(A5="DNS",MAX(A$5:A$9)+1,A5)</f>
        <v>1</v>
      </c>
      <c r="E5" s="27">
        <f>INDEX(SW!D$5:D$10,MATCH(B5,SW!B$5:B$10,0))</f>
        <v>1</v>
      </c>
      <c r="F5" s="27">
        <f>SUM(D5:E5)</f>
        <v>2</v>
      </c>
    </row>
    <row r="6" spans="1:6">
      <c r="A6" s="96">
        <f>A5+1</f>
        <v>2</v>
      </c>
      <c r="B6" s="97" t="s">
        <v>7</v>
      </c>
      <c r="C6" s="98">
        <v>0.71875</v>
      </c>
      <c r="D6" s="7">
        <v>2</v>
      </c>
      <c r="E6" s="27">
        <f>INDEX(SW!D$5:D$10,MATCH(B7,SW!B$5:B$10,0))</f>
        <v>3</v>
      </c>
      <c r="F6" s="27">
        <f>SUM(D6:E6)</f>
        <v>5</v>
      </c>
    </row>
    <row r="7" spans="1:6">
      <c r="A7" s="96">
        <f>A6+1</f>
        <v>3</v>
      </c>
      <c r="B7" s="97" t="s">
        <v>56</v>
      </c>
      <c r="C7" s="98">
        <v>0.75416666666666676</v>
      </c>
      <c r="D7" s="7">
        <f>IF(A7="DNS",MAX(A$5:A$9)+1,A7)</f>
        <v>3</v>
      </c>
      <c r="E7" s="27">
        <f>INDEX(SW!D$5:D$10,MATCH(B6,SW!B$5:B$10,0))</f>
        <v>1</v>
      </c>
      <c r="F7" s="27">
        <f>SUM(D7:E7)</f>
        <v>4</v>
      </c>
    </row>
    <row r="8" spans="1:6">
      <c r="A8" s="96" t="s">
        <v>13</v>
      </c>
      <c r="B8" s="99" t="s">
        <v>80</v>
      </c>
      <c r="C8" s="128"/>
      <c r="D8" s="7">
        <f>IF(A8="DNS",MAX(A$1:A$11)+1,A8)</f>
        <v>4</v>
      </c>
      <c r="E8" s="27">
        <f>INDEX(SW!D$5:D$10,MATCH(B8,SW!B$5:B$10,0))</f>
        <v>4</v>
      </c>
      <c r="F8" s="27">
        <f>SUM(D8:E8)</f>
        <v>8</v>
      </c>
    </row>
    <row r="9" spans="1:6">
      <c r="A9" s="96" t="s">
        <v>13</v>
      </c>
      <c r="B9" s="99"/>
      <c r="C9" s="128"/>
      <c r="D9" s="7"/>
      <c r="E9" s="27" t="e">
        <f>INDEX(SW!D$5:D$10,MATCH(B9,SW!B$5:B$10,0))</f>
        <v>#N/A</v>
      </c>
      <c r="F9" s="27" t="e">
        <f>SUM(D9:E9)</f>
        <v>#N/A</v>
      </c>
    </row>
    <row r="10" spans="1:6">
      <c r="A10" s="96" t="s">
        <v>13</v>
      </c>
      <c r="B10" s="99"/>
      <c r="C10" s="98"/>
      <c r="D10" s="7"/>
      <c r="E10" s="27"/>
      <c r="F10" s="27"/>
    </row>
    <row r="11" spans="1:6" ht="17" thickBot="1">
      <c r="A11" s="104"/>
      <c r="B11" s="102"/>
      <c r="C11" s="103"/>
      <c r="D11" s="4"/>
      <c r="E11" s="29"/>
      <c r="F11" s="29"/>
    </row>
    <row r="12" spans="1:6">
      <c r="A12" s="11" t="s">
        <v>4</v>
      </c>
      <c r="B12" s="12" t="str">
        <f>SW!B12</f>
        <v>TEAMS</v>
      </c>
      <c r="C12" s="12" t="s">
        <v>5</v>
      </c>
      <c r="D12" s="12" t="str">
        <f>SW!D12</f>
        <v>RACE</v>
      </c>
      <c r="E12" s="25" t="str">
        <f>E3</f>
        <v>SK</v>
      </c>
      <c r="F12" s="13" t="str">
        <f>F3</f>
        <v>TOT</v>
      </c>
    </row>
    <row r="13" spans="1:6">
      <c r="A13" s="14" t="s">
        <v>1</v>
      </c>
      <c r="B13" s="20"/>
      <c r="C13" s="20"/>
      <c r="D13" s="22" t="str">
        <f>SW!D13</f>
        <v>POINTS</v>
      </c>
      <c r="E13" s="26" t="str">
        <f>E4</f>
        <v>Points</v>
      </c>
      <c r="F13" s="24" t="str">
        <f>F4</f>
        <v>CHAMP POINTS</v>
      </c>
    </row>
    <row r="14" spans="1:6">
      <c r="A14" s="96">
        <v>1</v>
      </c>
      <c r="B14" s="97" t="s">
        <v>51</v>
      </c>
      <c r="C14" s="98">
        <v>0.76250000000000007</v>
      </c>
      <c r="D14" s="7">
        <f t="shared" ref="D14:D21" si="0">IF(A14="DNS",MAX(A$14:A$25)+1,IF(A14="DQ",MAX(A$14:A$25)+2,A14))</f>
        <v>1</v>
      </c>
      <c r="E14" s="33">
        <f>INDEX(SW!D$14:D$25,MATCH(B14,SW!B$14:B$25,0))</f>
        <v>1</v>
      </c>
      <c r="F14" s="27">
        <f t="shared" ref="F14:F21" si="1">SUM(D14:E14)</f>
        <v>2</v>
      </c>
    </row>
    <row r="15" spans="1:6">
      <c r="A15" s="96">
        <f t="shared" ref="A15:A19" si="2">A14+1</f>
        <v>2</v>
      </c>
      <c r="B15" s="97" t="s">
        <v>7</v>
      </c>
      <c r="C15" s="98">
        <v>0.76874999999999993</v>
      </c>
      <c r="D15" s="7">
        <f t="shared" si="0"/>
        <v>2</v>
      </c>
      <c r="E15" s="33">
        <f>INDEX(SW!D$14:D$25,MATCH(B15,SW!B$14:B$25,0))</f>
        <v>2</v>
      </c>
      <c r="F15" s="27">
        <f t="shared" si="1"/>
        <v>4</v>
      </c>
    </row>
    <row r="16" spans="1:6">
      <c r="A16" s="96">
        <f t="shared" si="2"/>
        <v>3</v>
      </c>
      <c r="B16" s="99" t="s">
        <v>10</v>
      </c>
      <c r="C16" s="98">
        <v>0.8027777777777777</v>
      </c>
      <c r="D16" s="7">
        <f t="shared" si="0"/>
        <v>3</v>
      </c>
      <c r="E16" s="33">
        <f>INDEX(SW!D$14:D$25,MATCH(B16,SW!B$14:B$25,0))</f>
        <v>3</v>
      </c>
      <c r="F16" s="27">
        <f t="shared" si="1"/>
        <v>6</v>
      </c>
    </row>
    <row r="17" spans="1:10">
      <c r="A17" s="96">
        <f t="shared" si="2"/>
        <v>4</v>
      </c>
      <c r="B17" s="99" t="s">
        <v>69</v>
      </c>
      <c r="C17" s="98">
        <v>0.8222222222222223</v>
      </c>
      <c r="D17" s="7">
        <f t="shared" si="0"/>
        <v>4</v>
      </c>
      <c r="E17" s="33">
        <f>INDEX(SW!D$14:D$25,MATCH(B17,SW!B$14:B$25,0))</f>
        <v>7</v>
      </c>
      <c r="F17" s="27">
        <f t="shared" si="1"/>
        <v>11</v>
      </c>
    </row>
    <row r="18" spans="1:10">
      <c r="A18" s="96">
        <f t="shared" si="2"/>
        <v>5</v>
      </c>
      <c r="B18" s="99" t="s">
        <v>55</v>
      </c>
      <c r="C18" s="98">
        <v>0.82361111111111107</v>
      </c>
      <c r="D18" s="7">
        <f t="shared" si="0"/>
        <v>5</v>
      </c>
      <c r="E18" s="33">
        <f>INDEX(SW!D$14:D$25,MATCH(B18,SW!B$14:B$25,0))</f>
        <v>6</v>
      </c>
      <c r="F18" s="27">
        <f t="shared" si="1"/>
        <v>11</v>
      </c>
    </row>
    <row r="19" spans="1:10">
      <c r="A19" s="96">
        <f t="shared" si="2"/>
        <v>6</v>
      </c>
      <c r="B19" s="99" t="s">
        <v>73</v>
      </c>
      <c r="C19" s="98">
        <v>0.84166666666666667</v>
      </c>
      <c r="D19" s="7">
        <f t="shared" si="0"/>
        <v>6</v>
      </c>
      <c r="E19" s="33">
        <f>INDEX(SW!D$14:D$25,MATCH(B19,SW!B$14:B$25,0))</f>
        <v>5</v>
      </c>
      <c r="F19" s="27">
        <f t="shared" si="1"/>
        <v>11</v>
      </c>
    </row>
    <row r="20" spans="1:10">
      <c r="A20" s="96" t="s">
        <v>13</v>
      </c>
      <c r="B20" s="99" t="s">
        <v>9</v>
      </c>
      <c r="C20" s="98"/>
      <c r="D20" s="7">
        <f t="shared" si="0"/>
        <v>7</v>
      </c>
      <c r="E20" s="33">
        <f>INDEX(SW!D$14:D$25,MATCH(B20,SW!B$14:B$25,0))</f>
        <v>3</v>
      </c>
      <c r="F20" s="27">
        <f t="shared" si="1"/>
        <v>10</v>
      </c>
    </row>
    <row r="21" spans="1:10">
      <c r="A21" s="96" t="s">
        <v>13</v>
      </c>
      <c r="B21" s="99" t="s">
        <v>64</v>
      </c>
      <c r="C21" s="98"/>
      <c r="D21" s="7">
        <f t="shared" si="0"/>
        <v>7</v>
      </c>
      <c r="E21" s="33">
        <f>INDEX(SW!D$14:D$25,MATCH(B21,SW!B$14:B$25,0))</f>
        <v>6</v>
      </c>
      <c r="F21" s="27">
        <f t="shared" si="1"/>
        <v>13</v>
      </c>
    </row>
    <row r="22" spans="1:10">
      <c r="A22" s="96" t="s">
        <v>13</v>
      </c>
      <c r="B22" s="99" t="s">
        <v>59</v>
      </c>
      <c r="C22" s="98"/>
      <c r="D22" s="7">
        <f>IF(A22="DNS",MAX(A$14:A$25)+1,IF(A22="DQ",MAX(A$14:A$25)+2,A22))</f>
        <v>7</v>
      </c>
      <c r="E22" s="33">
        <f>INDEX(SW!D$14:D$25,MATCH(B22,SW!B$14:B$25,0))</f>
        <v>6</v>
      </c>
      <c r="F22" s="27">
        <f t="shared" ref="F22" si="3">SUM(D22:E22)</f>
        <v>13</v>
      </c>
    </row>
    <row r="23" spans="1:10">
      <c r="A23" s="96"/>
      <c r="B23" s="99"/>
      <c r="C23" s="98"/>
      <c r="D23" s="7"/>
      <c r="E23" s="33"/>
      <c r="F23" s="27"/>
    </row>
    <row r="24" spans="1:10">
      <c r="A24" s="96"/>
      <c r="B24" s="97"/>
      <c r="C24" s="100"/>
      <c r="D24" s="2"/>
      <c r="E24" s="34"/>
      <c r="F24" s="30"/>
    </row>
    <row r="25" spans="1:10" ht="17" thickBot="1">
      <c r="A25" s="104"/>
      <c r="B25" s="102"/>
      <c r="C25" s="103"/>
      <c r="D25" s="4"/>
      <c r="E25" s="35"/>
      <c r="F25" s="29"/>
    </row>
    <row r="26" spans="1:10">
      <c r="A26" s="16" t="s">
        <v>4</v>
      </c>
      <c r="B26" s="12" t="str">
        <f>SW!B26</f>
        <v>TEAMS</v>
      </c>
      <c r="C26" s="18" t="s">
        <v>5</v>
      </c>
      <c r="D26" s="12" t="str">
        <f>SW!D26</f>
        <v>RACE</v>
      </c>
      <c r="E26" s="25" t="str">
        <f>E12</f>
        <v>SK</v>
      </c>
      <c r="F26" s="13" t="str">
        <f>F12</f>
        <v>TOT</v>
      </c>
    </row>
    <row r="27" spans="1:10">
      <c r="A27" s="14" t="s">
        <v>2</v>
      </c>
      <c r="B27" s="20"/>
      <c r="C27" s="20"/>
      <c r="D27" s="22" t="str">
        <f>SW!D27</f>
        <v>POINTS</v>
      </c>
      <c r="E27" s="26" t="str">
        <f>E13</f>
        <v>Points</v>
      </c>
      <c r="F27" s="24" t="str">
        <f>F13</f>
        <v>CHAMP POINTS</v>
      </c>
    </row>
    <row r="28" spans="1:10">
      <c r="A28" s="96">
        <v>1</v>
      </c>
      <c r="B28" s="97" t="s">
        <v>51</v>
      </c>
      <c r="C28" s="98">
        <v>0.72916666666666663</v>
      </c>
      <c r="D28" s="7">
        <f t="shared" ref="D28:D36" si="4">IF(A28="DNS",MAX(A$28:A$39)+1,A28)</f>
        <v>1</v>
      </c>
      <c r="E28" s="33">
        <f>INDEX(SW!D$28:D$39,MATCH(B28,SW!B$28:B$39,0))</f>
        <v>2</v>
      </c>
      <c r="F28" s="27">
        <f t="shared" ref="F28:F36" si="5">SUM(D28:E28)</f>
        <v>3</v>
      </c>
      <c r="G28" s="2"/>
      <c r="H28" s="2"/>
      <c r="I28" s="2"/>
      <c r="J28" s="2"/>
    </row>
    <row r="29" spans="1:10">
      <c r="A29" s="96">
        <f>A28+1</f>
        <v>2</v>
      </c>
      <c r="B29" s="97" t="s">
        <v>62</v>
      </c>
      <c r="C29" s="98">
        <v>0.73472222222222217</v>
      </c>
      <c r="D29" s="7">
        <f t="shared" si="4"/>
        <v>2</v>
      </c>
      <c r="E29" s="33">
        <f>INDEX(SW!D$28:D$39,MATCH(B29,SW!B$28:B$39,0))</f>
        <v>4</v>
      </c>
      <c r="F29" s="27">
        <f t="shared" si="5"/>
        <v>6</v>
      </c>
      <c r="G29" s="2"/>
      <c r="H29" s="2"/>
      <c r="I29" s="2"/>
      <c r="J29" s="2"/>
    </row>
    <row r="30" spans="1:10">
      <c r="A30" s="96">
        <f>A29+1</f>
        <v>3</v>
      </c>
      <c r="B30" s="99" t="s">
        <v>59</v>
      </c>
      <c r="C30" s="98">
        <v>0.76597222222222217</v>
      </c>
      <c r="D30" s="7">
        <f t="shared" si="4"/>
        <v>3</v>
      </c>
      <c r="E30" s="33">
        <f>INDEX(SW!D$28:D$39,MATCH(B30,SW!B$28:B$39,0))</f>
        <v>3</v>
      </c>
      <c r="F30" s="27">
        <f t="shared" si="5"/>
        <v>6</v>
      </c>
      <c r="G30" s="2"/>
      <c r="H30" s="2"/>
      <c r="I30" s="2"/>
      <c r="J30" s="2"/>
    </row>
    <row r="31" spans="1:10">
      <c r="A31" s="96">
        <f>A30+1</f>
        <v>4</v>
      </c>
      <c r="B31" s="99" t="s">
        <v>8</v>
      </c>
      <c r="C31" s="98">
        <v>0.77986111111111101</v>
      </c>
      <c r="D31" s="7">
        <f t="shared" si="4"/>
        <v>4</v>
      </c>
      <c r="E31" s="33">
        <f>INDEX(SW!D$28:D$39,MATCH(B31,SW!B$28:B$39,0))</f>
        <v>6</v>
      </c>
      <c r="F31" s="27">
        <f t="shared" si="5"/>
        <v>10</v>
      </c>
      <c r="G31" s="2"/>
      <c r="H31" s="2"/>
      <c r="I31" s="2"/>
      <c r="J31" s="2"/>
    </row>
    <row r="32" spans="1:10">
      <c r="A32" s="96">
        <f>A31+1</f>
        <v>5</v>
      </c>
      <c r="B32" s="99" t="s">
        <v>52</v>
      </c>
      <c r="C32" s="98">
        <v>0.79722222222222217</v>
      </c>
      <c r="D32" s="7">
        <f t="shared" si="4"/>
        <v>5</v>
      </c>
      <c r="E32" s="33">
        <f>INDEX(SW!D$28:D$39,MATCH(B32,SW!B$28:B$39,0))</f>
        <v>6</v>
      </c>
      <c r="F32" s="27">
        <f t="shared" si="5"/>
        <v>11</v>
      </c>
      <c r="G32" s="2"/>
      <c r="H32" s="2"/>
      <c r="I32" s="2"/>
      <c r="J32" s="2"/>
    </row>
    <row r="33" spans="1:10">
      <c r="A33" s="96">
        <v>6</v>
      </c>
      <c r="B33" s="99" t="s">
        <v>22</v>
      </c>
      <c r="C33" s="98">
        <v>0.85625000000000007</v>
      </c>
      <c r="D33" s="7">
        <v>6</v>
      </c>
      <c r="E33" s="33">
        <f>INDEX(SW!D$28:D$39,MATCH(B33,SW!B$28:B$39,0))</f>
        <v>6</v>
      </c>
      <c r="F33" s="27">
        <f t="shared" si="5"/>
        <v>12</v>
      </c>
      <c r="G33" s="2"/>
      <c r="H33" s="2"/>
      <c r="I33" s="2"/>
      <c r="J33" s="2"/>
    </row>
    <row r="34" spans="1:10">
      <c r="A34" s="96" t="s">
        <v>13</v>
      </c>
      <c r="B34" s="99" t="s">
        <v>11</v>
      </c>
      <c r="C34" s="98"/>
      <c r="D34" s="7">
        <f t="shared" si="4"/>
        <v>7</v>
      </c>
      <c r="E34" s="33">
        <f>INDEX(SW!D$28:D$39,MATCH(B34,SW!B$28:B$39,0))</f>
        <v>5</v>
      </c>
      <c r="F34" s="27">
        <f t="shared" si="5"/>
        <v>12</v>
      </c>
      <c r="G34" s="2"/>
      <c r="H34" s="2"/>
      <c r="I34" s="2"/>
      <c r="J34" s="2"/>
    </row>
    <row r="35" spans="1:10">
      <c r="A35" s="96" t="s">
        <v>13</v>
      </c>
      <c r="B35" s="99" t="s">
        <v>7</v>
      </c>
      <c r="C35" s="98"/>
      <c r="D35" s="7">
        <f t="shared" si="4"/>
        <v>7</v>
      </c>
      <c r="E35" s="33">
        <f>INDEX(SW!D$28:D$39,MATCH(B35,SW!B$28:B$39,0))</f>
        <v>1</v>
      </c>
      <c r="F35" s="27">
        <f t="shared" si="5"/>
        <v>8</v>
      </c>
      <c r="G35" s="2"/>
      <c r="H35" s="2"/>
      <c r="I35" s="2"/>
      <c r="J35" s="2"/>
    </row>
    <row r="36" spans="1:10">
      <c r="A36" s="96" t="s">
        <v>13</v>
      </c>
      <c r="B36" s="99"/>
      <c r="C36" s="98"/>
      <c r="D36" s="7">
        <f t="shared" si="4"/>
        <v>7</v>
      </c>
      <c r="E36" s="33" t="e">
        <f>INDEX(SW!D$28:D$39,MATCH(B36,SW!B$28:B$39,0))</f>
        <v>#N/A</v>
      </c>
      <c r="F36" s="27" t="e">
        <f t="shared" si="5"/>
        <v>#N/A</v>
      </c>
      <c r="G36" s="1"/>
      <c r="H36" s="2"/>
      <c r="I36" s="2"/>
      <c r="J36" s="2"/>
    </row>
    <row r="37" spans="1:10">
      <c r="A37" s="96" t="s">
        <v>13</v>
      </c>
      <c r="B37" s="99"/>
      <c r="C37" s="98"/>
      <c r="D37" s="7">
        <f t="shared" ref="D37" si="6">IF(A37="DNS",MAX(A$28:A$39)+1,A37)</f>
        <v>7</v>
      </c>
      <c r="E37" s="33" t="e">
        <f>INDEX(SW!D$28:D$39,MATCH(B37,SW!B$28:B$39,0))</f>
        <v>#N/A</v>
      </c>
      <c r="F37" s="27" t="e">
        <f t="shared" ref="F37" si="7">SUM(D37:E37)</f>
        <v>#N/A</v>
      </c>
      <c r="G37" s="2"/>
      <c r="H37" s="2"/>
      <c r="I37" s="2"/>
      <c r="J37" s="2"/>
    </row>
    <row r="38" spans="1:10">
      <c r="A38" s="96"/>
      <c r="B38" s="97"/>
      <c r="C38" s="100"/>
      <c r="D38" s="2"/>
      <c r="E38" s="30"/>
      <c r="F38" s="30"/>
      <c r="G38" s="2"/>
      <c r="H38" s="2"/>
      <c r="I38" s="2"/>
      <c r="J38" s="2"/>
    </row>
    <row r="39" spans="1:10" ht="17" thickBot="1">
      <c r="A39" s="104"/>
      <c r="B39" s="102"/>
      <c r="C39" s="103"/>
      <c r="D39" s="4"/>
      <c r="E39" s="29"/>
      <c r="F39" s="29"/>
      <c r="G39" s="2"/>
      <c r="H39" s="2"/>
      <c r="I39" s="2"/>
      <c r="J39" s="2"/>
    </row>
    <row r="40" spans="1:10">
      <c r="A40" s="16"/>
      <c r="B40" s="10"/>
      <c r="C40" s="9"/>
      <c r="D40" s="10"/>
      <c r="E40" s="31"/>
      <c r="F40" s="31"/>
      <c r="G40" s="23"/>
      <c r="H40" s="23"/>
      <c r="I40" s="23"/>
      <c r="J40" s="23"/>
    </row>
    <row r="41" spans="1:10">
      <c r="A41" s="14" t="s">
        <v>63</v>
      </c>
      <c r="C41" s="7"/>
      <c r="D41" s="2"/>
      <c r="E41" s="30"/>
      <c r="F41" s="30"/>
      <c r="G41" s="2"/>
      <c r="H41" s="2"/>
      <c r="I41" s="2"/>
      <c r="J41" s="2"/>
    </row>
    <row r="42" spans="1:10">
      <c r="A42" s="21"/>
      <c r="B42" s="2" t="s">
        <v>9</v>
      </c>
      <c r="C42" s="7"/>
      <c r="D42" s="7"/>
      <c r="E42" s="30"/>
      <c r="F42" s="30"/>
      <c r="G42" s="2"/>
      <c r="H42" s="2"/>
      <c r="I42" s="2"/>
      <c r="J42" s="2"/>
    </row>
    <row r="43" spans="1:10">
      <c r="A43" s="21"/>
      <c r="B43" s="2"/>
      <c r="C43" s="7"/>
      <c r="D43" s="7"/>
      <c r="E43" s="30"/>
      <c r="F43" s="30"/>
      <c r="G43" s="2"/>
      <c r="H43" s="2"/>
      <c r="I43" s="2"/>
      <c r="J43" s="2"/>
    </row>
    <row r="44" spans="1:10">
      <c r="A44" s="21"/>
      <c r="B44" s="2"/>
      <c r="C44" s="7"/>
      <c r="D44" s="7"/>
      <c r="E44" s="30"/>
      <c r="F44" s="30"/>
      <c r="G44" s="2"/>
      <c r="H44" s="2"/>
      <c r="I44" s="2"/>
      <c r="J44" s="2"/>
    </row>
    <row r="45" spans="1:10" ht="17" thickBot="1">
      <c r="A45" s="17"/>
      <c r="B45" s="4"/>
      <c r="C45" s="8"/>
      <c r="D45" s="4"/>
      <c r="E45" s="29"/>
      <c r="F45" s="29"/>
      <c r="G45" s="2"/>
      <c r="H45" s="2"/>
      <c r="I45" s="2"/>
      <c r="J45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45"/>
  <sheetViews>
    <sheetView workbookViewId="0">
      <selection activeCell="B8" sqref="B8"/>
    </sheetView>
  </sheetViews>
  <sheetFormatPr baseColWidth="10" defaultColWidth="8.6640625" defaultRowHeight="16"/>
  <sheetData>
    <row r="2" spans="1:10" s="41" customFormat="1" ht="20" thickBot="1">
      <c r="A2" s="39" t="s">
        <v>26</v>
      </c>
      <c r="B2" s="39"/>
      <c r="D2" s="40">
        <f>CGC!E2</f>
        <v>2016</v>
      </c>
    </row>
    <row r="3" spans="1:10">
      <c r="A3" s="11" t="s">
        <v>4</v>
      </c>
      <c r="B3" s="12" t="str">
        <f>CGC!B3</f>
        <v>TEAMS</v>
      </c>
      <c r="C3" s="12" t="s">
        <v>5</v>
      </c>
      <c r="D3" s="12" t="str">
        <f>CGC!D3</f>
        <v>RACE</v>
      </c>
      <c r="E3" s="25" t="s">
        <v>19</v>
      </c>
      <c r="F3" s="25" t="s">
        <v>21</v>
      </c>
      <c r="G3" s="25" t="s">
        <v>15</v>
      </c>
      <c r="H3" s="23"/>
      <c r="I3" s="23"/>
      <c r="J3" s="23"/>
    </row>
    <row r="4" spans="1:10">
      <c r="A4" s="14" t="s">
        <v>0</v>
      </c>
      <c r="B4" s="20"/>
      <c r="C4" s="20" t="s">
        <v>72</v>
      </c>
      <c r="D4" s="22" t="str">
        <f>CGC!D4</f>
        <v>POINTS</v>
      </c>
      <c r="E4" s="26" t="s">
        <v>18</v>
      </c>
      <c r="F4" s="26" t="s">
        <v>18</v>
      </c>
      <c r="G4" s="26" t="s">
        <v>14</v>
      </c>
      <c r="H4" s="2"/>
      <c r="I4" s="22" t="s">
        <v>75</v>
      </c>
      <c r="J4" s="2"/>
    </row>
    <row r="5" spans="1:10">
      <c r="A5" s="96">
        <v>1</v>
      </c>
      <c r="B5" s="97" t="s">
        <v>51</v>
      </c>
      <c r="C5" s="129">
        <v>3</v>
      </c>
      <c r="D5" s="7">
        <f>IF(A5="DNS",MAX(A$5:A$11)+1,A5)</f>
        <v>1</v>
      </c>
      <c r="E5" s="27">
        <f>INDEX(SW!$D$5:$D$10,MATCH($B5,SW!$B$5:$B$10,0))</f>
        <v>1</v>
      </c>
      <c r="F5" s="27">
        <f>INDEX(CGC!$D$5:$D$11,MATCH($B5,CGC!$B$5:$B$11,0))</f>
        <v>1</v>
      </c>
      <c r="G5" s="27">
        <f>SUM(D5:F5)</f>
        <v>3</v>
      </c>
      <c r="H5" s="2"/>
      <c r="I5" s="2"/>
      <c r="J5" s="2" t="s">
        <v>76</v>
      </c>
    </row>
    <row r="6" spans="1:10">
      <c r="A6" s="96">
        <f>A5+1</f>
        <v>2</v>
      </c>
      <c r="B6" s="97" t="s">
        <v>7</v>
      </c>
      <c r="C6" s="129">
        <v>1</v>
      </c>
      <c r="D6" s="7">
        <f>IF(A6="DNS",MAX(A$5:A$11)+1,A6)</f>
        <v>2</v>
      </c>
      <c r="E6" s="27">
        <f>INDEX(SW!$D$5:$D$10,MATCH($B6,SW!$B$5:$B$10,0))</f>
        <v>1</v>
      </c>
      <c r="F6" s="27">
        <f>INDEX(CGC!$D$5:$D$11,MATCH($B6,CGC!$B$5:$B$11,0))</f>
        <v>2</v>
      </c>
      <c r="G6" s="27">
        <f>SUM(D6:F6)</f>
        <v>5</v>
      </c>
      <c r="H6" s="2"/>
      <c r="J6" t="s">
        <v>77</v>
      </c>
    </row>
    <row r="7" spans="1:10">
      <c r="A7" s="96">
        <f>A6+1</f>
        <v>3</v>
      </c>
      <c r="B7" s="97" t="s">
        <v>56</v>
      </c>
      <c r="C7" s="129">
        <v>0</v>
      </c>
      <c r="D7" s="7">
        <f>IF(A7="DNS",MAX(A$5:A$11)+1,A7)</f>
        <v>3</v>
      </c>
      <c r="E7" s="27">
        <f>INDEX(SW!$D$5:$D$10,MATCH($B7,SW!$B$5:$B$10,0))</f>
        <v>3</v>
      </c>
      <c r="F7" s="27">
        <f>INDEX(CGC!$D$5:$D$11,MATCH($B7,CGC!$B$5:$B$11,0))</f>
        <v>3</v>
      </c>
      <c r="G7" s="27">
        <f>SUM(D7:F7)</f>
        <v>9</v>
      </c>
      <c r="H7" s="2"/>
      <c r="I7" s="2"/>
      <c r="J7" s="2" t="s">
        <v>78</v>
      </c>
    </row>
    <row r="8" spans="1:10">
      <c r="A8" s="96" t="s">
        <v>13</v>
      </c>
      <c r="B8" s="99" t="s">
        <v>80</v>
      </c>
      <c r="C8" s="129"/>
      <c r="D8" s="7">
        <f>IF(A8="DNS",MAX(A$1:A$11)+1,A8)</f>
        <v>4</v>
      </c>
      <c r="E8" s="27">
        <f>INDEX(SW!D$5:D$10,MATCH(B8,SW!B$5:B$10,0))</f>
        <v>4</v>
      </c>
      <c r="F8" s="27">
        <f>INDEX(CGC!$D$5:$D$11,MATCH($B8,CGC!$B$5:$B$11,0))</f>
        <v>4</v>
      </c>
      <c r="G8" s="27">
        <f>SUM(D8:F8)</f>
        <v>12</v>
      </c>
      <c r="H8" s="2"/>
      <c r="I8" s="2"/>
      <c r="J8" s="2"/>
    </row>
    <row r="9" spans="1:10">
      <c r="A9" s="96" t="s">
        <v>13</v>
      </c>
      <c r="B9" s="99"/>
      <c r="C9" s="129"/>
      <c r="D9" s="7"/>
      <c r="E9" s="27" t="e">
        <f>INDEX(SW!D$5:D$10,MATCH(B9,SW!B$5:B$10,0))</f>
        <v>#N/A</v>
      </c>
      <c r="F9" s="27" t="e">
        <f>INDEX(CGC!$D$5:$D$11,MATCH($B9,CGC!$B$5:$B$11,0))</f>
        <v>#N/A</v>
      </c>
      <c r="G9" s="27" t="e">
        <f>SUM(D9:F9)</f>
        <v>#N/A</v>
      </c>
      <c r="H9" s="2"/>
      <c r="I9" s="2"/>
      <c r="J9" s="2"/>
    </row>
    <row r="10" spans="1:10">
      <c r="A10" s="96"/>
      <c r="B10" s="99"/>
      <c r="C10" s="98"/>
      <c r="D10" s="7"/>
      <c r="E10" s="27"/>
      <c r="F10" s="30"/>
      <c r="G10" s="27"/>
      <c r="H10" s="2"/>
      <c r="I10" s="2"/>
      <c r="J10" s="2"/>
    </row>
    <row r="11" spans="1:10" ht="17" thickBot="1">
      <c r="A11" s="104"/>
      <c r="B11" s="102"/>
      <c r="C11" s="103"/>
      <c r="D11" s="4"/>
      <c r="E11" s="29"/>
      <c r="F11" s="29"/>
      <c r="G11" s="29"/>
      <c r="H11" s="23"/>
      <c r="I11" s="23"/>
      <c r="J11" s="23"/>
    </row>
    <row r="12" spans="1:10">
      <c r="A12" s="11" t="s">
        <v>4</v>
      </c>
      <c r="B12" s="12" t="str">
        <f>CGC!B12</f>
        <v>TEAMS</v>
      </c>
      <c r="C12" s="12" t="s">
        <v>5</v>
      </c>
      <c r="D12" s="12" t="str">
        <f>CGC!D12</f>
        <v>RACE</v>
      </c>
      <c r="E12" s="25" t="str">
        <f t="shared" ref="E12:G13" si="0">E3</f>
        <v>SK</v>
      </c>
      <c r="F12" s="25" t="str">
        <f t="shared" si="0"/>
        <v>CGC</v>
      </c>
      <c r="G12" s="13" t="str">
        <f t="shared" si="0"/>
        <v>TOT</v>
      </c>
      <c r="H12" s="2"/>
      <c r="I12" s="2"/>
      <c r="J12" s="2"/>
    </row>
    <row r="13" spans="1:10">
      <c r="A13" s="14" t="s">
        <v>1</v>
      </c>
      <c r="B13" s="20"/>
      <c r="C13" s="20"/>
      <c r="D13" s="22" t="str">
        <f>CGC!D13</f>
        <v>POINTS</v>
      </c>
      <c r="E13" s="26" t="str">
        <f t="shared" si="0"/>
        <v>Points</v>
      </c>
      <c r="F13" s="26" t="str">
        <f t="shared" si="0"/>
        <v>Points</v>
      </c>
      <c r="G13" s="24" t="str">
        <f t="shared" si="0"/>
        <v>CHAMP POINTS</v>
      </c>
      <c r="H13" s="2"/>
      <c r="I13" s="2"/>
      <c r="J13" s="2"/>
    </row>
    <row r="14" spans="1:10">
      <c r="A14" s="96">
        <v>1</v>
      </c>
      <c r="B14" s="99" t="s">
        <v>51</v>
      </c>
      <c r="C14" s="129">
        <v>4</v>
      </c>
      <c r="D14" s="7">
        <f t="shared" ref="D14:D21" si="1">IF(A14="DNS",MAX(A$14:A$25)+1,A14)</f>
        <v>1</v>
      </c>
      <c r="E14" s="33">
        <f>INDEX(SW!D$14:D$25,MATCH(B14,SW!B$14:B$25,0))</f>
        <v>1</v>
      </c>
      <c r="F14" s="27">
        <f>INDEX(CGC!$D$14:$D$24,MATCH($B14,CGC!$B$14:$B$24,0))</f>
        <v>1</v>
      </c>
      <c r="G14" s="27">
        <f t="shared" ref="G14:G21" si="2">SUM(D14:F14)</f>
        <v>3</v>
      </c>
      <c r="H14" s="2"/>
      <c r="I14" s="2"/>
      <c r="J14" s="2"/>
    </row>
    <row r="15" spans="1:10">
      <c r="A15" s="96">
        <f t="shared" ref="A15:A18" si="3">A14+1</f>
        <v>2</v>
      </c>
      <c r="B15" s="99" t="s">
        <v>7</v>
      </c>
      <c r="C15" s="129">
        <v>3</v>
      </c>
      <c r="D15" s="7">
        <f t="shared" si="1"/>
        <v>2</v>
      </c>
      <c r="E15" s="33">
        <f>INDEX(SW!D$14:D$25,MATCH(B15,SW!B$14:B$25,0))</f>
        <v>2</v>
      </c>
      <c r="F15" s="27">
        <f>INDEX(CGC!$D$14:$D$24,MATCH($B15,CGC!$B$14:$B$24,0))</f>
        <v>2</v>
      </c>
      <c r="G15" s="27">
        <f t="shared" si="2"/>
        <v>6</v>
      </c>
      <c r="H15" s="2"/>
      <c r="I15" s="2"/>
      <c r="J15" s="2"/>
    </row>
    <row r="16" spans="1:10">
      <c r="A16" s="96">
        <f t="shared" si="3"/>
        <v>3</v>
      </c>
      <c r="B16" s="99" t="s">
        <v>10</v>
      </c>
      <c r="C16" s="129">
        <v>2</v>
      </c>
      <c r="D16" s="7">
        <f t="shared" si="1"/>
        <v>3</v>
      </c>
      <c r="E16" s="33">
        <f>INDEX(SW!D$14:D$25,MATCH(B16,SW!B$14:B$25,0))</f>
        <v>3</v>
      </c>
      <c r="F16" s="27">
        <f>INDEX(CGC!$D$14:$D$24,MATCH($B16,CGC!$B$14:$B$24,0))</f>
        <v>3</v>
      </c>
      <c r="G16" s="27">
        <f t="shared" si="2"/>
        <v>9</v>
      </c>
      <c r="H16" s="2"/>
      <c r="I16" s="2"/>
      <c r="J16" s="2"/>
    </row>
    <row r="17" spans="1:10">
      <c r="A17" s="96">
        <f t="shared" si="3"/>
        <v>4</v>
      </c>
      <c r="B17" s="99" t="s">
        <v>69</v>
      </c>
      <c r="C17" s="129">
        <v>1</v>
      </c>
      <c r="D17" s="7">
        <f t="shared" si="1"/>
        <v>4</v>
      </c>
      <c r="E17" s="33">
        <f>INDEX(SW!D$14:D$25,MATCH(B17,SW!B$14:B$25,0))</f>
        <v>7</v>
      </c>
      <c r="F17" s="27">
        <f>INDEX(CGC!$D$14:$D$24,MATCH($B17,CGC!$B$14:$B$24,0))</f>
        <v>4</v>
      </c>
      <c r="G17" s="27">
        <f t="shared" si="2"/>
        <v>15</v>
      </c>
      <c r="H17" s="2"/>
      <c r="I17" s="2"/>
      <c r="J17" s="2"/>
    </row>
    <row r="18" spans="1:10">
      <c r="A18" s="96">
        <f t="shared" si="3"/>
        <v>5</v>
      </c>
      <c r="B18" s="99" t="s">
        <v>9</v>
      </c>
      <c r="C18" s="129">
        <v>0</v>
      </c>
      <c r="D18" s="7">
        <f t="shared" si="1"/>
        <v>5</v>
      </c>
      <c r="E18" s="33">
        <f>INDEX(SW!D$14:D$25,MATCH(B18,SW!B$14:B$25,0))</f>
        <v>3</v>
      </c>
      <c r="F18" s="27">
        <f>INDEX(CGC!$D$14:$D$24,MATCH($B18,CGC!$B$14:$B$24,0))</f>
        <v>7</v>
      </c>
      <c r="G18" s="27">
        <f t="shared" si="2"/>
        <v>15</v>
      </c>
      <c r="H18" s="2"/>
      <c r="I18" s="2"/>
      <c r="J18" s="2"/>
    </row>
    <row r="19" spans="1:10">
      <c r="A19" s="96">
        <v>5</v>
      </c>
      <c r="B19" s="99" t="s">
        <v>55</v>
      </c>
      <c r="C19" s="129">
        <v>0</v>
      </c>
      <c r="D19" s="7">
        <f t="shared" si="1"/>
        <v>5</v>
      </c>
      <c r="E19" s="33">
        <f>INDEX(SW!D$14:D$25,MATCH(B19,SW!B$14:B$25,0))</f>
        <v>6</v>
      </c>
      <c r="F19" s="27">
        <f>INDEX(CGC!$D$14:$D$24,MATCH($B19,CGC!$B$14:$B$24,0))</f>
        <v>5</v>
      </c>
      <c r="G19" s="27">
        <f t="shared" si="2"/>
        <v>16</v>
      </c>
      <c r="H19" s="2"/>
      <c r="I19" s="2"/>
      <c r="J19" s="2"/>
    </row>
    <row r="20" spans="1:10">
      <c r="A20" s="96" t="s">
        <v>13</v>
      </c>
      <c r="B20" s="99" t="s">
        <v>73</v>
      </c>
      <c r="C20" s="139"/>
      <c r="D20" s="7">
        <f t="shared" si="1"/>
        <v>6</v>
      </c>
      <c r="E20" s="33">
        <f>INDEX(SW!D$14:D$25,MATCH(B20,SW!B$14:B$25,0))</f>
        <v>5</v>
      </c>
      <c r="F20" s="27">
        <f>INDEX(CGC!$D$14:$D$24,MATCH($B20,CGC!$B$14:$B$24,0))</f>
        <v>6</v>
      </c>
      <c r="G20" s="27">
        <f t="shared" si="2"/>
        <v>17</v>
      </c>
      <c r="H20" s="2"/>
      <c r="I20" s="2"/>
      <c r="J20" s="2"/>
    </row>
    <row r="21" spans="1:10">
      <c r="A21" s="96" t="s">
        <v>13</v>
      </c>
      <c r="B21" s="99" t="s">
        <v>59</v>
      </c>
      <c r="C21" s="139"/>
      <c r="D21" s="7">
        <f t="shared" si="1"/>
        <v>6</v>
      </c>
      <c r="E21" s="33">
        <f>INDEX(SW!D$14:D$25,MATCH(B21,SW!B$14:B$25,0))</f>
        <v>6</v>
      </c>
      <c r="F21" s="27">
        <f>INDEX(CGC!$D$14:$D$24,MATCH($B21,CGC!$B$14:$B$24,0))</f>
        <v>7</v>
      </c>
      <c r="G21" s="27">
        <f t="shared" si="2"/>
        <v>19</v>
      </c>
      <c r="H21" s="2"/>
      <c r="I21" s="2"/>
      <c r="J21" s="2"/>
    </row>
    <row r="22" spans="1:10">
      <c r="A22" s="96" t="s">
        <v>13</v>
      </c>
      <c r="B22" s="99" t="s">
        <v>64</v>
      </c>
      <c r="C22" s="98"/>
      <c r="D22" s="7">
        <f t="shared" ref="D22" si="4">IF(A22="DNS",MAX(A$14:A$25)+1,A22)</f>
        <v>6</v>
      </c>
      <c r="E22" s="33">
        <f>INDEX(SW!D$14:D$25,MATCH(B22,SW!B$14:B$25,0))</f>
        <v>6</v>
      </c>
      <c r="F22" s="27">
        <f>INDEX(CGC!$D$14:$D$24,MATCH($B22,CGC!$B$14:$B$24,0))</f>
        <v>7</v>
      </c>
      <c r="G22" s="27">
        <f t="shared" ref="G22" si="5">SUM(D22:F22)</f>
        <v>19</v>
      </c>
      <c r="H22" s="2"/>
      <c r="I22" s="2"/>
      <c r="J22" s="2"/>
    </row>
    <row r="23" spans="1:10">
      <c r="A23" s="96"/>
      <c r="B23" s="99"/>
      <c r="C23" s="98"/>
      <c r="D23" s="7"/>
      <c r="E23" s="33"/>
      <c r="F23" s="27"/>
      <c r="G23" s="27"/>
      <c r="H23" s="2"/>
      <c r="I23" s="2"/>
      <c r="J23" s="2"/>
    </row>
    <row r="24" spans="1:10">
      <c r="A24" s="96"/>
      <c r="B24" s="97"/>
      <c r="C24" s="100"/>
      <c r="D24" s="2"/>
      <c r="E24" s="34"/>
      <c r="F24" s="30"/>
      <c r="G24" s="3"/>
      <c r="H24" s="2"/>
      <c r="I24" s="2"/>
      <c r="J24" s="2"/>
    </row>
    <row r="25" spans="1:10" ht="17" thickBot="1">
      <c r="A25" s="104"/>
      <c r="B25" s="102"/>
      <c r="C25" s="103"/>
      <c r="D25" s="4"/>
      <c r="E25" s="35"/>
      <c r="F25" s="29"/>
      <c r="G25" s="5"/>
      <c r="H25" s="23"/>
      <c r="I25" s="23"/>
      <c r="J25" s="23"/>
    </row>
    <row r="26" spans="1:10">
      <c r="A26" s="16" t="s">
        <v>4</v>
      </c>
      <c r="B26" s="12" t="str">
        <f>CGC!B26</f>
        <v>TEAMS</v>
      </c>
      <c r="C26" s="18" t="s">
        <v>5</v>
      </c>
      <c r="D26" s="12" t="str">
        <f>CGC!D26</f>
        <v>RACE</v>
      </c>
      <c r="E26" s="25" t="str">
        <f t="shared" ref="E26:G27" si="6">E12</f>
        <v>SK</v>
      </c>
      <c r="F26" s="25" t="str">
        <f t="shared" si="6"/>
        <v>CGC</v>
      </c>
      <c r="G26" s="13" t="str">
        <f t="shared" si="6"/>
        <v>TOT</v>
      </c>
      <c r="H26" s="2"/>
      <c r="I26" s="2"/>
      <c r="J26" s="2"/>
    </row>
    <row r="27" spans="1:10">
      <c r="A27" s="14" t="s">
        <v>2</v>
      </c>
      <c r="B27" s="20"/>
      <c r="C27" s="20"/>
      <c r="D27" s="22" t="str">
        <f>CGC!D27</f>
        <v>POINTS</v>
      </c>
      <c r="E27" s="26" t="str">
        <f t="shared" si="6"/>
        <v>Points</v>
      </c>
      <c r="F27" s="26" t="str">
        <f t="shared" si="6"/>
        <v>Points</v>
      </c>
      <c r="G27" s="24" t="str">
        <f t="shared" si="6"/>
        <v>CHAMP POINTS</v>
      </c>
      <c r="H27" s="2"/>
      <c r="I27" s="2"/>
      <c r="J27" s="2"/>
    </row>
    <row r="28" spans="1:10">
      <c r="A28" s="96">
        <v>1</v>
      </c>
      <c r="B28" s="97" t="s">
        <v>51</v>
      </c>
      <c r="C28" s="129">
        <v>4</v>
      </c>
      <c r="D28" s="7">
        <f t="shared" ref="D28:D36" si="7">IF(A28="DNS",MAX(A$28:A$39)+1,A28)</f>
        <v>1</v>
      </c>
      <c r="E28" s="33">
        <f>INDEX(SW!D$28:D$39,MATCH(B28,SW!B$28:B$39,0))</f>
        <v>2</v>
      </c>
      <c r="F28" s="27">
        <f>INDEX(CGC!$D$28:$D$39,MATCH($B28,CGC!$B$28:$B$39,0))</f>
        <v>1</v>
      </c>
      <c r="G28" s="27">
        <f t="shared" ref="G28:G36" si="8">SUM(D28:F28)</f>
        <v>4</v>
      </c>
      <c r="H28" s="2"/>
      <c r="I28" s="2"/>
      <c r="J28" s="2"/>
    </row>
    <row r="29" spans="1:10">
      <c r="A29" s="96">
        <f t="shared" ref="A29:A32" si="9">A28+1</f>
        <v>2</v>
      </c>
      <c r="B29" s="97" t="s">
        <v>62</v>
      </c>
      <c r="C29" s="129">
        <v>3</v>
      </c>
      <c r="D29" s="7">
        <f t="shared" si="7"/>
        <v>2</v>
      </c>
      <c r="E29" s="33">
        <f>INDEX(SW!D$28:D$39,MATCH(B29,SW!B$28:B$39,0))</f>
        <v>4</v>
      </c>
      <c r="F29" s="27">
        <f>INDEX(CGC!$D$28:$D$39,MATCH($B29,CGC!$B$28:$B$39,0))</f>
        <v>2</v>
      </c>
      <c r="G29" s="38">
        <f t="shared" si="8"/>
        <v>8</v>
      </c>
      <c r="H29" s="2"/>
      <c r="I29" s="2"/>
      <c r="J29" s="2"/>
    </row>
    <row r="30" spans="1:10">
      <c r="A30" s="96">
        <f t="shared" si="9"/>
        <v>3</v>
      </c>
      <c r="B30" s="99" t="s">
        <v>7</v>
      </c>
      <c r="C30" s="129">
        <v>2</v>
      </c>
      <c r="D30" s="7">
        <f t="shared" si="7"/>
        <v>3</v>
      </c>
      <c r="E30" s="33">
        <f>INDEX(SW!D$28:D$39,MATCH(B30,SW!B$28:B$39,0))</f>
        <v>1</v>
      </c>
      <c r="F30" s="27">
        <f>INDEX(CGC!$D$28:$D$39,MATCH($B30,CGC!$B$28:$B$39,0))</f>
        <v>7</v>
      </c>
      <c r="G30" s="27">
        <f t="shared" si="8"/>
        <v>11</v>
      </c>
      <c r="H30" s="2"/>
      <c r="I30" s="2"/>
      <c r="J30" s="2"/>
    </row>
    <row r="31" spans="1:10">
      <c r="A31" s="96">
        <f t="shared" si="9"/>
        <v>4</v>
      </c>
      <c r="B31" s="99" t="s">
        <v>11</v>
      </c>
      <c r="C31" s="129">
        <v>2</v>
      </c>
      <c r="D31" s="7">
        <f t="shared" si="7"/>
        <v>4</v>
      </c>
      <c r="E31" s="33">
        <f>INDEX(SW!D$28:D$39,MATCH(B31,SW!B$28:B$39,0))</f>
        <v>5</v>
      </c>
      <c r="F31" s="27">
        <f>INDEX(CGC!$D$28:$D$39,MATCH($B31,CGC!$B$28:$B$39,0))</f>
        <v>7</v>
      </c>
      <c r="G31" s="27">
        <f t="shared" si="8"/>
        <v>16</v>
      </c>
      <c r="H31" s="2"/>
      <c r="I31" s="2"/>
      <c r="J31" s="2"/>
    </row>
    <row r="32" spans="1:10">
      <c r="A32" s="96">
        <f t="shared" si="9"/>
        <v>5</v>
      </c>
      <c r="B32" s="99" t="s">
        <v>8</v>
      </c>
      <c r="C32" s="129">
        <v>1</v>
      </c>
      <c r="D32" s="7">
        <f t="shared" si="7"/>
        <v>5</v>
      </c>
      <c r="E32" s="33">
        <f>INDEX(SW!D$28:D$39,MATCH(B32,SW!B$28:B$39,0))</f>
        <v>6</v>
      </c>
      <c r="F32" s="27">
        <f>INDEX(CGC!$D$28:$D$39,MATCH($B32,CGC!$B$28:$B$39,0))</f>
        <v>4</v>
      </c>
      <c r="G32" s="27">
        <f t="shared" si="8"/>
        <v>15</v>
      </c>
      <c r="H32" s="2"/>
      <c r="I32" s="2"/>
      <c r="J32" s="2"/>
    </row>
    <row r="33" spans="1:10">
      <c r="A33" s="96">
        <v>6</v>
      </c>
      <c r="B33" s="99" t="s">
        <v>59</v>
      </c>
      <c r="C33" s="129">
        <v>0</v>
      </c>
      <c r="D33" s="7">
        <v>6</v>
      </c>
      <c r="E33" s="33">
        <f>INDEX(SW!D$28:D$39,MATCH(B33,SW!B$28:B$39,0))</f>
        <v>3</v>
      </c>
      <c r="F33" s="27">
        <f>INDEX(CGC!$D$28:$D$39,MATCH($B33,CGC!$B$28:$B$39,0))</f>
        <v>3</v>
      </c>
      <c r="G33" s="27">
        <f t="shared" si="8"/>
        <v>12</v>
      </c>
      <c r="H33" s="2"/>
      <c r="I33" s="2"/>
      <c r="J33" s="2"/>
    </row>
    <row r="34" spans="1:10">
      <c r="A34" s="96" t="s">
        <v>13</v>
      </c>
      <c r="B34" s="99" t="s">
        <v>52</v>
      </c>
      <c r="C34" s="129">
        <v>0</v>
      </c>
      <c r="D34" s="7">
        <f t="shared" si="7"/>
        <v>7</v>
      </c>
      <c r="E34" s="33">
        <f>INDEX(SW!D$28:D$39,MATCH(B34,SW!B$28:B$39,0))</f>
        <v>6</v>
      </c>
      <c r="F34" s="27">
        <f>INDEX(CGC!$D$28:$D$39,MATCH($B34,CGC!$B$28:$B$39,0))</f>
        <v>5</v>
      </c>
      <c r="G34" s="27">
        <f t="shared" si="8"/>
        <v>18</v>
      </c>
      <c r="H34" s="2"/>
      <c r="I34" s="2"/>
      <c r="J34" s="2"/>
    </row>
    <row r="35" spans="1:10">
      <c r="A35" s="96" t="s">
        <v>13</v>
      </c>
      <c r="B35" s="99" t="s">
        <v>22</v>
      </c>
      <c r="C35" s="98"/>
      <c r="D35" s="7">
        <f t="shared" si="7"/>
        <v>7</v>
      </c>
      <c r="E35" s="33">
        <f>INDEX(SW!D$28:D$39,MATCH(B35,SW!B$28:B$39,0))</f>
        <v>6</v>
      </c>
      <c r="F35" s="27">
        <f>INDEX(CGC!$D$28:$D$39,MATCH($B35,CGC!$B$28:$B$39,0))</f>
        <v>6</v>
      </c>
      <c r="G35" s="27">
        <f t="shared" si="8"/>
        <v>19</v>
      </c>
      <c r="H35" s="2"/>
      <c r="I35" s="2"/>
      <c r="J35" s="2"/>
    </row>
    <row r="36" spans="1:10">
      <c r="A36" s="96" t="s">
        <v>13</v>
      </c>
      <c r="B36" s="99"/>
      <c r="C36" s="98"/>
      <c r="D36" s="7">
        <f t="shared" si="7"/>
        <v>7</v>
      </c>
      <c r="E36" s="33" t="e">
        <f>INDEX(SW!D$28:D$39,MATCH(B36,SW!B$28:B$39,0))</f>
        <v>#N/A</v>
      </c>
      <c r="F36" s="27" t="e">
        <f>INDEX(CGC!$D$28:$D$39,MATCH($B36,CGC!$B$28:$B$39,0))</f>
        <v>#N/A</v>
      </c>
      <c r="G36" s="27" t="e">
        <f t="shared" si="8"/>
        <v>#N/A</v>
      </c>
      <c r="H36" s="2"/>
      <c r="I36" s="2"/>
      <c r="J36" s="2"/>
    </row>
    <row r="37" spans="1:10">
      <c r="A37" s="96" t="s">
        <v>13</v>
      </c>
      <c r="B37" s="99"/>
      <c r="C37" s="100"/>
      <c r="D37" s="7">
        <f t="shared" ref="D37" si="10">IF(A37="DNS",MAX(A$28:A$39)+1,A37)</f>
        <v>7</v>
      </c>
      <c r="E37" s="33" t="e">
        <f>INDEX(SW!D$28:D$39,MATCH(B37,SW!B$28:B$39,0))</f>
        <v>#N/A</v>
      </c>
      <c r="F37" s="27" t="e">
        <f>INDEX(CGC!$D$28:$D$39,MATCH($B37,CGC!$B$28:$B$39,0))</f>
        <v>#N/A</v>
      </c>
      <c r="G37" s="27" t="e">
        <f t="shared" ref="G37" si="11">SUM(D37:F37)</f>
        <v>#N/A</v>
      </c>
      <c r="H37" s="2"/>
      <c r="I37" s="2"/>
      <c r="J37" s="2"/>
    </row>
    <row r="38" spans="1:10">
      <c r="A38" s="96"/>
      <c r="B38" s="97"/>
      <c r="C38" s="100"/>
      <c r="D38" s="2"/>
      <c r="E38" s="30"/>
      <c r="F38" s="30"/>
      <c r="G38" s="3"/>
      <c r="H38" s="2"/>
      <c r="I38" s="2"/>
      <c r="J38" s="2"/>
    </row>
    <row r="39" spans="1:10" ht="17" thickBot="1">
      <c r="A39" s="104"/>
      <c r="B39" s="102"/>
      <c r="C39" s="103"/>
      <c r="D39" s="4"/>
      <c r="E39" s="29"/>
      <c r="F39" s="29"/>
      <c r="G39" s="5"/>
      <c r="H39" s="2"/>
      <c r="I39" s="2"/>
      <c r="J39" s="2"/>
    </row>
    <row r="40" spans="1:10">
      <c r="A40" s="16"/>
      <c r="B40" s="10"/>
      <c r="C40" s="9"/>
      <c r="D40" s="10"/>
      <c r="E40" s="31"/>
      <c r="F40" s="32"/>
      <c r="G40" s="31"/>
      <c r="H40" s="2"/>
      <c r="I40" s="2"/>
      <c r="J40" s="2"/>
    </row>
    <row r="41" spans="1:10">
      <c r="A41" s="14"/>
      <c r="B41" s="2"/>
      <c r="C41" s="7"/>
      <c r="D41" s="2"/>
      <c r="E41" s="30"/>
      <c r="F41" s="30"/>
      <c r="G41" s="30"/>
      <c r="H41" s="2"/>
      <c r="I41" s="2"/>
      <c r="J41" s="2"/>
    </row>
    <row r="42" spans="1:10">
      <c r="A42" s="21"/>
      <c r="B42" s="2"/>
      <c r="C42" s="7"/>
      <c r="D42" s="7"/>
      <c r="E42" s="30"/>
      <c r="F42" s="30"/>
      <c r="G42" s="30"/>
      <c r="H42" s="2"/>
      <c r="I42" s="2"/>
      <c r="J42" s="2"/>
    </row>
    <row r="43" spans="1:10">
      <c r="A43" s="21"/>
      <c r="B43" s="2"/>
      <c r="C43" s="7"/>
      <c r="D43" s="7"/>
      <c r="E43" s="30"/>
      <c r="F43" s="30"/>
      <c r="G43" s="30"/>
      <c r="H43" s="2"/>
      <c r="I43" s="2"/>
      <c r="J43" s="2"/>
    </row>
    <row r="44" spans="1:10">
      <c r="A44" s="21"/>
      <c r="B44" s="2"/>
      <c r="C44" s="7"/>
      <c r="D44" s="7"/>
      <c r="E44" s="30"/>
      <c r="F44" s="30"/>
      <c r="G44" s="30"/>
      <c r="H44" s="2"/>
      <c r="I44" s="2"/>
      <c r="J44" s="2"/>
    </row>
    <row r="45" spans="1:10" ht="17" thickBot="1">
      <c r="A45" s="17"/>
      <c r="B45" s="4"/>
      <c r="C45" s="8"/>
      <c r="D45" s="4"/>
      <c r="E45" s="29"/>
      <c r="F45" s="29"/>
      <c r="G45" s="2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45"/>
  <sheetViews>
    <sheetView topLeftCell="A9" workbookViewId="0">
      <selection activeCell="A22" sqref="A22"/>
    </sheetView>
  </sheetViews>
  <sheetFormatPr baseColWidth="10" defaultColWidth="8.6640625" defaultRowHeight="16"/>
  <sheetData>
    <row r="2" spans="1:10" s="41" customFormat="1" ht="20" thickBot="1">
      <c r="A2" s="39" t="s">
        <v>27</v>
      </c>
      <c r="B2" s="39"/>
      <c r="C2" s="40">
        <f>'Pit Race'!D2</f>
        <v>2016</v>
      </c>
    </row>
    <row r="3" spans="1:10">
      <c r="A3" s="11" t="s">
        <v>4</v>
      </c>
      <c r="B3" s="12" t="str">
        <f>'Pit Race'!B3</f>
        <v>TEAMS</v>
      </c>
      <c r="C3" s="12" t="s">
        <v>5</v>
      </c>
      <c r="D3" s="12" t="str">
        <f>'Pit Race'!D3</f>
        <v>RACE</v>
      </c>
      <c r="E3" s="25" t="s">
        <v>19</v>
      </c>
      <c r="F3" s="25" t="s">
        <v>21</v>
      </c>
      <c r="G3" s="25" t="s">
        <v>74</v>
      </c>
      <c r="H3" s="25" t="s">
        <v>15</v>
      </c>
      <c r="I3" s="22"/>
      <c r="J3" s="22"/>
    </row>
    <row r="4" spans="1:10">
      <c r="A4" s="14" t="s">
        <v>0</v>
      </c>
      <c r="B4" s="20"/>
      <c r="C4" s="20"/>
      <c r="D4" s="22" t="str">
        <f>'Pit Race'!D4</f>
        <v>POINTS</v>
      </c>
      <c r="E4" s="26" t="s">
        <v>18</v>
      </c>
      <c r="F4" s="26" t="s">
        <v>18</v>
      </c>
      <c r="G4" s="26" t="s">
        <v>18</v>
      </c>
      <c r="H4" s="26" t="s">
        <v>14</v>
      </c>
      <c r="I4" s="22"/>
      <c r="J4" s="22"/>
    </row>
    <row r="5" spans="1:10">
      <c r="A5" s="96">
        <v>1</v>
      </c>
      <c r="B5" s="97" t="s">
        <v>51</v>
      </c>
      <c r="C5" s="98"/>
      <c r="D5" s="7">
        <f>IF(A5="DNS",MAX(A$5:A$11)+1,A5)</f>
        <v>1</v>
      </c>
      <c r="E5" s="27">
        <f>INDEX(SW!$D$5:$D$10,MATCH($B5,SW!$B$5:$B$10,0))</f>
        <v>1</v>
      </c>
      <c r="F5" s="27">
        <f>INDEX(CGC!$D$5:$D$11,MATCH($B5,CGC!$B$5:$B$11,0))</f>
        <v>1</v>
      </c>
      <c r="G5" s="27">
        <f>INDEX('Pit Race'!$D$5:$D$11,MATCH($B5,'Pit Race'!$B$5:$B$11,0))</f>
        <v>1</v>
      </c>
      <c r="H5" s="27">
        <f>SUM(D5:G5)</f>
        <v>4</v>
      </c>
      <c r="I5" s="7"/>
      <c r="J5" s="7"/>
    </row>
    <row r="6" spans="1:10">
      <c r="A6" s="96">
        <f>A5+1</f>
        <v>2</v>
      </c>
      <c r="B6" s="97" t="s">
        <v>7</v>
      </c>
      <c r="C6" s="98"/>
      <c r="D6" s="7">
        <f>IF(A6="DNS",MAX(A$5:A$11)+1,A6)</f>
        <v>2</v>
      </c>
      <c r="E6" s="27">
        <f>INDEX(SW!D$5:D$10,MATCH(B6,SW!B$5:B$10,0))</f>
        <v>1</v>
      </c>
      <c r="F6" s="27">
        <f>INDEX(CGC!$D$5:$D$11,MATCH($B6,CGC!$B$5:$B$11,0))</f>
        <v>2</v>
      </c>
      <c r="G6" s="27">
        <f>INDEX('Pit Race'!$D$5:$D$11,MATCH($B6,'Pit Race'!$B$5:$B$11,0))</f>
        <v>2</v>
      </c>
      <c r="H6" s="27">
        <f>SUM(D6:G6)</f>
        <v>7</v>
      </c>
      <c r="I6" s="7"/>
      <c r="J6" s="7"/>
    </row>
    <row r="7" spans="1:10">
      <c r="A7" s="96">
        <f>A6+1</f>
        <v>3</v>
      </c>
      <c r="B7" s="97" t="s">
        <v>79</v>
      </c>
      <c r="C7" s="98"/>
      <c r="D7" s="7">
        <f>IF(A7="DNS",MAX(A$5:A$11)+1,A7)</f>
        <v>3</v>
      </c>
      <c r="E7" s="27">
        <f>INDEX(SW!D$5:D$10,MATCH(B7,SW!B$5:B$10,0))</f>
        <v>3</v>
      </c>
      <c r="F7" s="27">
        <f>INDEX(CGC!$D$5:$D$11,MATCH($B7,CGC!$B$5:$B$11,0))</f>
        <v>3</v>
      </c>
      <c r="G7" s="27">
        <f>INDEX('Pit Race'!$D$5:$D$11,MATCH($B7,'Pit Race'!$B$5:$B$11,0))</f>
        <v>3</v>
      </c>
      <c r="H7" s="27">
        <f>SUM(D7:G7)</f>
        <v>12</v>
      </c>
      <c r="I7" s="7"/>
      <c r="J7" s="7"/>
    </row>
    <row r="8" spans="1:10">
      <c r="A8" s="96">
        <v>4</v>
      </c>
      <c r="B8" s="99" t="s">
        <v>80</v>
      </c>
      <c r="C8" s="98"/>
      <c r="D8" s="7">
        <f>IF(A8="DNS",MAX(A$5:A$11)+1,A8)</f>
        <v>4</v>
      </c>
      <c r="E8" s="27">
        <f>INDEX(SW!D$5:D$10,MATCH(B8,SW!B$5:B$10,0))</f>
        <v>4</v>
      </c>
      <c r="F8" s="27">
        <f>INDEX(CGC!$D$5:$D$11,MATCH($B8,CGC!$B$5:$B$11,0))</f>
        <v>4</v>
      </c>
      <c r="G8" s="27">
        <f>INDEX('Pit Race'!$D$5:$D$11,MATCH($B8,'Pit Race'!$B$5:$B$11,0))</f>
        <v>4</v>
      </c>
      <c r="H8" s="27">
        <f>SUM(D8:G8)</f>
        <v>16</v>
      </c>
      <c r="I8" s="7"/>
      <c r="J8" s="7"/>
    </row>
    <row r="9" spans="1:10">
      <c r="A9" s="96" t="s">
        <v>13</v>
      </c>
      <c r="B9" s="99"/>
      <c r="C9" s="128"/>
      <c r="D9" s="7">
        <f>IF(A9="DNS",MAX(A1:A11)+1,A9)</f>
        <v>5</v>
      </c>
      <c r="E9" s="27" t="e">
        <f>INDEX(SW!D$5:D$10,MATCH(B9,SW!B$5:B$10,0))</f>
        <v>#N/A</v>
      </c>
      <c r="F9" s="27" t="e">
        <f>INDEX(CGC!$D$5:$D$11,MATCH($B9,CGC!$B$5:$B$11,0))</f>
        <v>#N/A</v>
      </c>
      <c r="G9" s="27" t="e">
        <f>INDEX('Pit Race'!$D$5:$D$11,MATCH($B9,'Pit Race'!$B$5:$B$11,0))</f>
        <v>#N/A</v>
      </c>
      <c r="H9" s="27" t="e">
        <f>SUM(D9:G9)</f>
        <v>#N/A</v>
      </c>
      <c r="I9" s="7"/>
      <c r="J9" s="7"/>
    </row>
    <row r="10" spans="1:10">
      <c r="A10" s="96" t="s">
        <v>13</v>
      </c>
      <c r="B10" s="99"/>
      <c r="C10" s="128"/>
      <c r="D10" s="7"/>
      <c r="E10" s="27"/>
      <c r="F10" s="30"/>
      <c r="G10" s="30"/>
      <c r="H10" s="27"/>
      <c r="I10" s="7"/>
      <c r="J10" s="7"/>
    </row>
    <row r="11" spans="1:10" ht="17" thickBot="1">
      <c r="A11" s="104"/>
      <c r="B11" s="102"/>
      <c r="C11" s="103"/>
      <c r="D11" s="4"/>
      <c r="E11" s="29"/>
      <c r="F11" s="29"/>
      <c r="G11" s="29"/>
      <c r="H11" s="29"/>
      <c r="I11" s="2"/>
      <c r="J11" s="2"/>
    </row>
    <row r="12" spans="1:10">
      <c r="A12" s="11" t="s">
        <v>4</v>
      </c>
      <c r="B12" s="12" t="str">
        <f>'Pit Race'!B12</f>
        <v>TEAMS</v>
      </c>
      <c r="C12" s="12" t="s">
        <v>5</v>
      </c>
      <c r="D12" s="12" t="str">
        <f>'Pit Race'!D12</f>
        <v>RACE</v>
      </c>
      <c r="E12" s="25" t="str">
        <f t="shared" ref="E12:H13" si="0">E3</f>
        <v>SK</v>
      </c>
      <c r="F12" s="25" t="str">
        <f t="shared" si="0"/>
        <v>CGC</v>
      </c>
      <c r="G12" s="25" t="str">
        <f t="shared" si="0"/>
        <v>Pit Race</v>
      </c>
      <c r="H12" s="13" t="str">
        <f t="shared" si="0"/>
        <v>TOT</v>
      </c>
      <c r="I12" s="22"/>
      <c r="J12" s="22"/>
    </row>
    <row r="13" spans="1:10">
      <c r="A13" s="14" t="s">
        <v>1</v>
      </c>
      <c r="B13" s="20"/>
      <c r="C13" s="20"/>
      <c r="D13" s="22" t="str">
        <f>'Pit Race'!D13</f>
        <v>POINTS</v>
      </c>
      <c r="E13" s="26" t="str">
        <f t="shared" si="0"/>
        <v>Points</v>
      </c>
      <c r="F13" s="26" t="str">
        <f t="shared" si="0"/>
        <v>Points</v>
      </c>
      <c r="G13" s="26" t="str">
        <f t="shared" si="0"/>
        <v>Points</v>
      </c>
      <c r="H13" s="24" t="str">
        <f t="shared" si="0"/>
        <v>CHAMP POINTS</v>
      </c>
      <c r="I13" s="22"/>
      <c r="J13" s="22"/>
    </row>
    <row r="14" spans="1:10">
      <c r="A14" s="96">
        <v>1</v>
      </c>
      <c r="B14" s="99" t="s">
        <v>51</v>
      </c>
      <c r="C14" s="98"/>
      <c r="D14" s="7">
        <f t="shared" ref="D14:D23" si="1">IF(A14="DNS",MAX(A$14:A$25)+1,A14)</f>
        <v>1</v>
      </c>
      <c r="E14" s="33">
        <f>INDEX(SW!D$14:D$25,MATCH(B14,SW!B$14:B$25,0))</f>
        <v>1</v>
      </c>
      <c r="F14" s="27">
        <f>INDEX(CGC!$D$14:$D$24,MATCH($B14,CGC!$B$14:$B$24,0))</f>
        <v>1</v>
      </c>
      <c r="G14" s="27">
        <f>INDEX('Pit Race'!$D$14:$D$25,MATCH($B14,'Pit Race'!$B$14:$B$25,0))</f>
        <v>1</v>
      </c>
      <c r="H14" s="27">
        <f t="shared" ref="H14:H23" si="2">SUM(D14:G14)</f>
        <v>4</v>
      </c>
      <c r="I14" s="7"/>
      <c r="J14" s="7"/>
    </row>
    <row r="15" spans="1:10">
      <c r="A15" s="96">
        <f t="shared" ref="A15:A17" si="3">A14+1</f>
        <v>2</v>
      </c>
      <c r="B15" s="99" t="s">
        <v>7</v>
      </c>
      <c r="C15" s="98"/>
      <c r="D15" s="7">
        <f t="shared" si="1"/>
        <v>2</v>
      </c>
      <c r="E15" s="33">
        <f>INDEX(SW!D$14:D$25,MATCH(B15,SW!B$14:B$25,0))</f>
        <v>2</v>
      </c>
      <c r="F15" s="27">
        <f>INDEX(CGC!$D$14:$D$24,MATCH($B15,CGC!$B$14:$B$24,0))</f>
        <v>2</v>
      </c>
      <c r="G15" s="27">
        <f>INDEX('Pit Race'!$D$14:$D$25,MATCH($B15,'Pit Race'!$B$14:$B$25,0))</f>
        <v>2</v>
      </c>
      <c r="H15" s="27">
        <f t="shared" si="2"/>
        <v>8</v>
      </c>
      <c r="I15" s="7"/>
      <c r="J15" s="7"/>
    </row>
    <row r="16" spans="1:10">
      <c r="A16" s="96">
        <f t="shared" si="3"/>
        <v>3</v>
      </c>
      <c r="B16" s="99" t="s">
        <v>10</v>
      </c>
      <c r="C16" s="98"/>
      <c r="D16" s="7">
        <f t="shared" si="1"/>
        <v>3</v>
      </c>
      <c r="E16" s="33">
        <f>INDEX(SW!D$14:D$25,MATCH(B16,SW!B$14:B$25,0))</f>
        <v>3</v>
      </c>
      <c r="F16" s="27">
        <f>INDEX(CGC!$D$14:$D$24,MATCH($B16,CGC!$B$14:$B$24,0))</f>
        <v>3</v>
      </c>
      <c r="G16" s="27">
        <f>INDEX('Pit Race'!$D$14:$D$25,MATCH($B16,'Pit Race'!$B$14:$B$25,0))</f>
        <v>3</v>
      </c>
      <c r="H16" s="27">
        <f t="shared" si="2"/>
        <v>12</v>
      </c>
      <c r="I16" s="7"/>
      <c r="J16" s="7"/>
    </row>
    <row r="17" spans="1:10">
      <c r="A17" s="96">
        <f t="shared" si="3"/>
        <v>4</v>
      </c>
      <c r="B17" s="99" t="s">
        <v>64</v>
      </c>
      <c r="C17" s="98"/>
      <c r="D17" s="7">
        <f t="shared" si="1"/>
        <v>4</v>
      </c>
      <c r="E17" s="33">
        <f>INDEX(SW!D$14:D$25,MATCH(B17,SW!B$14:B$25,0))</f>
        <v>6</v>
      </c>
      <c r="F17" s="27">
        <f>INDEX(CGC!$D$14:$D$24,MATCH($B17,CGC!$B$14:$B$24,0))</f>
        <v>7</v>
      </c>
      <c r="G17" s="27">
        <f>INDEX('Pit Race'!$D$14:$D$25,MATCH($B17,'Pit Race'!$B$14:$B$25,0))</f>
        <v>6</v>
      </c>
      <c r="H17" s="27">
        <f t="shared" si="2"/>
        <v>23</v>
      </c>
      <c r="I17" s="7"/>
      <c r="J17" s="7"/>
    </row>
    <row r="18" spans="1:10">
      <c r="A18" s="96">
        <v>5</v>
      </c>
      <c r="B18" s="99" t="s">
        <v>9</v>
      </c>
      <c r="C18" s="98"/>
      <c r="D18" s="7">
        <f t="shared" si="1"/>
        <v>5</v>
      </c>
      <c r="E18" s="33">
        <f>INDEX(SW!D$14:D$25,MATCH(B18,SW!B$14:B$25,0))</f>
        <v>3</v>
      </c>
      <c r="F18" s="27">
        <f>INDEX(CGC!$D$14:$D$24,MATCH($B18,CGC!$B$14:$B$24,0))</f>
        <v>7</v>
      </c>
      <c r="G18" s="27">
        <f>INDEX('Pit Race'!$D$14:$D$25,MATCH($B18,'Pit Race'!$B$14:$B$25,0))</f>
        <v>5</v>
      </c>
      <c r="H18" s="27">
        <f t="shared" si="2"/>
        <v>20</v>
      </c>
      <c r="I18" s="7"/>
      <c r="J18" s="7"/>
    </row>
    <row r="19" spans="1:10">
      <c r="A19" s="96">
        <v>6</v>
      </c>
      <c r="B19" s="99" t="s">
        <v>69</v>
      </c>
      <c r="C19" s="98"/>
      <c r="D19" s="7">
        <f t="shared" si="1"/>
        <v>6</v>
      </c>
      <c r="E19" s="33">
        <f>INDEX(SW!D$14:D$25,MATCH(B19,SW!B$14:B$25,0))</f>
        <v>7</v>
      </c>
      <c r="F19" s="27">
        <f>INDEX(CGC!$D$14:$D$24,MATCH($B19,CGC!$B$14:$B$24,0))</f>
        <v>4</v>
      </c>
      <c r="G19" s="27">
        <f>INDEX('Pit Race'!$D$14:$D$25,MATCH($B19,'Pit Race'!$B$14:$B$25,0))</f>
        <v>4</v>
      </c>
      <c r="H19" s="27">
        <f t="shared" si="2"/>
        <v>21</v>
      </c>
      <c r="I19" s="7"/>
      <c r="J19" s="7"/>
    </row>
    <row r="20" spans="1:10">
      <c r="A20" s="96">
        <v>7</v>
      </c>
      <c r="B20" s="99" t="s">
        <v>55</v>
      </c>
      <c r="C20" s="98"/>
      <c r="D20" s="7">
        <f t="shared" si="1"/>
        <v>7</v>
      </c>
      <c r="E20" s="33">
        <f>INDEX(SW!D$14:D$25,MATCH(B20,SW!B$14:B$25,0))</f>
        <v>6</v>
      </c>
      <c r="F20" s="27">
        <f>INDEX(CGC!$D$14:$D$24,MATCH($B20,CGC!$B$14:$B$24,0))</f>
        <v>5</v>
      </c>
      <c r="G20" s="27">
        <f>INDEX('Pit Race'!$D$14:$D$25,MATCH($B20,'Pit Race'!$B$14:$B$25,0))</f>
        <v>5</v>
      </c>
      <c r="H20" s="27">
        <f t="shared" si="2"/>
        <v>23</v>
      </c>
      <c r="I20" s="7"/>
      <c r="J20" s="7"/>
    </row>
    <row r="21" spans="1:10">
      <c r="A21" s="96" t="s">
        <v>13</v>
      </c>
      <c r="B21" s="99" t="s">
        <v>73</v>
      </c>
      <c r="C21" s="98"/>
      <c r="D21" s="7">
        <f t="shared" si="1"/>
        <v>8</v>
      </c>
      <c r="E21" s="33">
        <f>INDEX(SW!D$14:D$25,MATCH(B21,SW!B$14:B$25,0))</f>
        <v>5</v>
      </c>
      <c r="F21" s="27">
        <f>INDEX(CGC!$D$14:$D$24,MATCH($B21,CGC!$B$14:$B$24,0))</f>
        <v>6</v>
      </c>
      <c r="G21" s="27">
        <f>INDEX('Pit Race'!$D$14:$D$25,MATCH($B21,'Pit Race'!$B$14:$B$25,0))</f>
        <v>6</v>
      </c>
      <c r="H21" s="27">
        <f t="shared" ref="H21:H22" si="4">SUM(D21:G21)</f>
        <v>25</v>
      </c>
      <c r="I21" s="7"/>
      <c r="J21" s="7"/>
    </row>
    <row r="22" spans="1:10">
      <c r="A22" s="96" t="s">
        <v>13</v>
      </c>
      <c r="B22" s="99" t="s">
        <v>59</v>
      </c>
      <c r="C22" s="98"/>
      <c r="D22" s="7">
        <f t="shared" si="1"/>
        <v>8</v>
      </c>
      <c r="E22" s="33">
        <f>INDEX(SW!D$14:D$25,MATCH(B22,SW!B$14:B$25,0))+1</f>
        <v>7</v>
      </c>
      <c r="F22" s="27">
        <f>INDEX(CGC!$D$14:$D$24,MATCH($B22,CGC!$B$14:$B$24,0))</f>
        <v>7</v>
      </c>
      <c r="G22" s="27">
        <f>INDEX('Pit Race'!$D$14:$D$25,MATCH($B22,'Pit Race'!$B$14:$B$25,0))</f>
        <v>6</v>
      </c>
      <c r="H22" s="27">
        <f t="shared" si="4"/>
        <v>28</v>
      </c>
      <c r="I22" s="7"/>
      <c r="J22" s="7"/>
    </row>
    <row r="23" spans="1:10">
      <c r="A23" s="96" t="s">
        <v>13</v>
      </c>
      <c r="B23" s="99"/>
      <c r="C23" s="98"/>
      <c r="D23" s="7">
        <f t="shared" si="1"/>
        <v>8</v>
      </c>
      <c r="E23" s="33" t="e">
        <f>INDEX(SW!D$14:D$25,MATCH(B23,SW!B$14:B$25,0))+1</f>
        <v>#N/A</v>
      </c>
      <c r="F23" s="27" t="e">
        <f>INDEX(CGC!$D$14:$D$24,MATCH($B23,CGC!$B$14:$B$24,0))</f>
        <v>#N/A</v>
      </c>
      <c r="G23" s="27" t="e">
        <f>INDEX('Pit Race'!$D$14:$D$25,MATCH($B23,'Pit Race'!$B$14:$B$25,0))</f>
        <v>#N/A</v>
      </c>
      <c r="H23" s="27" t="e">
        <f t="shared" si="2"/>
        <v>#N/A</v>
      </c>
      <c r="I23" s="7"/>
      <c r="J23" s="7"/>
    </row>
    <row r="24" spans="1:10">
      <c r="A24" s="96"/>
      <c r="B24" s="99"/>
      <c r="C24" s="98"/>
      <c r="D24" s="7"/>
      <c r="E24" s="33"/>
      <c r="F24" s="27"/>
      <c r="G24" s="27"/>
      <c r="H24" s="27"/>
      <c r="I24" s="7"/>
      <c r="J24" s="7"/>
    </row>
    <row r="25" spans="1:10" ht="17" thickBot="1">
      <c r="A25" s="104"/>
      <c r="B25" s="102"/>
      <c r="C25" s="103"/>
      <c r="D25" s="4"/>
      <c r="E25" s="35"/>
      <c r="F25" s="29"/>
      <c r="G25" s="29"/>
      <c r="H25" s="5"/>
      <c r="I25" s="2"/>
      <c r="J25" s="2"/>
    </row>
    <row r="26" spans="1:10">
      <c r="A26" s="16" t="s">
        <v>4</v>
      </c>
      <c r="B26" s="12" t="str">
        <f>'Pit Race'!B26</f>
        <v>TEAMS</v>
      </c>
      <c r="C26" s="18" t="s">
        <v>5</v>
      </c>
      <c r="D26" s="12" t="str">
        <f>'Pit Race'!D26</f>
        <v>RACE</v>
      </c>
      <c r="E26" s="25" t="str">
        <f t="shared" ref="E26:H27" si="5">E12</f>
        <v>SK</v>
      </c>
      <c r="F26" s="25" t="str">
        <f t="shared" si="5"/>
        <v>CGC</v>
      </c>
      <c r="G26" s="25" t="str">
        <f t="shared" si="5"/>
        <v>Pit Race</v>
      </c>
      <c r="H26" s="13" t="str">
        <f t="shared" si="5"/>
        <v>TOT</v>
      </c>
      <c r="I26" s="22"/>
      <c r="J26" s="22"/>
    </row>
    <row r="27" spans="1:10">
      <c r="A27" s="14" t="s">
        <v>2</v>
      </c>
      <c r="B27" s="20"/>
      <c r="C27" s="20"/>
      <c r="D27" s="22" t="str">
        <f>'Pit Race'!D27</f>
        <v>POINTS</v>
      </c>
      <c r="E27" s="26" t="str">
        <f t="shared" si="5"/>
        <v>Points</v>
      </c>
      <c r="F27" s="26" t="str">
        <f t="shared" si="5"/>
        <v>Points</v>
      </c>
      <c r="G27" s="26" t="str">
        <f t="shared" si="5"/>
        <v>Points</v>
      </c>
      <c r="H27" s="24" t="str">
        <f t="shared" si="5"/>
        <v>CHAMP POINTS</v>
      </c>
      <c r="I27" s="22"/>
      <c r="J27" s="22"/>
    </row>
    <row r="28" spans="1:10">
      <c r="A28" s="96">
        <v>1</v>
      </c>
      <c r="B28" s="97" t="s">
        <v>51</v>
      </c>
      <c r="C28" s="98"/>
      <c r="D28" s="7">
        <f t="shared" ref="D28:D36" si="6">IF(A28="DNS",MAX(A$28:A$39)+1,A28)</f>
        <v>1</v>
      </c>
      <c r="E28" s="33">
        <f>INDEX(SW!D$28:D$39,MATCH(B28,SW!B$28:B$39,0))</f>
        <v>2</v>
      </c>
      <c r="F28" s="27">
        <f>INDEX(CGC!$D$28:$D$39,MATCH($B28,CGC!$B$28:$B$39,0))</f>
        <v>1</v>
      </c>
      <c r="G28" s="27">
        <f>INDEX('Pit Race'!$D$28:$D$39,MATCH($B28,'Pit Race'!$B$28:$B$39,0))</f>
        <v>1</v>
      </c>
      <c r="H28" s="27">
        <f t="shared" ref="H28:H36" si="7">SUM(D28:G28)</f>
        <v>5</v>
      </c>
      <c r="I28" s="7"/>
      <c r="J28" s="7"/>
    </row>
    <row r="29" spans="1:10">
      <c r="A29" s="96">
        <f t="shared" ref="A29:A33" si="8">A28+1</f>
        <v>2</v>
      </c>
      <c r="B29" s="97" t="s">
        <v>62</v>
      </c>
      <c r="C29" s="98"/>
      <c r="D29" s="7">
        <f t="shared" si="6"/>
        <v>2</v>
      </c>
      <c r="E29" s="37">
        <f>INDEX(SW!D$28:D$39,MATCH(B29,SW!B$28:B$39,0))</f>
        <v>4</v>
      </c>
      <c r="F29" s="38">
        <f>INDEX(CGC!$D$28:$D$39,MATCH($B29,CGC!$B$28:$B$39,0))</f>
        <v>2</v>
      </c>
      <c r="G29" s="27">
        <f>INDEX('Pit Race'!$D$28:$D$39,MATCH($B29,'Pit Race'!$B$28:$B$39,0))</f>
        <v>2</v>
      </c>
      <c r="H29" s="27">
        <f t="shared" si="7"/>
        <v>10</v>
      </c>
      <c r="I29" s="7"/>
      <c r="J29" s="7"/>
    </row>
    <row r="30" spans="1:10">
      <c r="A30" s="96">
        <f t="shared" si="8"/>
        <v>3</v>
      </c>
      <c r="B30" s="99" t="s">
        <v>11</v>
      </c>
      <c r="C30" s="98"/>
      <c r="D30" s="7">
        <f t="shared" si="6"/>
        <v>3</v>
      </c>
      <c r="E30" s="33">
        <f>INDEX(SW!D$28:D$39,MATCH(B30,SW!B$28:B$39,0))</f>
        <v>5</v>
      </c>
      <c r="F30" s="27">
        <f>INDEX(CGC!$D$28:$D$39,MATCH($B30,CGC!$B$28:$B$39,0))</f>
        <v>7</v>
      </c>
      <c r="G30" s="27">
        <f>INDEX('Pit Race'!$D$28:$D$39,MATCH($B30,'Pit Race'!$B$28:$B$39,0))</f>
        <v>4</v>
      </c>
      <c r="H30" s="27">
        <f t="shared" si="7"/>
        <v>19</v>
      </c>
      <c r="I30" s="7"/>
      <c r="J30" s="7"/>
    </row>
    <row r="31" spans="1:10">
      <c r="A31" s="96">
        <f t="shared" si="8"/>
        <v>4</v>
      </c>
      <c r="B31" s="99" t="s">
        <v>59</v>
      </c>
      <c r="C31" s="98"/>
      <c r="D31" s="7">
        <f t="shared" si="6"/>
        <v>4</v>
      </c>
      <c r="E31" s="33">
        <f>INDEX(SW!D$28:D$39,MATCH(B31,SW!B$28:B$39,0))</f>
        <v>3</v>
      </c>
      <c r="F31" s="27">
        <f>INDEX(CGC!$D$28:$D$39,MATCH($B31,CGC!$B$28:$B$39,0))</f>
        <v>3</v>
      </c>
      <c r="G31" s="27">
        <f>INDEX('Pit Race'!$D$28:$D$39,MATCH($B31,'Pit Race'!$B$28:$B$39,0))</f>
        <v>6</v>
      </c>
      <c r="H31" s="27">
        <f t="shared" si="7"/>
        <v>16</v>
      </c>
      <c r="I31" s="7"/>
      <c r="J31" s="7"/>
    </row>
    <row r="32" spans="1:10">
      <c r="A32" s="96">
        <f t="shared" si="8"/>
        <v>5</v>
      </c>
      <c r="B32" s="99" t="s">
        <v>8</v>
      </c>
      <c r="C32" s="98"/>
      <c r="D32" s="7">
        <f t="shared" si="6"/>
        <v>5</v>
      </c>
      <c r="E32" s="33">
        <f>INDEX(SW!D$28:D$39,MATCH(B32,SW!B$28:B$39,0))</f>
        <v>6</v>
      </c>
      <c r="F32" s="27">
        <f>INDEX(CGC!$D$28:$D$39,MATCH($B32,CGC!$B$28:$B$39,0))</f>
        <v>4</v>
      </c>
      <c r="G32" s="27">
        <f>INDEX('Pit Race'!$D$28:$D$39,MATCH($B32,'Pit Race'!$B$28:$B$39,0))</f>
        <v>5</v>
      </c>
      <c r="H32" s="27">
        <f t="shared" si="7"/>
        <v>20</v>
      </c>
      <c r="I32" s="7"/>
      <c r="J32" s="7"/>
    </row>
    <row r="33" spans="1:10">
      <c r="A33" s="96">
        <f t="shared" si="8"/>
        <v>6</v>
      </c>
      <c r="B33" s="99" t="s">
        <v>22</v>
      </c>
      <c r="C33" s="98"/>
      <c r="D33" s="7">
        <f t="shared" si="6"/>
        <v>6</v>
      </c>
      <c r="E33" s="33">
        <f>INDEX(SW!D$28:D$39,MATCH(B33,SW!B$28:B$39,0))</f>
        <v>6</v>
      </c>
      <c r="F33" s="27">
        <f>INDEX(CGC!$D$28:$D$39,MATCH($B33,CGC!$B$28:$B$39,0))</f>
        <v>6</v>
      </c>
      <c r="G33" s="27">
        <f>INDEX('Pit Race'!$D$28:$D$39,MATCH($B33,'Pit Race'!$B$28:$B$39,0))</f>
        <v>7</v>
      </c>
      <c r="H33" s="27">
        <f t="shared" si="7"/>
        <v>25</v>
      </c>
      <c r="I33" s="7"/>
      <c r="J33" s="7"/>
    </row>
    <row r="34" spans="1:10">
      <c r="A34" s="96" t="s">
        <v>13</v>
      </c>
      <c r="B34" s="99"/>
      <c r="C34" s="98"/>
      <c r="D34" s="7">
        <f t="shared" si="6"/>
        <v>7</v>
      </c>
      <c r="E34" s="33" t="e">
        <f>INDEX(SW!D$28:D$39,MATCH(B34,SW!B$28:B$39,0))</f>
        <v>#N/A</v>
      </c>
      <c r="F34" s="27" t="e">
        <f>INDEX(CGC!$D$28:$D$39,MATCH($B34,CGC!$B$28:$B$39,0))</f>
        <v>#N/A</v>
      </c>
      <c r="G34" s="27" t="e">
        <f>INDEX('Pit Race'!$D$28:$D$39,MATCH($B34,'Pit Race'!$B$28:$B$39,0))</f>
        <v>#N/A</v>
      </c>
      <c r="H34" s="27" t="e">
        <f t="shared" si="7"/>
        <v>#N/A</v>
      </c>
      <c r="I34" s="7"/>
      <c r="J34" s="7"/>
    </row>
    <row r="35" spans="1:10">
      <c r="A35" s="96" t="s">
        <v>13</v>
      </c>
      <c r="B35" s="99"/>
      <c r="C35" s="98"/>
      <c r="D35" s="7">
        <f t="shared" si="6"/>
        <v>7</v>
      </c>
      <c r="E35" s="33" t="e">
        <f>INDEX(SW!D$28:D$39,MATCH(B35,SW!B$28:B$39,0))</f>
        <v>#N/A</v>
      </c>
      <c r="F35" s="27" t="e">
        <f>INDEX(CGC!$D$28:$D$39,MATCH($B35,CGC!$B$28:$B$39,0))</f>
        <v>#N/A</v>
      </c>
      <c r="G35" s="27" t="e">
        <f>INDEX('Pit Race'!$D$28:$D$39,MATCH($B35,'Pit Race'!$B$28:$B$39,0))</f>
        <v>#N/A</v>
      </c>
      <c r="H35" s="27" t="e">
        <f t="shared" si="7"/>
        <v>#N/A</v>
      </c>
      <c r="I35" s="7"/>
      <c r="J35" s="7"/>
    </row>
    <row r="36" spans="1:10">
      <c r="A36" s="96" t="s">
        <v>13</v>
      </c>
      <c r="B36" s="99"/>
      <c r="C36" s="98"/>
      <c r="D36" s="7">
        <f t="shared" si="6"/>
        <v>7</v>
      </c>
      <c r="E36" s="33" t="e">
        <f>INDEX(SW!D$28:D$39,MATCH(B36,SW!B$28:B$39,0))</f>
        <v>#N/A</v>
      </c>
      <c r="F36" s="27" t="e">
        <f>INDEX(CGC!$D$28:$D$39,MATCH($B36,CGC!$B$28:$B$39,0))</f>
        <v>#N/A</v>
      </c>
      <c r="G36" s="27" t="e">
        <f>INDEX('Pit Race'!$D$28:$D$39,MATCH($B36,'Pit Race'!$B$28:$B$39,0))</f>
        <v>#N/A</v>
      </c>
      <c r="H36" s="27" t="e">
        <f t="shared" si="7"/>
        <v>#N/A</v>
      </c>
      <c r="I36" s="7"/>
      <c r="J36" s="7"/>
    </row>
    <row r="37" spans="1:10">
      <c r="A37" s="96" t="s">
        <v>13</v>
      </c>
      <c r="B37" s="99"/>
      <c r="C37" s="100"/>
      <c r="D37" s="7">
        <f t="shared" ref="D37" si="9">IF(A37="DNS",MAX(A$28:A$39)+1,A37)</f>
        <v>7</v>
      </c>
      <c r="E37" s="33" t="e">
        <f>INDEX(SW!D$28:D$39,MATCH(B37,SW!B$28:B$39,0))</f>
        <v>#N/A</v>
      </c>
      <c r="F37" s="27" t="e">
        <f>INDEX(CGC!$D$28:$D$39,MATCH($B37,CGC!$B$28:$B$39,0))</f>
        <v>#N/A</v>
      </c>
      <c r="G37" s="27" t="e">
        <f>INDEX('Pit Race'!$D$28:$D$39,MATCH($B37,'Pit Race'!$B$28:$B$39,0))</f>
        <v>#N/A</v>
      </c>
      <c r="H37" s="27" t="e">
        <f t="shared" ref="H37" si="10">SUM(D37:G37)</f>
        <v>#N/A</v>
      </c>
      <c r="I37" s="2"/>
      <c r="J37" s="2"/>
    </row>
    <row r="38" spans="1:10">
      <c r="A38" s="96"/>
      <c r="B38" s="97"/>
      <c r="C38" s="100"/>
      <c r="D38" s="2"/>
      <c r="E38" s="30"/>
      <c r="F38" s="30"/>
      <c r="G38" s="30"/>
      <c r="H38" s="3"/>
      <c r="I38" s="2"/>
      <c r="J38" s="2"/>
    </row>
    <row r="39" spans="1:10" ht="17" thickBot="1">
      <c r="A39" s="104"/>
      <c r="B39" s="102"/>
      <c r="C39" s="103"/>
      <c r="D39" s="4"/>
      <c r="E39" s="29"/>
      <c r="F39" s="29"/>
      <c r="G39" s="29"/>
      <c r="H39" s="5"/>
      <c r="I39" s="2"/>
      <c r="J39" s="2"/>
    </row>
    <row r="40" spans="1:10">
      <c r="A40" s="16"/>
      <c r="B40" s="10"/>
      <c r="C40" s="9"/>
      <c r="D40" s="10"/>
      <c r="E40" s="31"/>
      <c r="F40" s="32"/>
      <c r="G40" s="32"/>
      <c r="H40" s="31"/>
      <c r="I40" s="23"/>
      <c r="J40" s="23"/>
    </row>
    <row r="41" spans="1:10">
      <c r="A41" s="14"/>
      <c r="B41" s="2"/>
      <c r="C41" s="7"/>
      <c r="D41" s="2"/>
      <c r="E41" s="30"/>
      <c r="F41" s="30"/>
      <c r="G41" s="30"/>
      <c r="H41" s="30"/>
      <c r="I41" s="2"/>
      <c r="J41" s="2"/>
    </row>
    <row r="42" spans="1:10">
      <c r="A42" s="21"/>
      <c r="B42" s="2"/>
      <c r="C42" s="7"/>
      <c r="D42" s="7"/>
      <c r="E42" s="30"/>
      <c r="F42" s="30"/>
      <c r="G42" s="30"/>
      <c r="H42" s="30"/>
      <c r="I42" s="2"/>
      <c r="J42" s="2"/>
    </row>
    <row r="43" spans="1:10">
      <c r="A43" s="21"/>
      <c r="B43" s="2"/>
      <c r="C43" s="7"/>
      <c r="D43" s="7"/>
      <c r="E43" s="30"/>
      <c r="F43" s="30"/>
      <c r="G43" s="30"/>
      <c r="H43" s="30"/>
      <c r="I43" s="2"/>
      <c r="J43" s="2"/>
    </row>
    <row r="44" spans="1:10">
      <c r="A44" s="21"/>
      <c r="B44" s="2"/>
      <c r="C44" s="7"/>
      <c r="D44" s="7"/>
      <c r="E44" s="30"/>
      <c r="F44" s="30"/>
      <c r="G44" s="30"/>
      <c r="H44" s="30"/>
      <c r="I44" s="2"/>
      <c r="J44" s="2"/>
    </row>
    <row r="45" spans="1:10" ht="17" thickBot="1">
      <c r="A45" s="17"/>
      <c r="B45" s="4"/>
      <c r="C45" s="8"/>
      <c r="D45" s="4"/>
      <c r="E45" s="29"/>
      <c r="F45" s="29"/>
      <c r="G45" s="29"/>
      <c r="H45" s="29"/>
      <c r="I45" s="2"/>
      <c r="J45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50"/>
  <sheetViews>
    <sheetView topLeftCell="A2" zoomScale="125" zoomScaleNormal="125" zoomScalePageLayoutView="125" workbookViewId="0">
      <selection activeCell="G4" sqref="G4"/>
    </sheetView>
  </sheetViews>
  <sheetFormatPr baseColWidth="10" defaultColWidth="8.6640625" defaultRowHeight="16"/>
  <cols>
    <col min="1" max="1" width="10.6640625" customWidth="1"/>
    <col min="2" max="2" width="12" customWidth="1"/>
    <col min="3" max="3" width="2.6640625" customWidth="1"/>
    <col min="9" max="9" width="11.6640625" customWidth="1"/>
    <col min="10" max="10" width="10" customWidth="1"/>
  </cols>
  <sheetData>
    <row r="2" spans="1:10" s="41" customFormat="1" ht="20" thickBot="1">
      <c r="A2" s="39" t="s">
        <v>28</v>
      </c>
      <c r="B2" s="39"/>
      <c r="E2" s="40">
        <f>'Oak Cup'!C2</f>
        <v>2016</v>
      </c>
    </row>
    <row r="3" spans="1:10">
      <c r="A3" s="11" t="s">
        <v>4</v>
      </c>
      <c r="B3" s="12" t="str">
        <f>'Oak Cup'!B3</f>
        <v>TEAMS</v>
      </c>
      <c r="C3" s="12" t="s">
        <v>5</v>
      </c>
      <c r="D3" s="12" t="str">
        <f>'Oak Cup'!D3</f>
        <v>RACE</v>
      </c>
      <c r="E3" s="25" t="s">
        <v>19</v>
      </c>
      <c r="F3" s="25" t="s">
        <v>21</v>
      </c>
      <c r="G3" s="25" t="s">
        <v>74</v>
      </c>
      <c r="H3" s="25" t="s">
        <v>23</v>
      </c>
      <c r="I3" s="25" t="s">
        <v>15</v>
      </c>
      <c r="J3" s="25" t="s">
        <v>24</v>
      </c>
    </row>
    <row r="4" spans="1:10">
      <c r="A4" s="14" t="s">
        <v>0</v>
      </c>
      <c r="B4" s="20"/>
      <c r="C4" s="20"/>
      <c r="D4" s="22" t="str">
        <f>'Oak Cup'!D4</f>
        <v>POINTS</v>
      </c>
      <c r="E4" s="26" t="s">
        <v>18</v>
      </c>
      <c r="F4" s="26" t="s">
        <v>18</v>
      </c>
      <c r="G4" s="26" t="s">
        <v>18</v>
      </c>
      <c r="H4" s="26" t="s">
        <v>18</v>
      </c>
      <c r="I4" s="26" t="s">
        <v>14</v>
      </c>
      <c r="J4" s="26" t="s">
        <v>25</v>
      </c>
    </row>
    <row r="5" spans="1:10">
      <c r="A5" s="96">
        <v>1</v>
      </c>
      <c r="B5" s="97"/>
      <c r="C5" s="98"/>
      <c r="D5" s="7">
        <f>IF(A5="DNS",MAX(A$5:A$11)+1,A5)</f>
        <v>1</v>
      </c>
      <c r="E5" s="27" t="e">
        <f>INDEX(SW!$D$5:$D$10,MATCH($B5,SW!$B$5:$B$10,0))</f>
        <v>#N/A</v>
      </c>
      <c r="F5" s="27" t="e">
        <f>INDEX(CGC!$D$5:$D$11,MATCH($B5,CGC!$B$5:$B$11,0))</f>
        <v>#N/A</v>
      </c>
      <c r="G5" s="27" t="e">
        <f>INDEX('Pit Race'!$D$5:$D$11,MATCH($B5,'Pit Race'!$B$5:$B$11,0))</f>
        <v>#N/A</v>
      </c>
      <c r="H5" s="27" t="e">
        <f>INDEX('Oak Cup'!$D$5:$D$11,MATCH($B5,'Oak Cup'!$B$5:$B$11,0))</f>
        <v>#N/A</v>
      </c>
      <c r="I5" s="27" t="e">
        <f>SUM(D5:H5)</f>
        <v>#N/A</v>
      </c>
      <c r="J5" s="27"/>
    </row>
    <row r="6" spans="1:10">
      <c r="A6" s="96">
        <f>A5+1</f>
        <v>2</v>
      </c>
      <c r="B6" s="97"/>
      <c r="C6" s="98"/>
      <c r="D6" s="7">
        <f>IF(A6="DNS",MAX(A$5:A$11)+1,A6)</f>
        <v>2</v>
      </c>
      <c r="E6" s="27" t="e">
        <f>INDEX(SW!D$5:D$10,MATCH(B6,SW!B$5:B$10,0))</f>
        <v>#N/A</v>
      </c>
      <c r="F6" s="27" t="e">
        <f>INDEX(CGC!$D$5:$D$11,MATCH($B6,CGC!$B$5:$B$11,0))</f>
        <v>#N/A</v>
      </c>
      <c r="G6" s="27" t="e">
        <f>INDEX('Pit Race'!$D$5:$D$11,MATCH($B6,'Pit Race'!$B$5:$B$11,0))</f>
        <v>#N/A</v>
      </c>
      <c r="H6" s="27" t="e">
        <f>INDEX('Oak Cup'!$D$5:$D$11,MATCH($B6,'Oak Cup'!$B$5:$B$11,0))</f>
        <v>#N/A</v>
      </c>
      <c r="I6" s="27" t="e">
        <f>SUM(D6:H6)</f>
        <v>#N/A</v>
      </c>
      <c r="J6" s="27"/>
    </row>
    <row r="7" spans="1:10">
      <c r="A7" s="96">
        <f>A6+1</f>
        <v>3</v>
      </c>
      <c r="B7" s="97"/>
      <c r="C7" s="98"/>
      <c r="D7" s="7">
        <f>IF(A7="DNS",MAX(A$5:A$11)+1,A7)</f>
        <v>3</v>
      </c>
      <c r="E7" s="27" t="e">
        <f>INDEX(SW!D$5:D$10,MATCH(B7,SW!B$5:B$10,0))</f>
        <v>#N/A</v>
      </c>
      <c r="F7" s="27" t="e">
        <f>INDEX(CGC!$D$5:$D$11,MATCH($B7,CGC!$B$5:$B$11,0))</f>
        <v>#N/A</v>
      </c>
      <c r="G7" s="27" t="e">
        <f>INDEX('Pit Race'!$D$5:$D$11,MATCH($B7,'Pit Race'!$B$5:$B$11,0))</f>
        <v>#N/A</v>
      </c>
      <c r="H7" s="27" t="e">
        <f>INDEX('Oak Cup'!$D$5:$D$11,MATCH($B7,'Oak Cup'!$B$5:$B$11,0))</f>
        <v>#N/A</v>
      </c>
      <c r="I7" s="27" t="e">
        <f>SUM(D7:H7)</f>
        <v>#N/A</v>
      </c>
      <c r="J7" s="27"/>
    </row>
    <row r="8" spans="1:10">
      <c r="A8" s="96" t="s">
        <v>13</v>
      </c>
      <c r="B8" s="99"/>
      <c r="C8" s="98"/>
      <c r="D8" s="7">
        <f>IF(A8="DNS",MAX(A$5:A$11)+1,A8)</f>
        <v>4</v>
      </c>
      <c r="E8" s="27" t="e">
        <f>INDEX(SW!D$5:D$10,MATCH(B8,SW!B$5:B$10,0))</f>
        <v>#N/A</v>
      </c>
      <c r="F8" s="27" t="e">
        <f>INDEX(CGC!$D$5:$D$11,MATCH($B8,CGC!$B$5:$B$11,0))</f>
        <v>#N/A</v>
      </c>
      <c r="G8" s="27" t="e">
        <f>INDEX('Pit Race'!$D$5:$D$11,MATCH($B8,'Pit Race'!$B$5:$B$11,0))</f>
        <v>#N/A</v>
      </c>
      <c r="H8" s="27" t="e">
        <f>INDEX('Oak Cup'!$D$5:$D$11,MATCH($B8,'Oak Cup'!$B$5:$B$11,0))</f>
        <v>#N/A</v>
      </c>
      <c r="I8" s="27" t="e">
        <f>SUM(D8:H8)</f>
        <v>#N/A</v>
      </c>
      <c r="J8" s="27"/>
    </row>
    <row r="9" spans="1:10">
      <c r="A9" s="96" t="s">
        <v>13</v>
      </c>
      <c r="B9" s="99"/>
      <c r="C9" s="98"/>
      <c r="D9" s="7">
        <f>IF(A9="DNS",MAX(A$5:A$11)+1,A9)</f>
        <v>4</v>
      </c>
      <c r="E9" s="27" t="e">
        <f>INDEX(SW!D$5:D$10,MATCH(B9,SW!B$5:B$10,0))</f>
        <v>#N/A</v>
      </c>
      <c r="F9" s="27" t="e">
        <f>INDEX(CGC!$D$5:$D$11,MATCH($B9,CGC!$B$5:$B$11,0))</f>
        <v>#N/A</v>
      </c>
      <c r="G9" s="27" t="e">
        <f>INDEX('Pit Race'!$D$5:$D$11,MATCH($B9,'Pit Race'!$B$5:$B$11,0))</f>
        <v>#N/A</v>
      </c>
      <c r="H9" s="27" t="e">
        <f>INDEX('Oak Cup'!$D$5:$D$11,MATCH($B9,'Oak Cup'!$B$5:$B$11,0))</f>
        <v>#N/A</v>
      </c>
      <c r="I9" s="27" t="e">
        <f>SUM(D9:H9)</f>
        <v>#N/A</v>
      </c>
      <c r="J9" s="27"/>
    </row>
    <row r="10" spans="1:10">
      <c r="A10" s="96"/>
      <c r="B10" s="99"/>
      <c r="C10" s="98"/>
      <c r="D10" s="7"/>
      <c r="E10" s="27"/>
      <c r="F10" s="30"/>
      <c r="G10" s="30"/>
      <c r="H10" s="30"/>
      <c r="I10" s="27"/>
      <c r="J10" s="27"/>
    </row>
    <row r="11" spans="1:10" ht="17" thickBot="1">
      <c r="A11" s="104"/>
      <c r="B11" s="102"/>
      <c r="C11" s="103"/>
      <c r="D11" s="4"/>
      <c r="E11" s="29"/>
      <c r="F11" s="29"/>
      <c r="G11" s="29"/>
      <c r="H11" s="29"/>
      <c r="I11" s="29"/>
      <c r="J11" s="29"/>
    </row>
    <row r="12" spans="1:10">
      <c r="A12" s="11" t="s">
        <v>4</v>
      </c>
      <c r="B12" s="12" t="str">
        <f>'Oak Cup'!B12</f>
        <v>TEAMS</v>
      </c>
      <c r="C12" s="12" t="s">
        <v>5</v>
      </c>
      <c r="D12" s="12" t="str">
        <f>'Oak Cup'!D12</f>
        <v>RACE</v>
      </c>
      <c r="E12" s="25" t="str">
        <f t="shared" ref="E12:I13" si="0">E3</f>
        <v>SK</v>
      </c>
      <c r="F12" s="25" t="str">
        <f t="shared" si="0"/>
        <v>CGC</v>
      </c>
      <c r="G12" s="25" t="str">
        <f t="shared" si="0"/>
        <v>Pit Race</v>
      </c>
      <c r="H12" s="25" t="str">
        <f t="shared" si="0"/>
        <v>OC</v>
      </c>
      <c r="I12" s="13" t="str">
        <f t="shared" si="0"/>
        <v>TOT</v>
      </c>
      <c r="J12" s="25" t="s">
        <v>24</v>
      </c>
    </row>
    <row r="13" spans="1:10">
      <c r="A13" s="14" t="s">
        <v>1</v>
      </c>
      <c r="B13" s="20"/>
      <c r="C13" s="20"/>
      <c r="D13" s="22" t="str">
        <f>'Oak Cup'!D13</f>
        <v>POINTS</v>
      </c>
      <c r="E13" s="26" t="str">
        <f t="shared" si="0"/>
        <v>Points</v>
      </c>
      <c r="F13" s="26" t="str">
        <f t="shared" si="0"/>
        <v>Points</v>
      </c>
      <c r="G13" s="26" t="str">
        <f t="shared" si="0"/>
        <v>Points</v>
      </c>
      <c r="H13" s="26" t="str">
        <f t="shared" si="0"/>
        <v>Points</v>
      </c>
      <c r="I13" s="24" t="str">
        <f t="shared" si="0"/>
        <v>CHAMP POINTS</v>
      </c>
      <c r="J13" s="26" t="s">
        <v>25</v>
      </c>
    </row>
    <row r="14" spans="1:10">
      <c r="A14" s="96">
        <v>1</v>
      </c>
      <c r="B14" s="99"/>
      <c r="C14" s="98"/>
      <c r="D14" s="7">
        <f t="shared" ref="D14:D23" si="1">IF(A14="DNS",MAX(A$14:A$25)+1,A14)</f>
        <v>1</v>
      </c>
      <c r="E14" s="33" t="e">
        <f>INDEX(SW!D$14:D$25,MATCH(B14,SW!B$14:B$25,0))</f>
        <v>#N/A</v>
      </c>
      <c r="F14" s="27" t="e">
        <f>INDEX(CGC!$D$14:$D$24,MATCH($B14,CGC!$B$14:$B$24,0))</f>
        <v>#N/A</v>
      </c>
      <c r="G14" s="27" t="e">
        <f>INDEX('Pit Race'!$D$14:$D$25,MATCH($B14,'Pit Race'!$B$14:$B$25,0))</f>
        <v>#N/A</v>
      </c>
      <c r="H14" s="27" t="e">
        <f>INDEX('Oak Cup'!$D$14:$D$25,MATCH($B14,'Oak Cup'!$B$14:$B$25,0))</f>
        <v>#N/A</v>
      </c>
      <c r="I14" s="27" t="e">
        <f t="shared" ref="I14:I23" si="2">SUM(D14:H14)</f>
        <v>#N/A</v>
      </c>
      <c r="J14" s="27"/>
    </row>
    <row r="15" spans="1:10">
      <c r="A15" s="96">
        <f t="shared" ref="A15:A20" si="3">A14+1</f>
        <v>2</v>
      </c>
      <c r="B15" s="99"/>
      <c r="C15" s="98"/>
      <c r="D15" s="7">
        <f t="shared" si="1"/>
        <v>2</v>
      </c>
      <c r="E15" s="33" t="e">
        <f>INDEX(SW!D$14:D$25,MATCH(B15,SW!B$14:B$25,0))</f>
        <v>#N/A</v>
      </c>
      <c r="F15" s="27" t="e">
        <f>INDEX(CGC!$D$14:$D$24,MATCH($B15,CGC!$B$14:$B$24,0))</f>
        <v>#N/A</v>
      </c>
      <c r="G15" s="27" t="e">
        <f>INDEX('Pit Race'!$D$14:$D$25,MATCH($B15,'Pit Race'!$B$14:$B$25,0))</f>
        <v>#N/A</v>
      </c>
      <c r="H15" s="27" t="e">
        <f>INDEX('Oak Cup'!$D$14:$D$25,MATCH($B15,'Oak Cup'!$B$14:$B$25,0))</f>
        <v>#N/A</v>
      </c>
      <c r="I15" s="27" t="e">
        <f t="shared" si="2"/>
        <v>#N/A</v>
      </c>
      <c r="J15" s="27"/>
    </row>
    <row r="16" spans="1:10">
      <c r="A16" s="96">
        <f t="shared" si="3"/>
        <v>3</v>
      </c>
      <c r="B16" s="99"/>
      <c r="C16" s="98"/>
      <c r="D16" s="7">
        <f t="shared" si="1"/>
        <v>3</v>
      </c>
      <c r="E16" s="33" t="e">
        <f>INDEX(SW!D$14:D$25,MATCH(B16,SW!B$14:B$25,0))</f>
        <v>#N/A</v>
      </c>
      <c r="F16" s="27" t="e">
        <f>INDEX(CGC!$D$14:$D$24,MATCH($B16,CGC!$B$14:$B$24,0))</f>
        <v>#N/A</v>
      </c>
      <c r="G16" s="27" t="e">
        <f>INDEX('Pit Race'!$D$14:$D$25,MATCH($B16,'Pit Race'!$B$14:$B$25,0))</f>
        <v>#N/A</v>
      </c>
      <c r="H16" s="27" t="e">
        <f>INDEX('Oak Cup'!$D$14:$D$25,MATCH($B16,'Oak Cup'!$B$14:$B$25,0))</f>
        <v>#N/A</v>
      </c>
      <c r="I16" s="27" t="e">
        <f t="shared" si="2"/>
        <v>#N/A</v>
      </c>
      <c r="J16" s="27"/>
    </row>
    <row r="17" spans="1:10">
      <c r="A17" s="96">
        <f t="shared" si="3"/>
        <v>4</v>
      </c>
      <c r="B17" s="99"/>
      <c r="C17" s="98"/>
      <c r="D17" s="7">
        <f t="shared" si="1"/>
        <v>4</v>
      </c>
      <c r="E17" s="33" t="e">
        <f>INDEX(SW!D$14:D$25,MATCH(B17,SW!B$14:B$25,0))</f>
        <v>#N/A</v>
      </c>
      <c r="F17" s="27" t="e">
        <f>INDEX(CGC!$D$14:$D$24,MATCH($B17,CGC!$B$14:$B$24,0))</f>
        <v>#N/A</v>
      </c>
      <c r="G17" s="27" t="e">
        <f>INDEX('Pit Race'!$D$14:$D$25,MATCH($B17,'Pit Race'!$B$14:$B$25,0))</f>
        <v>#N/A</v>
      </c>
      <c r="H17" s="27" t="e">
        <f>INDEX('Oak Cup'!$D$14:$D$25,MATCH($B17,'Oak Cup'!$B$14:$B$25,0))</f>
        <v>#N/A</v>
      </c>
      <c r="I17" s="27" t="e">
        <f t="shared" si="2"/>
        <v>#N/A</v>
      </c>
      <c r="J17" s="27"/>
    </row>
    <row r="18" spans="1:10">
      <c r="A18" s="96">
        <f t="shared" si="3"/>
        <v>5</v>
      </c>
      <c r="B18" s="99"/>
      <c r="C18" s="98"/>
      <c r="D18" s="7">
        <f t="shared" si="1"/>
        <v>5</v>
      </c>
      <c r="E18" s="33" t="e">
        <f>INDEX(SW!D$14:D$25,MATCH(B18,SW!B$14:B$25,0))</f>
        <v>#N/A</v>
      </c>
      <c r="F18" s="27" t="e">
        <f>INDEX(CGC!$D$14:$D$24,MATCH($B18,CGC!$B$14:$B$24,0))</f>
        <v>#N/A</v>
      </c>
      <c r="G18" s="27" t="e">
        <f>INDEX('Pit Race'!$D$14:$D$25,MATCH($B18,'Pit Race'!$B$14:$B$25,0))</f>
        <v>#N/A</v>
      </c>
      <c r="H18" s="27" t="e">
        <f>INDEX('Oak Cup'!$D$14:$D$25,MATCH($B18,'Oak Cup'!$B$14:$B$25,0))</f>
        <v>#N/A</v>
      </c>
      <c r="I18" s="27" t="e">
        <f t="shared" si="2"/>
        <v>#N/A</v>
      </c>
      <c r="J18" s="27"/>
    </row>
    <row r="19" spans="1:10">
      <c r="A19" s="96">
        <f t="shared" si="3"/>
        <v>6</v>
      </c>
      <c r="B19" s="99"/>
      <c r="C19" s="98"/>
      <c r="D19" s="7">
        <f t="shared" si="1"/>
        <v>6</v>
      </c>
      <c r="E19" s="33" t="e">
        <f>INDEX(SW!D$14:D$25,MATCH(B19,SW!B$14:B$25,0))</f>
        <v>#N/A</v>
      </c>
      <c r="F19" s="27" t="e">
        <f>INDEX(CGC!$D$14:$D$24,MATCH($B19,CGC!$B$14:$B$24,0))</f>
        <v>#N/A</v>
      </c>
      <c r="G19" s="27" t="e">
        <f>INDEX('Pit Race'!$D$14:$D$25,MATCH($B19,'Pit Race'!$B$14:$B$25,0))</f>
        <v>#N/A</v>
      </c>
      <c r="H19" s="27" t="e">
        <f>INDEX('Oak Cup'!$D$14:$D$25,MATCH($B19,'Oak Cup'!$B$14:$B$25,0))</f>
        <v>#N/A</v>
      </c>
      <c r="I19" s="27" t="e">
        <f t="shared" si="2"/>
        <v>#N/A</v>
      </c>
      <c r="J19" s="27"/>
    </row>
    <row r="20" spans="1:10">
      <c r="A20" s="96">
        <f t="shared" si="3"/>
        <v>7</v>
      </c>
      <c r="B20" s="99"/>
      <c r="C20" s="98"/>
      <c r="D20" s="7">
        <f t="shared" si="1"/>
        <v>7</v>
      </c>
      <c r="E20" s="33" t="e">
        <f>INDEX(SW!D$14:D$25,MATCH(B20,SW!B$14:B$25,0))</f>
        <v>#N/A</v>
      </c>
      <c r="F20" s="27" t="e">
        <f>INDEX(CGC!$D$14:$D$24,MATCH($B20,CGC!$B$14:$B$24,0))</f>
        <v>#N/A</v>
      </c>
      <c r="G20" s="27" t="e">
        <f>INDEX('Pit Race'!$D$14:$D$25,MATCH($B20,'Pit Race'!$B$14:$B$25,0))</f>
        <v>#N/A</v>
      </c>
      <c r="H20" s="27" t="e">
        <f>INDEX('Oak Cup'!$D$14:$D$25,MATCH($B20,'Oak Cup'!$B$14:$B$25,0))</f>
        <v>#N/A</v>
      </c>
      <c r="I20" s="27" t="e">
        <f t="shared" si="2"/>
        <v>#N/A</v>
      </c>
      <c r="J20" s="27"/>
    </row>
    <row r="21" spans="1:10">
      <c r="A21" s="96">
        <v>8</v>
      </c>
      <c r="B21" s="99"/>
      <c r="C21" s="98"/>
      <c r="D21" s="7">
        <f t="shared" si="1"/>
        <v>8</v>
      </c>
      <c r="E21" s="33" t="e">
        <f>INDEX(SW!D$14:D$25,MATCH(B21,SW!B$14:B$25,0))</f>
        <v>#N/A</v>
      </c>
      <c r="F21" s="27" t="e">
        <f>INDEX(CGC!$D$14:$D$24,MATCH($B21,CGC!$B$14:$B$24,0))</f>
        <v>#N/A</v>
      </c>
      <c r="G21" s="27" t="e">
        <f>INDEX('Pit Race'!$D$14:$D$25,MATCH($B21,'Pit Race'!$B$14:$B$25,0))</f>
        <v>#N/A</v>
      </c>
      <c r="H21" s="27" t="e">
        <f>INDEX('Oak Cup'!$D$14:$D$25,MATCH($B21,'Oak Cup'!$B$14:$B$25,0))</f>
        <v>#N/A</v>
      </c>
      <c r="I21" s="27" t="e">
        <f t="shared" si="2"/>
        <v>#N/A</v>
      </c>
      <c r="J21" s="27"/>
    </row>
    <row r="22" spans="1:10">
      <c r="A22" s="96" t="s">
        <v>13</v>
      </c>
      <c r="B22" s="99"/>
      <c r="C22" s="98"/>
      <c r="D22" s="7">
        <f t="shared" si="1"/>
        <v>9</v>
      </c>
      <c r="E22" s="33" t="e">
        <f>INDEX(SW!D$14:D$25,MATCH(B22,SW!B$14:B$25,0))</f>
        <v>#N/A</v>
      </c>
      <c r="F22" s="27" t="e">
        <f>INDEX(CGC!$D$14:$D$24,MATCH($B22,CGC!$B$14:$B$24,0))</f>
        <v>#N/A</v>
      </c>
      <c r="G22" s="27" t="e">
        <f>INDEX('Pit Race'!$D$14:$D$25,MATCH($B22,'Pit Race'!$B$14:$B$25,0))</f>
        <v>#N/A</v>
      </c>
      <c r="H22" s="27" t="e">
        <f>INDEX('Oak Cup'!$D$14:$D$25,MATCH($B22,'Oak Cup'!$B$14:$B$25,0))</f>
        <v>#N/A</v>
      </c>
      <c r="I22" s="27" t="e">
        <f t="shared" si="2"/>
        <v>#N/A</v>
      </c>
      <c r="J22" s="27"/>
    </row>
    <row r="23" spans="1:10">
      <c r="A23" s="96"/>
      <c r="B23" s="99"/>
      <c r="C23" s="98"/>
      <c r="D23" s="7">
        <f t="shared" si="1"/>
        <v>0</v>
      </c>
      <c r="E23" s="33" t="e">
        <f>INDEX(SW!D$14:D$25,MATCH(B23,SW!B$14:B$25,0))+1</f>
        <v>#N/A</v>
      </c>
      <c r="F23" s="27" t="e">
        <f>INDEX(CGC!$D$14:$D$24,MATCH($B23,CGC!$B$14:$B$24,0))</f>
        <v>#N/A</v>
      </c>
      <c r="G23" s="27" t="e">
        <f>INDEX('Pit Race'!$D$14:$D$25,MATCH($B23,'Pit Race'!$B$14:$B$25,0))</f>
        <v>#N/A</v>
      </c>
      <c r="H23" s="27" t="e">
        <f>INDEX('Oak Cup'!$D$14:$D$25,MATCH($B23,'Oak Cup'!$B$14:$B$25,0))</f>
        <v>#N/A</v>
      </c>
      <c r="I23" s="27" t="e">
        <f t="shared" si="2"/>
        <v>#N/A</v>
      </c>
      <c r="J23" s="27"/>
    </row>
    <row r="24" spans="1:10">
      <c r="A24" s="96"/>
      <c r="B24" s="99"/>
      <c r="C24" s="98"/>
      <c r="D24" s="7"/>
      <c r="E24" s="33"/>
      <c r="F24" s="27"/>
      <c r="G24" s="27"/>
      <c r="H24" s="27"/>
      <c r="I24" s="27"/>
      <c r="J24" s="27"/>
    </row>
    <row r="25" spans="1:10" ht="17" thickBot="1">
      <c r="A25" s="104"/>
      <c r="B25" s="102"/>
      <c r="C25" s="103"/>
      <c r="D25" s="4"/>
      <c r="E25" s="35"/>
      <c r="F25" s="29"/>
      <c r="G25" s="29"/>
      <c r="H25" s="29"/>
      <c r="I25" s="5"/>
      <c r="J25" s="5"/>
    </row>
    <row r="26" spans="1:10">
      <c r="A26" s="16" t="s">
        <v>4</v>
      </c>
      <c r="B26" s="12" t="str">
        <f>'Oak Cup'!B26</f>
        <v>TEAMS</v>
      </c>
      <c r="C26" s="18" t="s">
        <v>5</v>
      </c>
      <c r="D26" s="12" t="str">
        <f>'Oak Cup'!D26</f>
        <v>RACE</v>
      </c>
      <c r="E26" s="25" t="str">
        <f t="shared" ref="E26:H27" si="4">E12</f>
        <v>SK</v>
      </c>
      <c r="F26" s="25" t="str">
        <f t="shared" si="4"/>
        <v>CGC</v>
      </c>
      <c r="G26" s="25" t="str">
        <f t="shared" si="4"/>
        <v>Pit Race</v>
      </c>
      <c r="H26" s="25" t="str">
        <f t="shared" si="4"/>
        <v>OC</v>
      </c>
      <c r="I26" s="13" t="str">
        <f>I12</f>
        <v>TOT</v>
      </c>
      <c r="J26" s="25" t="s">
        <v>24</v>
      </c>
    </row>
    <row r="27" spans="1:10">
      <c r="A27" s="14" t="s">
        <v>2</v>
      </c>
      <c r="B27" s="20"/>
      <c r="C27" s="20"/>
      <c r="D27" s="22" t="str">
        <f>'Oak Cup'!D27</f>
        <v>POINTS</v>
      </c>
      <c r="E27" s="26" t="str">
        <f t="shared" si="4"/>
        <v>Points</v>
      </c>
      <c r="F27" s="26" t="str">
        <f t="shared" si="4"/>
        <v>Points</v>
      </c>
      <c r="G27" s="26" t="str">
        <f t="shared" si="4"/>
        <v>Points</v>
      </c>
      <c r="H27" s="26" t="str">
        <f t="shared" si="4"/>
        <v>Points</v>
      </c>
      <c r="I27" s="24" t="str">
        <f>I13</f>
        <v>CHAMP POINTS</v>
      </c>
      <c r="J27" s="26" t="s">
        <v>25</v>
      </c>
    </row>
    <row r="28" spans="1:10">
      <c r="A28" s="96">
        <v>1</v>
      </c>
      <c r="B28" s="97"/>
      <c r="C28" s="98"/>
      <c r="D28" s="7">
        <f t="shared" ref="D28:D36" si="5">IF(A28="DNS",MAX(A$28:A$39)+1,A28)</f>
        <v>1</v>
      </c>
      <c r="E28" s="33" t="e">
        <f>INDEX(SW!D$28:D$39,MATCH(B28,SW!B$28:B$39,0))</f>
        <v>#N/A</v>
      </c>
      <c r="F28" s="27" t="e">
        <f>INDEX(CGC!$D$28:$D$39,MATCH($B28,CGC!$B$28:$B$39,0))</f>
        <v>#N/A</v>
      </c>
      <c r="G28" s="27" t="e">
        <f>INDEX('Pit Race'!$D$28:$D$39,MATCH($B28,'Pit Race'!$B$28:$B$39,0))</f>
        <v>#N/A</v>
      </c>
      <c r="H28" s="27" t="e">
        <f>INDEX('Oak Cup'!$D$28:$D$39,MATCH($B28,'Oak Cup'!$B$28:$B$39,0))</f>
        <v>#N/A</v>
      </c>
      <c r="I28" s="27" t="e">
        <f t="shared" ref="I28:I36" si="6">SUM(D28:H28)</f>
        <v>#N/A</v>
      </c>
      <c r="J28" s="27"/>
    </row>
    <row r="29" spans="1:10">
      <c r="A29" s="96">
        <f t="shared" ref="A29:A33" si="7">A28+1</f>
        <v>2</v>
      </c>
      <c r="B29" s="97"/>
      <c r="C29" s="98"/>
      <c r="D29" s="7">
        <f t="shared" si="5"/>
        <v>2</v>
      </c>
      <c r="E29" s="37" t="e">
        <f>INDEX(SW!D$28:D$39,MATCH(B29,SW!B$28:B$39,0))</f>
        <v>#N/A</v>
      </c>
      <c r="F29" s="38" t="e">
        <f>INDEX(CGC!$D$28:$D$39,MATCH($B29,CGC!$B$28:$B$39,0))</f>
        <v>#N/A</v>
      </c>
      <c r="G29" s="27" t="e">
        <f>INDEX('Pit Race'!$D$28:$D$39,MATCH($B29,'Pit Race'!$B$28:$B$39,0))</f>
        <v>#N/A</v>
      </c>
      <c r="H29" s="27" t="e">
        <f>INDEX('Oak Cup'!$D$28:$D$39,MATCH($B29,'Oak Cup'!$B$28:$B$39,0))</f>
        <v>#N/A</v>
      </c>
      <c r="I29" s="27" t="e">
        <f t="shared" si="6"/>
        <v>#N/A</v>
      </c>
      <c r="J29" s="27"/>
    </row>
    <row r="30" spans="1:10">
      <c r="A30" s="96">
        <f t="shared" si="7"/>
        <v>3</v>
      </c>
      <c r="B30" s="99"/>
      <c r="C30" s="98"/>
      <c r="D30" s="7">
        <f t="shared" si="5"/>
        <v>3</v>
      </c>
      <c r="E30" s="33" t="e">
        <f>INDEX(SW!D$28:D$39,MATCH(B30,SW!B$28:B$39,0))</f>
        <v>#N/A</v>
      </c>
      <c r="F30" s="27" t="e">
        <f>INDEX(CGC!$D$28:$D$39,MATCH($B30,CGC!$B$28:$B$39,0))</f>
        <v>#N/A</v>
      </c>
      <c r="G30" s="27" t="e">
        <f>INDEX('Pit Race'!$D$28:$D$39,MATCH($B30,'Pit Race'!$B$28:$B$39,0))</f>
        <v>#N/A</v>
      </c>
      <c r="H30" s="27" t="e">
        <f>INDEX('Oak Cup'!$D$28:$D$39,MATCH($B30,'Oak Cup'!$B$28:$B$39,0))</f>
        <v>#N/A</v>
      </c>
      <c r="I30" s="27" t="e">
        <f t="shared" si="6"/>
        <v>#N/A</v>
      </c>
      <c r="J30" s="27"/>
    </row>
    <row r="31" spans="1:10">
      <c r="A31" s="96">
        <f t="shared" si="7"/>
        <v>4</v>
      </c>
      <c r="B31" s="99"/>
      <c r="C31" s="98"/>
      <c r="D31" s="7">
        <f t="shared" si="5"/>
        <v>4</v>
      </c>
      <c r="E31" s="33" t="e">
        <f>INDEX(SW!D$28:D$39,MATCH(B31,SW!B$28:B$39,0))</f>
        <v>#N/A</v>
      </c>
      <c r="F31" s="27" t="e">
        <f>INDEX(CGC!$D$28:$D$39,MATCH($B31,CGC!$B$28:$B$39,0))</f>
        <v>#N/A</v>
      </c>
      <c r="G31" s="27" t="e">
        <f>INDEX('Pit Race'!$D$28:$D$39,MATCH($B31,'Pit Race'!$B$28:$B$39,0))</f>
        <v>#N/A</v>
      </c>
      <c r="H31" s="27" t="e">
        <f>INDEX('Oak Cup'!$D$28:$D$39,MATCH($B31,'Oak Cup'!$B$28:$B$39,0))</f>
        <v>#N/A</v>
      </c>
      <c r="I31" s="27" t="e">
        <f t="shared" si="6"/>
        <v>#N/A</v>
      </c>
      <c r="J31" s="27"/>
    </row>
    <row r="32" spans="1:10">
      <c r="A32" s="96">
        <f t="shared" si="7"/>
        <v>5</v>
      </c>
      <c r="B32" s="99"/>
      <c r="C32" s="98"/>
      <c r="D32" s="7">
        <f t="shared" si="5"/>
        <v>5</v>
      </c>
      <c r="E32" s="33" t="e">
        <f>INDEX(SW!D$28:D$39,MATCH(B32,SW!B$28:B$39,0))</f>
        <v>#N/A</v>
      </c>
      <c r="F32" s="27" t="e">
        <f>INDEX(CGC!$D$28:$D$39,MATCH($B32,CGC!$B$28:$B$39,0))</f>
        <v>#N/A</v>
      </c>
      <c r="G32" s="27" t="e">
        <f>INDEX('Pit Race'!$D$28:$D$39,MATCH($B32,'Pit Race'!$B$28:$B$39,0))</f>
        <v>#N/A</v>
      </c>
      <c r="H32" s="27" t="e">
        <f>INDEX('Oak Cup'!$D$28:$D$39,MATCH($B32,'Oak Cup'!$B$28:$B$39,0))</f>
        <v>#N/A</v>
      </c>
      <c r="I32" s="27" t="e">
        <f t="shared" si="6"/>
        <v>#N/A</v>
      </c>
      <c r="J32" s="27"/>
    </row>
    <row r="33" spans="1:10">
      <c r="A33" s="96">
        <f t="shared" si="7"/>
        <v>6</v>
      </c>
      <c r="B33" s="99"/>
      <c r="C33" s="98"/>
      <c r="D33" s="7">
        <f t="shared" si="5"/>
        <v>6</v>
      </c>
      <c r="E33" s="33" t="e">
        <f>INDEX(SW!D$28:D$39,MATCH(B33,SW!B$28:B$39,0))</f>
        <v>#N/A</v>
      </c>
      <c r="F33" s="27" t="e">
        <f>INDEX(CGC!$D$28:$D$39,MATCH($B33,CGC!$B$28:$B$39,0))</f>
        <v>#N/A</v>
      </c>
      <c r="G33" s="27" t="e">
        <f>INDEX('Pit Race'!$D$28:$D$39,MATCH($B33,'Pit Race'!$B$28:$B$39,0))</f>
        <v>#N/A</v>
      </c>
      <c r="H33" s="27" t="e">
        <f>INDEX('Oak Cup'!$D$28:$D$39,MATCH($B33,'Oak Cup'!$B$28:$B$39,0))</f>
        <v>#N/A</v>
      </c>
      <c r="I33" s="27" t="e">
        <f t="shared" si="6"/>
        <v>#N/A</v>
      </c>
      <c r="J33" s="27"/>
    </row>
    <row r="34" spans="1:10">
      <c r="A34" s="96">
        <v>7</v>
      </c>
      <c r="B34" s="99"/>
      <c r="C34" s="98"/>
      <c r="D34" s="7">
        <f t="shared" si="5"/>
        <v>7</v>
      </c>
      <c r="E34" s="33" t="e">
        <f>INDEX(SW!D$28:D$39,MATCH(B34,SW!B$28:B$39,0))</f>
        <v>#N/A</v>
      </c>
      <c r="F34" s="27" t="e">
        <f>INDEX(CGC!$D$28:$D$39,MATCH($B34,CGC!$B$28:$B$39,0))</f>
        <v>#N/A</v>
      </c>
      <c r="G34" s="27" t="e">
        <f>INDEX('Pit Race'!$D$28:$D$39,MATCH($B34,'Pit Race'!$B$28:$B$39,0))</f>
        <v>#N/A</v>
      </c>
      <c r="H34" s="27" t="e">
        <f>INDEX('Oak Cup'!$D$28:$D$39,MATCH($B34,'Oak Cup'!$B$28:$B$39,0))</f>
        <v>#N/A</v>
      </c>
      <c r="I34" s="27" t="e">
        <f t="shared" si="6"/>
        <v>#N/A</v>
      </c>
      <c r="J34" s="27"/>
    </row>
    <row r="35" spans="1:10">
      <c r="A35" s="96" t="s">
        <v>13</v>
      </c>
      <c r="C35" s="98"/>
      <c r="D35" s="7">
        <f t="shared" si="5"/>
        <v>8</v>
      </c>
      <c r="E35" s="33" t="e">
        <f>INDEX(SW!D$28:D$39,MATCH(B35,SW!B$28:B$39,0))</f>
        <v>#N/A</v>
      </c>
      <c r="F35" s="27" t="e">
        <f>INDEX(CGC!$D$28:$D$39,MATCH($B35,CGC!$B$28:$B$39,0))</f>
        <v>#N/A</v>
      </c>
      <c r="G35" s="27" t="e">
        <f>INDEX('Pit Race'!$D$28:$D$39,MATCH($B35,'Pit Race'!$B$28:$B$39,0))</f>
        <v>#N/A</v>
      </c>
      <c r="H35" s="27" t="e">
        <f>INDEX('Oak Cup'!$D$28:$D$39,MATCH($B35,'Oak Cup'!$B$28:$B$39,0))</f>
        <v>#N/A</v>
      </c>
      <c r="I35" s="27" t="e">
        <f t="shared" si="6"/>
        <v>#N/A</v>
      </c>
      <c r="J35" s="27"/>
    </row>
    <row r="36" spans="1:10">
      <c r="A36" s="96" t="s">
        <v>13</v>
      </c>
      <c r="C36" s="98"/>
      <c r="D36" s="7">
        <f t="shared" si="5"/>
        <v>8</v>
      </c>
      <c r="E36" s="33" t="e">
        <f>INDEX(SW!D$28:D$39,MATCH(B36,SW!B$28:B$39,0))</f>
        <v>#N/A</v>
      </c>
      <c r="F36" s="27" t="e">
        <f>INDEX(CGC!$D$28:$D$39,MATCH($B36,CGC!$B$28:$B$39,0))</f>
        <v>#N/A</v>
      </c>
      <c r="G36" s="27" t="e">
        <f>INDEX('Pit Race'!$D$28:$D$39,MATCH($B36,'Pit Race'!$B$28:$B$39,0))</f>
        <v>#N/A</v>
      </c>
      <c r="H36" s="27" t="e">
        <f>INDEX('Oak Cup'!$D$28:$D$39,MATCH($B36,'Oak Cup'!$B$28:$B$39,0))</f>
        <v>#N/A</v>
      </c>
      <c r="I36" s="27" t="e">
        <f t="shared" si="6"/>
        <v>#N/A</v>
      </c>
      <c r="J36" s="27"/>
    </row>
    <row r="37" spans="1:10">
      <c r="A37" s="96" t="s">
        <v>13</v>
      </c>
      <c r="B37" s="99"/>
      <c r="C37" s="100"/>
      <c r="D37" s="7">
        <f t="shared" ref="D37:D38" si="8">IF(A37="DNS",MAX(A$28:A$39)+1,A37)</f>
        <v>8</v>
      </c>
      <c r="E37" s="33" t="e">
        <f>INDEX(SW!D$28:D$39,MATCH(B37,SW!B$28:B$39,0))</f>
        <v>#N/A</v>
      </c>
      <c r="F37" s="27" t="e">
        <f>INDEX(CGC!$D$28:$D$39,MATCH($B37,CGC!$B$28:$B$39,0))</f>
        <v>#N/A</v>
      </c>
      <c r="G37" s="27" t="e">
        <f>INDEX('Pit Race'!$D$28:$D$39,MATCH($B37,'Pit Race'!$B$28:$B$39,0))</f>
        <v>#N/A</v>
      </c>
      <c r="H37" s="27" t="e">
        <f>INDEX('Oak Cup'!$D$28:$D$39,MATCH($B37,'Oak Cup'!$B$28:$B$39,0))</f>
        <v>#N/A</v>
      </c>
      <c r="I37" s="27" t="e">
        <f t="shared" ref="I37:I38" si="9">SUM(D37:H37)</f>
        <v>#N/A</v>
      </c>
      <c r="J37" s="3"/>
    </row>
    <row r="38" spans="1:10">
      <c r="A38" s="96" t="s">
        <v>13</v>
      </c>
      <c r="B38" s="99"/>
      <c r="C38" s="100"/>
      <c r="D38" s="7">
        <f t="shared" si="8"/>
        <v>8</v>
      </c>
      <c r="E38" s="33" t="e">
        <f>INDEX(SW!D$28:D$39,MATCH(B38,SW!B$28:B$39,0))</f>
        <v>#N/A</v>
      </c>
      <c r="F38" s="27" t="e">
        <f>INDEX(CGC!$D$28:$D$39,MATCH($B38,CGC!$B$28:$B$39,0))</f>
        <v>#N/A</v>
      </c>
      <c r="G38" s="27" t="e">
        <f>INDEX('Pit Race'!$D$28:$D$39,MATCH($B38,'Pit Race'!$B$28:$B$39,0))</f>
        <v>#N/A</v>
      </c>
      <c r="H38" s="27" t="e">
        <f>INDEX('Oak Cup'!$D$28:$D$39,MATCH($B38,'Oak Cup'!$B$28:$B$39,0))</f>
        <v>#N/A</v>
      </c>
      <c r="I38" s="27" t="e">
        <f t="shared" si="9"/>
        <v>#N/A</v>
      </c>
      <c r="J38" s="3"/>
    </row>
    <row r="39" spans="1:10" ht="17" thickBot="1">
      <c r="A39" s="104"/>
      <c r="B39" s="102"/>
      <c r="C39" s="103"/>
      <c r="D39" s="4"/>
      <c r="E39" s="29"/>
      <c r="F39" s="29"/>
      <c r="G39" s="29"/>
      <c r="H39" s="29"/>
      <c r="I39" s="5"/>
      <c r="J39" s="5"/>
    </row>
    <row r="40" spans="1:10">
      <c r="A40" s="16" t="s">
        <v>4</v>
      </c>
      <c r="B40" s="12">
        <f>'Oak Cup'!B40</f>
        <v>0</v>
      </c>
      <c r="C40" s="18" t="s">
        <v>5</v>
      </c>
      <c r="D40" s="12">
        <f>'Oak Cup'!D40</f>
        <v>0</v>
      </c>
      <c r="E40" s="25" t="str">
        <f t="shared" ref="E40:H41" si="10">E26</f>
        <v>SK</v>
      </c>
      <c r="F40" s="25" t="str">
        <f t="shared" si="10"/>
        <v>CGC</v>
      </c>
      <c r="G40" s="25" t="str">
        <f t="shared" si="10"/>
        <v>Pit Race</v>
      </c>
      <c r="H40" s="25" t="str">
        <f t="shared" si="10"/>
        <v>OC</v>
      </c>
      <c r="I40" s="13" t="str">
        <f>I26</f>
        <v>TOT</v>
      </c>
      <c r="J40" s="25" t="s">
        <v>24</v>
      </c>
    </row>
    <row r="41" spans="1:10">
      <c r="A41" s="14" t="s">
        <v>46</v>
      </c>
      <c r="B41" s="20"/>
      <c r="C41" s="20"/>
      <c r="D41" s="22">
        <f>'Oak Cup'!D41</f>
        <v>0</v>
      </c>
      <c r="E41" s="26" t="str">
        <f t="shared" si="10"/>
        <v>Points</v>
      </c>
      <c r="F41" s="26" t="str">
        <f t="shared" si="10"/>
        <v>Points</v>
      </c>
      <c r="G41" s="26" t="str">
        <f t="shared" si="10"/>
        <v>Points</v>
      </c>
      <c r="H41" s="26" t="str">
        <f t="shared" si="10"/>
        <v>Points</v>
      </c>
      <c r="I41" s="24" t="str">
        <f>I27</f>
        <v>CHAMP POINTS</v>
      </c>
      <c r="J41" s="26" t="s">
        <v>25</v>
      </c>
    </row>
    <row r="42" spans="1:10">
      <c r="A42" s="96">
        <v>1</v>
      </c>
      <c r="B42" s="97"/>
      <c r="C42" s="98"/>
      <c r="D42" s="7">
        <f>IF(A42="DNS",MAX('Oak Cup'!A$28:A$39)+1,A42)</f>
        <v>1</v>
      </c>
      <c r="E42" s="33" t="e">
        <f>INDEX(SW!D$28:D$39,MATCH(B42,SW!B$28:B$39,0))</f>
        <v>#N/A</v>
      </c>
      <c r="F42" s="27" t="e">
        <f>INDEX(CGC!$D$28:$D$39,MATCH($B42,CGC!$B$28:$B$39,0))</f>
        <v>#N/A</v>
      </c>
      <c r="G42" s="27" t="e">
        <f>INDEX('Pit Race'!$D$28:$D$39,MATCH($B42,'Pit Race'!$B$28:$B$39,0))</f>
        <v>#N/A</v>
      </c>
      <c r="H42" s="27" t="e">
        <f>INDEX('Oak Cup'!$D$28:$D$39,MATCH($B42,'Oak Cup'!$B$28:$B$39,0))</f>
        <v>#N/A</v>
      </c>
      <c r="I42" s="27" t="e">
        <f>SUM(D42:H42)</f>
        <v>#N/A</v>
      </c>
      <c r="J42" s="27"/>
    </row>
    <row r="43" spans="1:10">
      <c r="A43" s="96">
        <f>A42+1</f>
        <v>2</v>
      </c>
      <c r="B43" s="97"/>
      <c r="C43" s="98"/>
      <c r="D43" s="7">
        <f>IF(A43="DNS",MAX('Oak Cup'!A$28:A$39)+1,A43)</f>
        <v>2</v>
      </c>
      <c r="E43" s="37" t="e">
        <f>INDEX(SW!D$28:D$39,MATCH(B43,SW!B$28:B$39,0))</f>
        <v>#N/A</v>
      </c>
      <c r="F43" s="38" t="e">
        <f>INDEX(CGC!$D$28:$D$39,MATCH($B43,CGC!$B$28:$B$39,0))</f>
        <v>#N/A</v>
      </c>
      <c r="G43" s="27" t="e">
        <f>INDEX('Pit Race'!$D$28:$D$39,MATCH($B43,'Pit Race'!$B$28:$B$39,0))</f>
        <v>#N/A</v>
      </c>
      <c r="H43" s="27" t="e">
        <f>INDEX('Oak Cup'!$D$28:$D$39,MATCH($B43,'Oak Cup'!$B$28:$B$39,0))</f>
        <v>#N/A</v>
      </c>
      <c r="I43" s="27" t="e">
        <f>SUM(D43:H43)</f>
        <v>#N/A</v>
      </c>
      <c r="J43" s="27"/>
    </row>
    <row r="44" spans="1:10">
      <c r="A44" s="96">
        <f>A43+1</f>
        <v>3</v>
      </c>
      <c r="B44" s="99"/>
      <c r="C44" s="98"/>
      <c r="D44" s="7">
        <f>IF(A44="DNS",MAX('Oak Cup'!A$28:A$39)+1,A44)</f>
        <v>3</v>
      </c>
      <c r="E44" s="33" t="e">
        <f>INDEX(SW!D$28:D$39,MATCH(B44,SW!B$28:B$39,0))</f>
        <v>#N/A</v>
      </c>
      <c r="F44" s="27" t="e">
        <f>INDEX(CGC!$D$28:$D$39,MATCH($B44,CGC!$B$28:$B$39,0))</f>
        <v>#N/A</v>
      </c>
      <c r="G44" s="27" t="e">
        <f>INDEX('Pit Race'!$D$28:$D$39,MATCH($B44,'Pit Race'!$B$28:$B$39,0))</f>
        <v>#N/A</v>
      </c>
      <c r="H44" s="27" t="e">
        <f>INDEX('Oak Cup'!$D$28:$D$39,MATCH($B44,'Oak Cup'!$B$28:$B$39,0))</f>
        <v>#N/A</v>
      </c>
      <c r="I44" s="27" t="e">
        <f>SUM(D44:H44)</f>
        <v>#N/A</v>
      </c>
      <c r="J44" s="27"/>
    </row>
    <row r="45" spans="1:10" ht="17" thickBot="1">
      <c r="A45" s="17"/>
      <c r="B45" s="4"/>
      <c r="C45" s="8"/>
      <c r="D45" s="4"/>
      <c r="E45" s="29"/>
      <c r="F45" s="29"/>
      <c r="G45" s="29"/>
      <c r="H45" s="29"/>
      <c r="I45" s="29"/>
      <c r="J45" s="29"/>
    </row>
    <row r="46" spans="1:10">
      <c r="A46" s="16" t="s">
        <v>4</v>
      </c>
      <c r="B46" s="12">
        <f>SPRING!B236</f>
        <v>0</v>
      </c>
      <c r="C46" s="18" t="s">
        <v>5</v>
      </c>
      <c r="D46" s="12">
        <f>SPRING!D236</f>
        <v>0</v>
      </c>
      <c r="E46" s="25" t="e">
        <f t="shared" ref="E46:H47" si="11">E32</f>
        <v>#N/A</v>
      </c>
      <c r="F46" s="25" t="e">
        <f t="shared" si="11"/>
        <v>#N/A</v>
      </c>
      <c r="G46" s="25" t="e">
        <f t="shared" si="11"/>
        <v>#N/A</v>
      </c>
      <c r="H46" s="25" t="e">
        <f t="shared" si="11"/>
        <v>#N/A</v>
      </c>
      <c r="I46" s="13" t="e">
        <f>I32</f>
        <v>#N/A</v>
      </c>
      <c r="J46" s="25" t="s">
        <v>24</v>
      </c>
    </row>
    <row r="47" spans="1:10">
      <c r="A47" s="14" t="s">
        <v>47</v>
      </c>
      <c r="B47" s="20"/>
      <c r="C47" s="20"/>
      <c r="D47" s="22">
        <f>SPRING!D237</f>
        <v>0</v>
      </c>
      <c r="E47" s="26" t="e">
        <f t="shared" si="11"/>
        <v>#N/A</v>
      </c>
      <c r="F47" s="26" t="e">
        <f t="shared" si="11"/>
        <v>#N/A</v>
      </c>
      <c r="G47" s="26" t="e">
        <f t="shared" si="11"/>
        <v>#N/A</v>
      </c>
      <c r="H47" s="26" t="e">
        <f t="shared" si="11"/>
        <v>#N/A</v>
      </c>
      <c r="I47" s="24" t="e">
        <f>I33</f>
        <v>#N/A</v>
      </c>
      <c r="J47" s="26" t="s">
        <v>25</v>
      </c>
    </row>
    <row r="48" spans="1:10">
      <c r="A48" s="96">
        <v>1</v>
      </c>
      <c r="B48" s="97"/>
      <c r="C48" s="98"/>
      <c r="D48" s="7">
        <f>IF(A48="DNS",MAX('Oak Cup'!A$28:A$39)+1,A48)</f>
        <v>1</v>
      </c>
      <c r="E48" s="33" t="e">
        <f>INDEX(SW!D$28:D$39,MATCH(B48,SW!B$28:B$39,0))</f>
        <v>#N/A</v>
      </c>
      <c r="F48" s="27" t="e">
        <f>INDEX(CGC!$D$28:$D$39,MATCH($B48,CGC!$B$28:$B$39,0))</f>
        <v>#N/A</v>
      </c>
      <c r="G48" s="27" t="e">
        <f>INDEX('Pit Race'!$D$28:$D$39,MATCH($B48,'Pit Race'!$B$28:$B$39,0))</f>
        <v>#N/A</v>
      </c>
      <c r="H48" s="27" t="e">
        <f>INDEX('Oak Cup'!$D$28:$D$39,MATCH($B48,'Oak Cup'!$B$28:$B$39,0))</f>
        <v>#N/A</v>
      </c>
      <c r="I48" s="27" t="e">
        <f>SUM(D48:H48)</f>
        <v>#N/A</v>
      </c>
      <c r="J48" s="27"/>
    </row>
    <row r="49" spans="1:10">
      <c r="A49" s="96">
        <f>A48+1</f>
        <v>2</v>
      </c>
      <c r="B49" s="97"/>
      <c r="C49" s="98"/>
      <c r="D49" s="7">
        <f>IF(A49="DNS",MAX('Oak Cup'!A$28:A$39)+1,A49)</f>
        <v>2</v>
      </c>
      <c r="E49" s="37" t="e">
        <f>INDEX(SW!D$28:D$39,MATCH(B49,SW!B$28:B$39,0))</f>
        <v>#N/A</v>
      </c>
      <c r="F49" s="38" t="e">
        <f>INDEX(CGC!$D$28:$D$39,MATCH($B49,CGC!$B$28:$B$39,0))</f>
        <v>#N/A</v>
      </c>
      <c r="G49" s="27" t="e">
        <f>INDEX('Pit Race'!$D$28:$D$39,MATCH($B49,'Pit Race'!$B$28:$B$39,0))</f>
        <v>#N/A</v>
      </c>
      <c r="H49" s="27" t="e">
        <f>INDEX('Oak Cup'!$D$28:$D$39,MATCH($B49,'Oak Cup'!$B$28:$B$39,0))</f>
        <v>#N/A</v>
      </c>
      <c r="I49" s="27" t="e">
        <f>SUM(D49:H49)</f>
        <v>#N/A</v>
      </c>
      <c r="J49" s="27"/>
    </row>
    <row r="50" spans="1:10">
      <c r="A50" s="96">
        <f>A49+1</f>
        <v>3</v>
      </c>
      <c r="B50" s="99"/>
      <c r="C50" s="98"/>
      <c r="D50" s="7">
        <f>IF(A50="DNS",MAX('Oak Cup'!A$28:A$39)+1,A50)</f>
        <v>3</v>
      </c>
      <c r="E50" s="33" t="e">
        <f>INDEX(SW!D$28:D$39,MATCH(B50,SW!B$28:B$39,0))</f>
        <v>#N/A</v>
      </c>
      <c r="F50" s="27" t="e">
        <f>INDEX(CGC!$D$28:$D$39,MATCH($B50,CGC!$B$28:$B$39,0))</f>
        <v>#N/A</v>
      </c>
      <c r="G50" s="27" t="e">
        <f>INDEX('Pit Race'!$D$28:$D$39,MATCH($B50,'Pit Race'!$B$28:$B$39,0))</f>
        <v>#N/A</v>
      </c>
      <c r="H50" s="27" t="e">
        <f>INDEX('Oak Cup'!$D$28:$D$39,MATCH($B50,'Oak Cup'!$B$28:$B$39,0))</f>
        <v>#N/A</v>
      </c>
      <c r="I50" s="27" t="e">
        <f>SUM(D50:H50)</f>
        <v>#N/A</v>
      </c>
      <c r="J50" s="2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1:M16"/>
  <sheetViews>
    <sheetView tabSelected="1" workbookViewId="0">
      <selection activeCell="D1" sqref="D1"/>
    </sheetView>
  </sheetViews>
  <sheetFormatPr baseColWidth="10" defaultColWidth="8.6640625" defaultRowHeight="16"/>
  <sheetData>
    <row r="1" spans="4:13">
      <c r="D1" t="s">
        <v>128</v>
      </c>
    </row>
    <row r="3" spans="4:13">
      <c r="D3" s="142" t="s">
        <v>81</v>
      </c>
      <c r="E3" s="142" t="s">
        <v>53</v>
      </c>
      <c r="F3" s="142" t="s">
        <v>82</v>
      </c>
      <c r="G3" s="142" t="s">
        <v>83</v>
      </c>
      <c r="H3" s="142" t="s">
        <v>84</v>
      </c>
      <c r="I3" s="142" t="s">
        <v>85</v>
      </c>
      <c r="J3" s="142" t="s">
        <v>86</v>
      </c>
      <c r="K3" s="142" t="s">
        <v>87</v>
      </c>
      <c r="L3" s="142" t="s">
        <v>88</v>
      </c>
      <c r="M3" s="142" t="s">
        <v>89</v>
      </c>
    </row>
    <row r="4" spans="4:13">
      <c r="D4" s="143"/>
      <c r="E4" s="143"/>
      <c r="F4" s="143"/>
      <c r="G4" s="143"/>
      <c r="H4" s="143"/>
      <c r="I4" s="143"/>
      <c r="J4" s="143"/>
      <c r="K4" s="143"/>
      <c r="L4" s="143"/>
      <c r="M4" s="143"/>
    </row>
    <row r="5" spans="4:13">
      <c r="D5" s="144" t="s">
        <v>66</v>
      </c>
      <c r="E5" s="144" t="s">
        <v>11</v>
      </c>
      <c r="F5" s="144" t="s">
        <v>90</v>
      </c>
      <c r="G5" s="144">
        <v>4</v>
      </c>
      <c r="H5" s="144" t="s">
        <v>91</v>
      </c>
      <c r="I5" s="144" t="s">
        <v>92</v>
      </c>
      <c r="J5" s="144" t="s">
        <v>93</v>
      </c>
      <c r="K5" s="144" t="s">
        <v>94</v>
      </c>
      <c r="L5" s="144">
        <v>1</v>
      </c>
      <c r="M5" s="144" t="s">
        <v>95</v>
      </c>
    </row>
    <row r="6" spans="4:13">
      <c r="D6" s="143"/>
      <c r="E6" s="143"/>
      <c r="F6" s="143"/>
      <c r="G6" s="143"/>
      <c r="H6" s="143"/>
      <c r="I6" s="143"/>
      <c r="J6" s="143"/>
      <c r="K6" s="143"/>
      <c r="L6" s="143"/>
      <c r="M6" s="143"/>
    </row>
    <row r="7" spans="4:13">
      <c r="D7" s="144" t="s">
        <v>68</v>
      </c>
      <c r="E7" s="144" t="s">
        <v>59</v>
      </c>
      <c r="F7" s="144" t="s">
        <v>96</v>
      </c>
      <c r="G7" s="144">
        <v>12</v>
      </c>
      <c r="H7" s="144" t="s">
        <v>97</v>
      </c>
      <c r="I7" s="144" t="s">
        <v>98</v>
      </c>
      <c r="J7" s="144" t="s">
        <v>99</v>
      </c>
      <c r="K7" s="143"/>
      <c r="L7" s="144">
        <v>2</v>
      </c>
      <c r="M7" s="144" t="s">
        <v>95</v>
      </c>
    </row>
    <row r="8" spans="4:13">
      <c r="D8" s="143"/>
      <c r="E8" s="144" t="s">
        <v>100</v>
      </c>
      <c r="F8" s="144" t="s">
        <v>101</v>
      </c>
      <c r="G8" s="144">
        <v>11</v>
      </c>
      <c r="H8" s="144" t="s">
        <v>102</v>
      </c>
      <c r="I8" s="144" t="s">
        <v>103</v>
      </c>
      <c r="J8" s="144" t="s">
        <v>99</v>
      </c>
      <c r="K8" s="143"/>
      <c r="L8" s="144">
        <v>3</v>
      </c>
      <c r="M8" s="144" t="s">
        <v>104</v>
      </c>
    </row>
    <row r="9" spans="4:13">
      <c r="D9" s="143"/>
      <c r="E9" s="144" t="s">
        <v>62</v>
      </c>
      <c r="F9" s="144" t="s">
        <v>105</v>
      </c>
      <c r="G9" s="144">
        <v>3</v>
      </c>
      <c r="H9" s="144" t="s">
        <v>106</v>
      </c>
      <c r="I9" s="144" t="s">
        <v>107</v>
      </c>
      <c r="J9" s="144" t="s">
        <v>99</v>
      </c>
      <c r="K9" s="143"/>
      <c r="L9" s="144">
        <v>4</v>
      </c>
      <c r="M9" s="144" t="s">
        <v>108</v>
      </c>
    </row>
    <row r="10" spans="4:13">
      <c r="D10" s="143"/>
      <c r="E10" s="144" t="s">
        <v>7</v>
      </c>
      <c r="F10" s="144" t="s">
        <v>109</v>
      </c>
      <c r="G10" s="144">
        <v>10</v>
      </c>
      <c r="H10" s="144" t="s">
        <v>110</v>
      </c>
      <c r="I10" s="144" t="s">
        <v>111</v>
      </c>
      <c r="J10" s="144" t="s">
        <v>99</v>
      </c>
      <c r="K10" s="143"/>
      <c r="L10" s="144">
        <v>5</v>
      </c>
      <c r="M10" s="144" t="s">
        <v>95</v>
      </c>
    </row>
    <row r="11" spans="4:13">
      <c r="D11" s="143"/>
      <c r="E11" s="144" t="s">
        <v>65</v>
      </c>
      <c r="F11" s="144" t="s">
        <v>65</v>
      </c>
      <c r="G11" s="144">
        <v>2</v>
      </c>
      <c r="H11" s="144" t="s">
        <v>112</v>
      </c>
      <c r="I11" s="144" t="s">
        <v>113</v>
      </c>
      <c r="J11" s="144" t="s">
        <v>99</v>
      </c>
      <c r="K11" s="143"/>
      <c r="L11" s="144">
        <v>6</v>
      </c>
      <c r="M11" s="144" t="s">
        <v>95</v>
      </c>
    </row>
    <row r="12" spans="4:13">
      <c r="D12" s="143"/>
      <c r="E12" s="144" t="s">
        <v>22</v>
      </c>
      <c r="F12" s="144" t="s">
        <v>114</v>
      </c>
      <c r="G12" s="144">
        <v>1</v>
      </c>
      <c r="H12" s="144" t="s">
        <v>115</v>
      </c>
      <c r="I12" s="144" t="s">
        <v>116</v>
      </c>
      <c r="J12" s="144" t="s">
        <v>99</v>
      </c>
      <c r="K12" s="143"/>
      <c r="L12" s="144">
        <v>7</v>
      </c>
      <c r="M12" s="144" t="s">
        <v>117</v>
      </c>
    </row>
    <row r="13" spans="4:13">
      <c r="D13" s="143"/>
      <c r="E13" s="144" t="s">
        <v>118</v>
      </c>
      <c r="F13" s="144" t="s">
        <v>119</v>
      </c>
      <c r="G13" s="144">
        <v>8</v>
      </c>
      <c r="H13" s="144" t="s">
        <v>120</v>
      </c>
      <c r="I13" s="144" t="s">
        <v>121</v>
      </c>
      <c r="J13" s="144" t="s">
        <v>99</v>
      </c>
      <c r="K13" s="143"/>
      <c r="L13" s="144">
        <v>8</v>
      </c>
      <c r="M13" s="144" t="s">
        <v>95</v>
      </c>
    </row>
    <row r="14" spans="4:13">
      <c r="D14" s="143"/>
      <c r="E14" s="143"/>
      <c r="F14" s="143"/>
      <c r="G14" s="143"/>
      <c r="H14" s="143"/>
      <c r="I14" s="143"/>
      <c r="J14" s="143"/>
      <c r="K14" s="143"/>
      <c r="L14" s="143"/>
      <c r="M14" s="143"/>
    </row>
    <row r="15" spans="4:13">
      <c r="D15" s="144" t="s">
        <v>67</v>
      </c>
      <c r="E15" s="144" t="s">
        <v>122</v>
      </c>
      <c r="F15" s="144" t="s">
        <v>123</v>
      </c>
      <c r="G15" s="144">
        <v>9</v>
      </c>
      <c r="H15" s="144" t="s">
        <v>124</v>
      </c>
      <c r="I15" s="144" t="s">
        <v>125</v>
      </c>
      <c r="J15" s="144" t="s">
        <v>93</v>
      </c>
      <c r="K15" s="144" t="s">
        <v>126</v>
      </c>
      <c r="L15" s="144">
        <v>9</v>
      </c>
      <c r="M15" s="144" t="s">
        <v>127</v>
      </c>
    </row>
    <row r="16" spans="4:13">
      <c r="D16" s="143"/>
      <c r="E16" s="143"/>
      <c r="F16" s="143"/>
      <c r="G16" s="14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R206"/>
  <sheetViews>
    <sheetView zoomScale="125" zoomScaleNormal="125" zoomScalePageLayoutView="125" workbookViewId="0">
      <selection activeCell="B5" sqref="B5"/>
    </sheetView>
  </sheetViews>
  <sheetFormatPr baseColWidth="10" defaultColWidth="11" defaultRowHeight="16"/>
  <cols>
    <col min="2" max="2" width="13.6640625" customWidth="1"/>
    <col min="3" max="3" width="10.6640625" style="6" customWidth="1"/>
    <col min="4" max="4" width="12.5" customWidth="1"/>
    <col min="5" max="6" width="13.6640625" customWidth="1"/>
    <col min="7" max="7" width="13" customWidth="1"/>
    <col min="8" max="8" width="13.5" customWidth="1"/>
    <col min="9" max="9" width="13" customWidth="1"/>
    <col min="10" max="10" width="12" customWidth="1"/>
    <col min="11" max="11" width="18" customWidth="1"/>
    <col min="13" max="13" width="9" customWidth="1"/>
    <col min="14" max="14" width="4.1640625" customWidth="1"/>
    <col min="15" max="15" width="5" customWidth="1"/>
    <col min="16" max="16" width="4" customWidth="1"/>
    <col min="17" max="17" width="3.1640625" customWidth="1"/>
  </cols>
  <sheetData>
    <row r="2" spans="1:18" s="41" customFormat="1" ht="20" thickBot="1">
      <c r="A2" s="39" t="s">
        <v>32</v>
      </c>
      <c r="B2" s="39"/>
      <c r="C2" s="106">
        <v>2015</v>
      </c>
      <c r="G2" s="48"/>
      <c r="H2" s="48"/>
      <c r="I2" s="49"/>
      <c r="J2" s="50"/>
      <c r="K2" s="50"/>
      <c r="L2" s="51"/>
      <c r="M2" s="48"/>
      <c r="N2" s="48"/>
      <c r="O2" s="49"/>
      <c r="P2" s="50"/>
      <c r="Q2" s="50"/>
      <c r="R2" s="51"/>
    </row>
    <row r="3" spans="1:18">
      <c r="A3" s="11" t="s">
        <v>34</v>
      </c>
      <c r="B3" s="12" t="s">
        <v>20</v>
      </c>
      <c r="C3" s="12" t="s">
        <v>5</v>
      </c>
      <c r="D3" s="12" t="s">
        <v>16</v>
      </c>
      <c r="E3" s="43" t="s">
        <v>33</v>
      </c>
      <c r="G3" s="52"/>
      <c r="H3" s="53"/>
      <c r="I3" s="53"/>
      <c r="J3" s="53"/>
      <c r="K3" s="53"/>
      <c r="L3" s="19"/>
      <c r="M3" s="52"/>
      <c r="N3" s="53"/>
      <c r="O3" s="53"/>
      <c r="P3" s="53"/>
      <c r="Q3" s="53"/>
      <c r="R3" s="2"/>
    </row>
    <row r="4" spans="1:18">
      <c r="A4" s="14" t="s">
        <v>0</v>
      </c>
      <c r="B4" s="20"/>
      <c r="C4" s="20"/>
      <c r="D4" s="22"/>
      <c r="E4" s="44"/>
      <c r="G4" s="52"/>
      <c r="H4" s="54"/>
      <c r="I4" s="54"/>
      <c r="J4" s="53"/>
      <c r="K4" s="53"/>
      <c r="L4" s="19"/>
      <c r="M4" s="52"/>
      <c r="N4" s="54"/>
      <c r="O4" s="54"/>
      <c r="P4" s="53"/>
      <c r="Q4" s="53"/>
      <c r="R4" s="2"/>
    </row>
    <row r="5" spans="1:18">
      <c r="A5" s="96">
        <v>1</v>
      </c>
      <c r="B5" s="97"/>
      <c r="C5" s="98"/>
      <c r="D5" s="7">
        <f t="shared" ref="D5:D12" si="0">IF(A5="DNS",MAX(A$5:A$13)+1,A5)</f>
        <v>1</v>
      </c>
      <c r="E5" s="45">
        <f>D5</f>
        <v>1</v>
      </c>
      <c r="G5" s="54"/>
      <c r="H5" s="46"/>
      <c r="I5" s="55"/>
      <c r="J5" s="54"/>
      <c r="K5" s="54"/>
      <c r="L5" s="19"/>
      <c r="M5" s="54"/>
      <c r="N5" s="46"/>
      <c r="O5" s="55"/>
      <c r="P5" s="54"/>
      <c r="Q5" s="54"/>
      <c r="R5" s="2"/>
    </row>
    <row r="6" spans="1:18">
      <c r="A6" s="96">
        <f>A5+1</f>
        <v>2</v>
      </c>
      <c r="B6" s="97"/>
      <c r="C6" s="98"/>
      <c r="D6" s="7">
        <f t="shared" si="0"/>
        <v>2</v>
      </c>
      <c r="E6" s="45">
        <f t="shared" ref="E6:E11" si="1">D6</f>
        <v>2</v>
      </c>
      <c r="G6" s="54"/>
      <c r="H6" s="46"/>
      <c r="I6" s="55"/>
      <c r="J6" s="54"/>
      <c r="K6" s="54"/>
      <c r="L6" s="19"/>
      <c r="M6" s="54"/>
      <c r="N6" s="46"/>
      <c r="O6" s="55"/>
      <c r="P6" s="54"/>
      <c r="Q6" s="54"/>
      <c r="R6" s="2"/>
    </row>
    <row r="7" spans="1:18">
      <c r="A7" s="96">
        <f t="shared" ref="A7" si="2">A6+1</f>
        <v>3</v>
      </c>
      <c r="B7" s="97"/>
      <c r="C7" s="98"/>
      <c r="D7" s="7">
        <f t="shared" si="0"/>
        <v>3</v>
      </c>
      <c r="E7" s="45">
        <f t="shared" si="1"/>
        <v>3</v>
      </c>
      <c r="G7" s="54"/>
      <c r="H7" s="46"/>
      <c r="I7" s="55"/>
      <c r="J7" s="54"/>
      <c r="K7" s="54"/>
      <c r="L7" s="19"/>
      <c r="M7" s="54"/>
      <c r="N7" s="46"/>
      <c r="O7" s="55"/>
      <c r="P7" s="54"/>
      <c r="Q7" s="54"/>
      <c r="R7" s="2"/>
    </row>
    <row r="8" spans="1:18">
      <c r="A8" s="96" t="s">
        <v>13</v>
      </c>
      <c r="B8" s="99"/>
      <c r="C8" s="98"/>
      <c r="D8" s="7">
        <f t="shared" si="0"/>
        <v>4</v>
      </c>
      <c r="E8" s="45">
        <f t="shared" si="1"/>
        <v>4</v>
      </c>
      <c r="G8" s="54"/>
      <c r="H8" s="46"/>
      <c r="I8" s="55"/>
      <c r="J8" s="54"/>
      <c r="K8" s="54"/>
      <c r="L8" s="19"/>
      <c r="M8" s="54"/>
      <c r="N8" s="46"/>
      <c r="O8" s="55"/>
      <c r="P8" s="54"/>
      <c r="Q8" s="54"/>
      <c r="R8" s="2"/>
    </row>
    <row r="9" spans="1:18">
      <c r="A9" s="96" t="s">
        <v>13</v>
      </c>
      <c r="B9" s="99"/>
      <c r="C9" s="98"/>
      <c r="D9" s="7">
        <f t="shared" si="0"/>
        <v>4</v>
      </c>
      <c r="E9" s="45">
        <f>D9</f>
        <v>4</v>
      </c>
      <c r="G9" s="54"/>
      <c r="H9" s="46"/>
      <c r="I9" s="54"/>
      <c r="J9" s="54"/>
      <c r="K9" s="54"/>
      <c r="L9" s="19"/>
      <c r="M9" s="54"/>
      <c r="N9" s="46"/>
      <c r="O9" s="54"/>
      <c r="P9" s="54"/>
      <c r="Q9" s="54"/>
      <c r="R9" s="2"/>
    </row>
    <row r="10" spans="1:18">
      <c r="A10" s="96" t="s">
        <v>13</v>
      </c>
      <c r="B10" s="99"/>
      <c r="C10" s="98"/>
      <c r="D10" s="7">
        <f t="shared" si="0"/>
        <v>4</v>
      </c>
      <c r="E10" s="45">
        <f>D10</f>
        <v>4</v>
      </c>
      <c r="G10" s="54"/>
      <c r="H10" s="46"/>
      <c r="I10" s="54"/>
      <c r="J10" s="54"/>
      <c r="K10" s="54"/>
      <c r="L10" s="19"/>
      <c r="M10" s="54"/>
      <c r="N10" s="46"/>
      <c r="O10" s="54"/>
      <c r="P10" s="54"/>
      <c r="Q10" s="54"/>
      <c r="R10" s="2"/>
    </row>
    <row r="11" spans="1:18">
      <c r="A11" s="96" t="s">
        <v>13</v>
      </c>
      <c r="B11" s="99"/>
      <c r="C11" s="98"/>
      <c r="D11" s="7">
        <f t="shared" si="0"/>
        <v>4</v>
      </c>
      <c r="E11" s="45">
        <f t="shared" si="1"/>
        <v>4</v>
      </c>
      <c r="G11" s="54"/>
      <c r="H11" s="46"/>
      <c r="I11" s="55"/>
      <c r="J11" s="54"/>
      <c r="K11" s="54"/>
      <c r="L11" s="19"/>
      <c r="M11" s="54"/>
      <c r="N11" s="46"/>
      <c r="O11" s="55"/>
      <c r="P11" s="54"/>
      <c r="Q11" s="54"/>
      <c r="R11" s="2"/>
    </row>
    <row r="12" spans="1:18">
      <c r="A12" s="96" t="s">
        <v>13</v>
      </c>
      <c r="B12" s="99"/>
      <c r="C12" s="98"/>
      <c r="D12" s="7">
        <f t="shared" si="0"/>
        <v>4</v>
      </c>
      <c r="E12" s="45">
        <f t="shared" ref="E12" si="3">D12</f>
        <v>4</v>
      </c>
      <c r="G12" s="54"/>
      <c r="H12" s="46"/>
      <c r="I12" s="54"/>
      <c r="J12" s="54"/>
      <c r="K12" s="54"/>
      <c r="L12" s="19"/>
      <c r="M12" s="54"/>
      <c r="N12" s="46"/>
      <c r="O12" s="54"/>
      <c r="P12" s="54"/>
      <c r="Q12" s="54"/>
      <c r="R12" s="2"/>
    </row>
    <row r="13" spans="1:18" ht="17" thickBot="1">
      <c r="A13" s="101"/>
      <c r="B13" s="102"/>
      <c r="C13" s="103"/>
      <c r="D13" s="8"/>
      <c r="E13" s="47"/>
      <c r="G13" s="46"/>
      <c r="H13" s="46"/>
      <c r="I13" s="54"/>
      <c r="J13" s="54"/>
      <c r="K13" s="54"/>
      <c r="L13" s="19"/>
      <c r="M13" s="19"/>
      <c r="N13" s="19"/>
      <c r="O13" s="19"/>
      <c r="P13" s="19"/>
      <c r="Q13" s="19"/>
      <c r="R13" s="2"/>
    </row>
    <row r="14" spans="1:18">
      <c r="A14" s="11" t="s">
        <v>4</v>
      </c>
      <c r="B14" s="12" t="str">
        <f>B3</f>
        <v>TEAMS</v>
      </c>
      <c r="C14" s="12" t="s">
        <v>5</v>
      </c>
      <c r="D14" s="12" t="str">
        <f>D3</f>
        <v>POINTS</v>
      </c>
      <c r="E14" s="43" t="str">
        <f>E3</f>
        <v>TOTAL CHAMP PTS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"/>
    </row>
    <row r="15" spans="1:18">
      <c r="A15" s="14" t="s">
        <v>1</v>
      </c>
      <c r="B15" s="20"/>
      <c r="C15" s="20"/>
      <c r="D15" s="22"/>
      <c r="E15" s="44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</row>
    <row r="16" spans="1:18">
      <c r="A16" s="96">
        <v>1</v>
      </c>
      <c r="B16" s="97"/>
      <c r="C16" s="98"/>
      <c r="D16" s="7">
        <f t="shared" ref="D16:D22" si="4">IF(A16="DNS",MAX(A$16:A$29)+1,A16)</f>
        <v>1</v>
      </c>
      <c r="E16" s="45">
        <f t="shared" ref="E16:E27" si="5">D16</f>
        <v>1</v>
      </c>
    </row>
    <row r="17" spans="1:8">
      <c r="A17" s="96">
        <f>A16+1</f>
        <v>2</v>
      </c>
      <c r="B17" s="97"/>
      <c r="C17" s="98"/>
      <c r="D17" s="7">
        <f t="shared" si="4"/>
        <v>2</v>
      </c>
      <c r="E17" s="45">
        <f t="shared" si="5"/>
        <v>2</v>
      </c>
    </row>
    <row r="18" spans="1:8">
      <c r="A18" s="96">
        <v>2</v>
      </c>
      <c r="B18" s="97"/>
      <c r="C18" s="98"/>
      <c r="D18" s="7">
        <f t="shared" si="4"/>
        <v>2</v>
      </c>
      <c r="E18" s="45">
        <f t="shared" si="5"/>
        <v>2</v>
      </c>
    </row>
    <row r="19" spans="1:8">
      <c r="A19" s="96">
        <v>4</v>
      </c>
      <c r="B19" s="99"/>
      <c r="C19" s="98"/>
      <c r="D19" s="7">
        <f t="shared" si="4"/>
        <v>4</v>
      </c>
      <c r="E19" s="45">
        <f t="shared" si="5"/>
        <v>4</v>
      </c>
      <c r="H19" s="42"/>
    </row>
    <row r="20" spans="1:8">
      <c r="A20" s="96">
        <f t="shared" ref="A20:A22" si="6">A19+1</f>
        <v>5</v>
      </c>
      <c r="B20" s="97"/>
      <c r="C20" s="98"/>
      <c r="D20" s="7">
        <f t="shared" si="4"/>
        <v>5</v>
      </c>
      <c r="E20" s="45">
        <f t="shared" si="5"/>
        <v>5</v>
      </c>
    </row>
    <row r="21" spans="1:8">
      <c r="A21" s="96">
        <f t="shared" si="6"/>
        <v>6</v>
      </c>
      <c r="B21" s="97"/>
      <c r="C21" s="98"/>
      <c r="D21" s="7">
        <f t="shared" si="4"/>
        <v>6</v>
      </c>
      <c r="E21" s="45">
        <f t="shared" si="5"/>
        <v>6</v>
      </c>
    </row>
    <row r="22" spans="1:8">
      <c r="A22" s="96">
        <f t="shared" si="6"/>
        <v>7</v>
      </c>
      <c r="B22" s="97"/>
      <c r="C22" s="98"/>
      <c r="D22" s="7">
        <f t="shared" si="4"/>
        <v>7</v>
      </c>
      <c r="E22" s="45">
        <f t="shared" si="5"/>
        <v>7</v>
      </c>
    </row>
    <row r="23" spans="1:8">
      <c r="A23" s="96" t="s">
        <v>13</v>
      </c>
      <c r="B23" s="99"/>
      <c r="C23" s="98"/>
      <c r="D23" s="7">
        <f t="shared" ref="D23:D24" si="7">IF(A23="DNS",MAX(A$16:A$29)+1,A23)</f>
        <v>8</v>
      </c>
      <c r="E23" s="45">
        <f t="shared" ref="E23:E24" si="8">D23</f>
        <v>8</v>
      </c>
    </row>
    <row r="24" spans="1:8">
      <c r="A24" s="96" t="s">
        <v>13</v>
      </c>
      <c r="B24" s="99"/>
      <c r="C24" s="98"/>
      <c r="D24" s="7">
        <f t="shared" si="7"/>
        <v>8</v>
      </c>
      <c r="E24" s="45">
        <f t="shared" si="8"/>
        <v>8</v>
      </c>
    </row>
    <row r="25" spans="1:8">
      <c r="A25" s="96" t="s">
        <v>13</v>
      </c>
      <c r="B25" s="99"/>
      <c r="C25" s="98"/>
      <c r="D25" s="7">
        <f>IF(A25="DNS",MAX(A$16:A$29)+1,A25)</f>
        <v>8</v>
      </c>
      <c r="E25" s="45">
        <f t="shared" si="5"/>
        <v>8</v>
      </c>
    </row>
    <row r="26" spans="1:8">
      <c r="A26" s="96">
        <v>0</v>
      </c>
      <c r="B26" s="99"/>
      <c r="C26" s="98">
        <v>0</v>
      </c>
      <c r="D26" s="7">
        <f>IF(A26="DNS",MAX(A$16:A$29)+1,A26)</f>
        <v>0</v>
      </c>
      <c r="E26" s="45">
        <f t="shared" si="5"/>
        <v>0</v>
      </c>
    </row>
    <row r="27" spans="1:8">
      <c r="A27" s="96">
        <v>0</v>
      </c>
      <c r="B27" s="99"/>
      <c r="C27" s="98">
        <v>0</v>
      </c>
      <c r="D27" s="7">
        <f>IF(A27="DNS",MAX(A$16:A$29)+1,A27)</f>
        <v>0</v>
      </c>
      <c r="E27" s="45">
        <f t="shared" si="5"/>
        <v>0</v>
      </c>
    </row>
    <row r="28" spans="1:8">
      <c r="A28" s="96"/>
      <c r="B28" s="97"/>
      <c r="C28" s="100"/>
      <c r="D28" s="7"/>
      <c r="E28" s="45"/>
    </row>
    <row r="29" spans="1:8" ht="17" thickBot="1">
      <c r="A29" s="104"/>
      <c r="B29" s="102"/>
      <c r="C29" s="103"/>
      <c r="D29" s="8"/>
      <c r="E29" s="47"/>
    </row>
    <row r="30" spans="1:8">
      <c r="A30" s="16" t="s">
        <v>4</v>
      </c>
      <c r="B30" s="12" t="str">
        <f>B14</f>
        <v>TEAMS</v>
      </c>
      <c r="C30" s="18" t="s">
        <v>5</v>
      </c>
      <c r="D30" s="12" t="str">
        <f>D14</f>
        <v>POINTS</v>
      </c>
      <c r="E30" s="43" t="str">
        <f>E14</f>
        <v>TOTAL CHAMP PTS</v>
      </c>
    </row>
    <row r="31" spans="1:8">
      <c r="A31" s="14" t="s">
        <v>2</v>
      </c>
      <c r="B31" s="20"/>
      <c r="C31" s="22"/>
      <c r="D31" s="22"/>
      <c r="E31" s="26"/>
    </row>
    <row r="32" spans="1:8">
      <c r="A32" s="96">
        <v>1</v>
      </c>
      <c r="B32" s="97"/>
      <c r="C32" s="98"/>
      <c r="D32" s="7">
        <f>IF(A32="DNS",MAX(A$32:A$43)+1,A32)</f>
        <v>1</v>
      </c>
      <c r="E32" s="27">
        <f>D32</f>
        <v>1</v>
      </c>
      <c r="F32" s="7"/>
      <c r="G32" s="7"/>
      <c r="H32" s="7"/>
    </row>
    <row r="33" spans="1:8">
      <c r="A33" s="96">
        <f>A32+1</f>
        <v>2</v>
      </c>
      <c r="B33" s="97"/>
      <c r="C33" s="98"/>
      <c r="D33" s="7">
        <f t="shared" ref="D33:D40" si="9">IF(A33="DNS",MAX(A$32:A$43)+1,A33)</f>
        <v>2</v>
      </c>
      <c r="E33" s="27">
        <f t="shared" ref="E33:E40" si="10">D33</f>
        <v>2</v>
      </c>
      <c r="F33" s="7"/>
      <c r="G33" s="7"/>
      <c r="H33" s="7"/>
    </row>
    <row r="34" spans="1:8">
      <c r="A34" s="96">
        <f t="shared" ref="A34:A37" si="11">A33+1</f>
        <v>3</v>
      </c>
      <c r="B34" s="97"/>
      <c r="C34" s="98"/>
      <c r="D34" s="7">
        <f t="shared" si="9"/>
        <v>3</v>
      </c>
      <c r="E34" s="27">
        <f t="shared" si="10"/>
        <v>3</v>
      </c>
      <c r="F34" s="7"/>
      <c r="G34" s="7"/>
      <c r="H34" s="7"/>
    </row>
    <row r="35" spans="1:8">
      <c r="A35" s="96">
        <f t="shared" si="11"/>
        <v>4</v>
      </c>
      <c r="B35" s="97"/>
      <c r="C35" s="98"/>
      <c r="D35" s="7">
        <f t="shared" si="9"/>
        <v>4</v>
      </c>
      <c r="E35" s="27">
        <f t="shared" si="10"/>
        <v>4</v>
      </c>
      <c r="F35" s="7"/>
      <c r="G35" s="7"/>
      <c r="H35" s="7"/>
    </row>
    <row r="36" spans="1:8">
      <c r="A36" s="96">
        <f t="shared" si="11"/>
        <v>5</v>
      </c>
      <c r="B36" s="99"/>
      <c r="C36" s="98"/>
      <c r="D36" s="7">
        <f t="shared" si="9"/>
        <v>5</v>
      </c>
      <c r="E36" s="27">
        <f t="shared" si="10"/>
        <v>5</v>
      </c>
      <c r="F36" s="7"/>
      <c r="G36" s="7"/>
      <c r="H36" s="7"/>
    </row>
    <row r="37" spans="1:8">
      <c r="A37" s="96">
        <f t="shared" si="11"/>
        <v>6</v>
      </c>
      <c r="B37" s="97"/>
      <c r="C37" s="98"/>
      <c r="D37" s="7">
        <f t="shared" si="9"/>
        <v>6</v>
      </c>
      <c r="E37" s="27">
        <f t="shared" si="10"/>
        <v>6</v>
      </c>
      <c r="F37" s="7"/>
      <c r="G37" s="7"/>
      <c r="H37" s="7"/>
    </row>
    <row r="38" spans="1:8">
      <c r="A38" s="96" t="s">
        <v>13</v>
      </c>
      <c r="B38" s="99"/>
      <c r="C38" s="98"/>
      <c r="D38" s="7">
        <f t="shared" si="9"/>
        <v>7</v>
      </c>
      <c r="E38" s="27">
        <f t="shared" si="10"/>
        <v>7</v>
      </c>
      <c r="F38" s="7"/>
      <c r="G38" s="7"/>
      <c r="H38" s="7"/>
    </row>
    <row r="39" spans="1:8">
      <c r="A39" s="96" t="s">
        <v>13</v>
      </c>
      <c r="B39" s="99"/>
      <c r="C39" s="98"/>
      <c r="D39" s="7">
        <f t="shared" si="9"/>
        <v>7</v>
      </c>
      <c r="E39" s="27">
        <f t="shared" si="10"/>
        <v>7</v>
      </c>
      <c r="F39" s="7"/>
      <c r="G39" s="7"/>
      <c r="H39" s="7"/>
    </row>
    <row r="40" spans="1:8">
      <c r="A40" s="96" t="s">
        <v>13</v>
      </c>
      <c r="B40" s="99"/>
      <c r="C40" s="98"/>
      <c r="D40" s="7">
        <f t="shared" si="9"/>
        <v>7</v>
      </c>
      <c r="E40" s="27">
        <f t="shared" si="10"/>
        <v>7</v>
      </c>
      <c r="F40" s="7"/>
      <c r="G40" s="7"/>
      <c r="H40" s="7"/>
    </row>
    <row r="41" spans="1:8">
      <c r="A41" s="96" t="s">
        <v>13</v>
      </c>
      <c r="B41" s="99"/>
      <c r="C41" s="98"/>
      <c r="D41" s="7">
        <f t="shared" ref="D41" si="12">IF(A41="DNS",MAX(A$32:A$43)+1,A41)</f>
        <v>7</v>
      </c>
      <c r="E41" s="27">
        <f t="shared" ref="E41" si="13">D41</f>
        <v>7</v>
      </c>
      <c r="F41" s="7"/>
      <c r="G41" s="7"/>
      <c r="H41" s="7"/>
    </row>
    <row r="42" spans="1:8">
      <c r="A42" s="96"/>
      <c r="B42" s="97"/>
      <c r="C42" s="100"/>
      <c r="D42" s="7"/>
      <c r="E42" s="27"/>
      <c r="F42" s="7"/>
      <c r="G42" s="7"/>
      <c r="H42" s="7"/>
    </row>
    <row r="43" spans="1:8" ht="17" thickBot="1">
      <c r="A43" s="104"/>
      <c r="B43" s="102"/>
      <c r="C43" s="103"/>
      <c r="D43" s="8"/>
      <c r="E43" s="28"/>
      <c r="F43" s="7"/>
      <c r="G43" s="7"/>
      <c r="H43" s="7"/>
    </row>
    <row r="44" spans="1:8">
      <c r="A44" s="16"/>
      <c r="B44" s="18"/>
      <c r="C44" s="12"/>
      <c r="D44" s="12"/>
      <c r="E44" s="25"/>
      <c r="F44" s="36"/>
      <c r="G44" s="36"/>
      <c r="H44" s="36"/>
    </row>
    <row r="45" spans="1:8">
      <c r="A45" s="14"/>
      <c r="B45" s="2"/>
      <c r="C45" s="7"/>
      <c r="D45" s="22"/>
      <c r="E45" s="26"/>
      <c r="F45" s="7"/>
      <c r="G45" s="7"/>
      <c r="H45" s="7"/>
    </row>
    <row r="46" spans="1:8">
      <c r="A46" s="15"/>
      <c r="B46" s="2"/>
      <c r="C46" s="7"/>
      <c r="D46" s="7"/>
      <c r="E46" s="27"/>
      <c r="F46" s="7"/>
      <c r="G46" s="7"/>
      <c r="H46" s="7"/>
    </row>
    <row r="47" spans="1:8">
      <c r="A47" s="15"/>
      <c r="B47" s="2"/>
      <c r="C47" s="7"/>
      <c r="D47" s="7"/>
      <c r="E47" s="27"/>
      <c r="F47" s="7"/>
      <c r="G47" s="7"/>
      <c r="H47" s="7"/>
    </row>
    <row r="48" spans="1:8">
      <c r="A48" s="15"/>
      <c r="B48" s="2"/>
      <c r="C48" s="7"/>
      <c r="D48" s="7"/>
      <c r="E48" s="27"/>
      <c r="F48" s="7"/>
      <c r="G48" s="7"/>
      <c r="H48" s="7"/>
    </row>
    <row r="49" spans="1:8" ht="17" thickBot="1">
      <c r="A49" s="17"/>
      <c r="B49" s="4"/>
      <c r="C49" s="8"/>
      <c r="D49" s="8"/>
      <c r="E49" s="28"/>
      <c r="F49" s="7"/>
      <c r="G49" s="7"/>
      <c r="H49" s="7"/>
    </row>
    <row r="53" spans="1:8" s="41" customFormat="1" ht="20" thickBot="1">
      <c r="A53" s="57" t="s">
        <v>30</v>
      </c>
      <c r="B53" s="57"/>
      <c r="C53" s="58">
        <f>C2</f>
        <v>2015</v>
      </c>
      <c r="D53" s="57"/>
      <c r="E53" s="57"/>
      <c r="F53" s="57"/>
    </row>
    <row r="54" spans="1:8">
      <c r="A54" s="60" t="s">
        <v>4</v>
      </c>
      <c r="B54" s="61" t="str">
        <f>B3</f>
        <v>TEAMS</v>
      </c>
      <c r="C54" s="61" t="s">
        <v>5</v>
      </c>
      <c r="D54" s="61" t="str">
        <f>D3</f>
        <v>POINTS</v>
      </c>
      <c r="E54" s="62" t="s">
        <v>35</v>
      </c>
      <c r="F54" s="63" t="s">
        <v>33</v>
      </c>
    </row>
    <row r="55" spans="1:8">
      <c r="A55" s="66" t="s">
        <v>0</v>
      </c>
      <c r="B55" s="68"/>
      <c r="C55" s="68"/>
      <c r="D55" s="68"/>
      <c r="E55" s="69"/>
      <c r="F55" s="69"/>
    </row>
    <row r="56" spans="1:8">
      <c r="A56" s="107">
        <v>0</v>
      </c>
      <c r="B56" s="108"/>
      <c r="C56" s="109"/>
      <c r="D56" s="72">
        <f>IF(A56="DNS",MAX(A$56:A$60)+1,A56)</f>
        <v>0</v>
      </c>
      <c r="E56" s="73" t="e">
        <f t="shared" ref="E56:E61" si="14">INDEX(D$5:D$12,MATCH(B56,B$5:B$12,0))</f>
        <v>#N/A</v>
      </c>
      <c r="F56" s="73" t="e">
        <f>SUM(D56:E56)</f>
        <v>#N/A</v>
      </c>
      <c r="G56" s="124"/>
    </row>
    <row r="57" spans="1:8">
      <c r="A57" s="107">
        <v>0</v>
      </c>
      <c r="B57" s="108"/>
      <c r="C57" s="109"/>
      <c r="D57" s="72">
        <f t="shared" ref="D57:D60" si="15">IF(A57="DNS",MAX(A$56:A$60)+1,A57)</f>
        <v>0</v>
      </c>
      <c r="E57" s="73" t="e">
        <f t="shared" si="14"/>
        <v>#N/A</v>
      </c>
      <c r="F57" s="73" t="e">
        <f t="shared" ref="F57:F60" si="16">SUM(D57:E57)</f>
        <v>#N/A</v>
      </c>
      <c r="G57" s="124"/>
    </row>
    <row r="58" spans="1:8">
      <c r="A58" s="107">
        <v>0</v>
      </c>
      <c r="B58" s="108"/>
      <c r="C58" s="109"/>
      <c r="D58" s="72">
        <f t="shared" si="15"/>
        <v>0</v>
      </c>
      <c r="E58" s="73" t="e">
        <f t="shared" si="14"/>
        <v>#N/A</v>
      </c>
      <c r="F58" s="73" t="e">
        <f t="shared" si="16"/>
        <v>#N/A</v>
      </c>
      <c r="G58" s="124"/>
    </row>
    <row r="59" spans="1:8">
      <c r="A59" s="107">
        <v>0</v>
      </c>
      <c r="B59" s="110"/>
      <c r="C59" s="109"/>
      <c r="D59" s="72">
        <f t="shared" si="15"/>
        <v>0</v>
      </c>
      <c r="E59" s="73" t="e">
        <f t="shared" si="14"/>
        <v>#N/A</v>
      </c>
      <c r="F59" s="73" t="e">
        <f t="shared" si="16"/>
        <v>#N/A</v>
      </c>
      <c r="G59" s="124"/>
    </row>
    <row r="60" spans="1:8">
      <c r="A60" s="107">
        <v>0</v>
      </c>
      <c r="B60" s="110"/>
      <c r="C60" s="109"/>
      <c r="D60" s="72">
        <f t="shared" si="15"/>
        <v>0</v>
      </c>
      <c r="E60" s="73" t="e">
        <f t="shared" si="14"/>
        <v>#N/A</v>
      </c>
      <c r="F60" s="73" t="e">
        <f t="shared" si="16"/>
        <v>#N/A</v>
      </c>
      <c r="G60" s="124"/>
    </row>
    <row r="61" spans="1:8">
      <c r="A61" s="107">
        <v>0</v>
      </c>
      <c r="B61" s="110"/>
      <c r="C61" s="109"/>
      <c r="D61" s="72">
        <f t="shared" ref="D61" si="17">IF(A61="DNS",MAX(A$56:A$60)+1,A61)</f>
        <v>0</v>
      </c>
      <c r="E61" s="73" t="e">
        <f t="shared" si="14"/>
        <v>#N/A</v>
      </c>
      <c r="F61" s="73" t="e">
        <f t="shared" ref="F61" si="18">SUM(D61:E61)</f>
        <v>#N/A</v>
      </c>
      <c r="G61" s="124"/>
    </row>
    <row r="62" spans="1:8">
      <c r="A62" s="107">
        <v>0</v>
      </c>
      <c r="B62" s="110"/>
      <c r="C62" s="109"/>
      <c r="D62" s="72">
        <f>IF(A62="DNS",MAX(A$56:A$60)+1,A62)</f>
        <v>0</v>
      </c>
      <c r="E62" s="73" t="e">
        <f t="shared" ref="E62" si="19">INDEX(D$5:D$12,MATCH(B62,B$5:B$12,0))</f>
        <v>#N/A</v>
      </c>
      <c r="F62" s="73" t="e">
        <f t="shared" ref="F62" si="20">SUM(D62:E62)</f>
        <v>#N/A</v>
      </c>
      <c r="G62" s="124"/>
    </row>
    <row r="63" spans="1:8">
      <c r="A63" s="107">
        <v>0</v>
      </c>
      <c r="B63" s="110"/>
      <c r="C63" s="109"/>
      <c r="D63" s="72">
        <v>0</v>
      </c>
      <c r="E63" s="73" t="e">
        <f t="shared" ref="E63" si="21">INDEX(D$5:D$12,MATCH(B63,B$5:B$12,0))</f>
        <v>#N/A</v>
      </c>
      <c r="F63" s="73" t="e">
        <f t="shared" ref="F63" si="22">SUM(D63:E63)</f>
        <v>#N/A</v>
      </c>
      <c r="G63" s="124"/>
    </row>
    <row r="64" spans="1:8" ht="17" thickBot="1">
      <c r="A64" s="111"/>
      <c r="B64" s="112"/>
      <c r="C64" s="113"/>
      <c r="D64" s="75"/>
      <c r="E64" s="77"/>
      <c r="F64" s="77"/>
      <c r="G64" s="124"/>
    </row>
    <row r="65" spans="1:6">
      <c r="A65" s="60" t="s">
        <v>4</v>
      </c>
      <c r="B65" s="61" t="str">
        <f>B54</f>
        <v>TEAMS</v>
      </c>
      <c r="C65" s="61" t="s">
        <v>5</v>
      </c>
      <c r="D65" s="61" t="str">
        <f>D14</f>
        <v>POINTS</v>
      </c>
      <c r="E65" s="62" t="str">
        <f>E54</f>
        <v>ERC SP PTS</v>
      </c>
      <c r="F65" s="78" t="str">
        <f>F54</f>
        <v>TOTAL CHAMP PTS</v>
      </c>
    </row>
    <row r="66" spans="1:6">
      <c r="A66" s="66" t="s">
        <v>1</v>
      </c>
      <c r="B66" s="68"/>
      <c r="C66" s="68"/>
      <c r="D66" s="68"/>
      <c r="E66" s="69"/>
      <c r="F66" s="79"/>
    </row>
    <row r="67" spans="1:6">
      <c r="A67" s="107">
        <v>0</v>
      </c>
      <c r="B67" s="108"/>
      <c r="C67" s="109"/>
      <c r="D67" s="72">
        <f t="shared" ref="D67:D74" si="23">IF(A67="DNS",MAX(A$67:A$80)+1,A67)</f>
        <v>0</v>
      </c>
      <c r="E67" s="80" t="e">
        <f t="shared" ref="E67:E74" si="24">INDEX(D$16:D$29,MATCH(B67,B$16:B$29,0))</f>
        <v>#N/A</v>
      </c>
      <c r="F67" s="73" t="e">
        <f t="shared" ref="F67:F78" si="25">SUM(D67:E67)</f>
        <v>#N/A</v>
      </c>
    </row>
    <row r="68" spans="1:6">
      <c r="A68" s="107">
        <v>0</v>
      </c>
      <c r="B68" s="108"/>
      <c r="C68" s="109"/>
      <c r="D68" s="72">
        <f t="shared" si="23"/>
        <v>0</v>
      </c>
      <c r="E68" s="80" t="e">
        <f t="shared" si="24"/>
        <v>#N/A</v>
      </c>
      <c r="F68" s="73" t="e">
        <f t="shared" si="25"/>
        <v>#N/A</v>
      </c>
    </row>
    <row r="69" spans="1:6">
      <c r="A69" s="107">
        <v>0</v>
      </c>
      <c r="B69" s="108"/>
      <c r="C69" s="109"/>
      <c r="D69" s="72">
        <f t="shared" si="23"/>
        <v>0</v>
      </c>
      <c r="E69" s="80" t="e">
        <f t="shared" si="24"/>
        <v>#N/A</v>
      </c>
      <c r="F69" s="73" t="e">
        <f t="shared" si="25"/>
        <v>#N/A</v>
      </c>
    </row>
    <row r="70" spans="1:6">
      <c r="A70" s="107">
        <v>0</v>
      </c>
      <c r="B70" s="110"/>
      <c r="C70" s="109"/>
      <c r="D70" s="72">
        <f t="shared" si="23"/>
        <v>0</v>
      </c>
      <c r="E70" s="80" t="e">
        <f t="shared" si="24"/>
        <v>#N/A</v>
      </c>
      <c r="F70" s="73" t="e">
        <f t="shared" si="25"/>
        <v>#N/A</v>
      </c>
    </row>
    <row r="71" spans="1:6">
      <c r="A71" s="107">
        <v>0</v>
      </c>
      <c r="B71" s="108"/>
      <c r="C71" s="109"/>
      <c r="D71" s="72">
        <f t="shared" si="23"/>
        <v>0</v>
      </c>
      <c r="E71" s="80" t="e">
        <f t="shared" si="24"/>
        <v>#N/A</v>
      </c>
      <c r="F71" s="73" t="e">
        <f t="shared" si="25"/>
        <v>#N/A</v>
      </c>
    </row>
    <row r="72" spans="1:6">
      <c r="A72" s="107">
        <v>0</v>
      </c>
      <c r="B72" s="108"/>
      <c r="C72" s="109"/>
      <c r="D72" s="72">
        <f t="shared" si="23"/>
        <v>0</v>
      </c>
      <c r="E72" s="80" t="e">
        <f t="shared" si="24"/>
        <v>#N/A</v>
      </c>
      <c r="F72" s="73" t="e">
        <f t="shared" si="25"/>
        <v>#N/A</v>
      </c>
    </row>
    <row r="73" spans="1:6">
      <c r="A73" s="107">
        <v>0</v>
      </c>
      <c r="B73" s="108"/>
      <c r="C73" s="109"/>
      <c r="D73" s="72">
        <f t="shared" si="23"/>
        <v>0</v>
      </c>
      <c r="E73" s="80" t="e">
        <f t="shared" si="24"/>
        <v>#N/A</v>
      </c>
      <c r="F73" s="73" t="e">
        <f t="shared" si="25"/>
        <v>#N/A</v>
      </c>
    </row>
    <row r="74" spans="1:6">
      <c r="A74" s="107">
        <v>0</v>
      </c>
      <c r="B74" s="110"/>
      <c r="C74" s="109"/>
      <c r="D74" s="72">
        <f t="shared" si="23"/>
        <v>0</v>
      </c>
      <c r="E74" s="80" t="e">
        <f t="shared" si="24"/>
        <v>#N/A</v>
      </c>
      <c r="F74" s="73" t="e">
        <f t="shared" si="25"/>
        <v>#N/A</v>
      </c>
    </row>
    <row r="75" spans="1:6">
      <c r="A75" s="107">
        <v>0</v>
      </c>
      <c r="B75" s="110"/>
      <c r="C75" s="109"/>
      <c r="D75" s="72">
        <f t="shared" ref="D75:D76" si="26">IF(A75="DNS",MAX(A$67:A$80)+1,A75)</f>
        <v>0</v>
      </c>
      <c r="E75" s="80" t="e">
        <f t="shared" ref="E75:E76" si="27">INDEX(D$16:D$29,MATCH(B75,B$16:B$29,0))</f>
        <v>#N/A</v>
      </c>
      <c r="F75" s="73" t="e">
        <f t="shared" ref="F75:F76" si="28">SUM(D75:E75)</f>
        <v>#N/A</v>
      </c>
    </row>
    <row r="76" spans="1:6">
      <c r="A76" s="107">
        <v>0</v>
      </c>
      <c r="B76" s="110"/>
      <c r="C76" s="109"/>
      <c r="D76" s="72">
        <f t="shared" si="26"/>
        <v>0</v>
      </c>
      <c r="E76" s="80" t="e">
        <f t="shared" si="27"/>
        <v>#N/A</v>
      </c>
      <c r="F76" s="73" t="e">
        <f t="shared" si="28"/>
        <v>#N/A</v>
      </c>
    </row>
    <row r="77" spans="1:6">
      <c r="A77" s="107">
        <v>0</v>
      </c>
      <c r="B77" s="110"/>
      <c r="C77" s="109"/>
      <c r="D77" s="72">
        <f>IF(A77="DNS",MAX(A$67:A$80)+1,A77)</f>
        <v>0</v>
      </c>
      <c r="E77" s="80" t="e">
        <f>INDEX(D$16:D$29,MATCH(B77,B$16:B$29,0))</f>
        <v>#N/A</v>
      </c>
      <c r="F77" s="73" t="e">
        <f t="shared" si="25"/>
        <v>#N/A</v>
      </c>
    </row>
    <row r="78" spans="1:6">
      <c r="A78" s="107">
        <v>0</v>
      </c>
      <c r="B78" s="110"/>
      <c r="C78" s="109"/>
      <c r="D78" s="72">
        <f>IF(A78="DNS",MAX(A$67:A$80)+1,A78)</f>
        <v>0</v>
      </c>
      <c r="E78" s="80" t="e">
        <f>INDEX(D$16:D$29,MATCH(B78,B$16:B$29,0))</f>
        <v>#N/A</v>
      </c>
      <c r="F78" s="73" t="e">
        <f t="shared" si="25"/>
        <v>#N/A</v>
      </c>
    </row>
    <row r="79" spans="1:6">
      <c r="A79" s="107"/>
      <c r="B79" s="108"/>
      <c r="C79" s="114"/>
      <c r="D79" s="70"/>
      <c r="E79" s="81"/>
      <c r="F79" s="81"/>
    </row>
    <row r="80" spans="1:6" ht="17" thickBot="1">
      <c r="A80" s="111"/>
      <c r="B80" s="112"/>
      <c r="C80" s="113"/>
      <c r="D80" s="75"/>
      <c r="E80" s="77"/>
      <c r="F80" s="77"/>
    </row>
    <row r="81" spans="1:8">
      <c r="A81" s="60" t="s">
        <v>4</v>
      </c>
      <c r="B81" s="61" t="str">
        <f>B65</f>
        <v>TEAMS</v>
      </c>
      <c r="C81" s="61" t="s">
        <v>5</v>
      </c>
      <c r="D81" s="61" t="str">
        <f>D30</f>
        <v>POINTS</v>
      </c>
      <c r="E81" s="62" t="str">
        <f>E65</f>
        <v>ERC SP PTS</v>
      </c>
      <c r="F81" s="78" t="str">
        <f>F65</f>
        <v>TOTAL CHAMP PTS</v>
      </c>
    </row>
    <row r="82" spans="1:8">
      <c r="A82" s="66" t="s">
        <v>2</v>
      </c>
      <c r="B82" s="68"/>
      <c r="C82" s="68"/>
      <c r="D82" s="68"/>
      <c r="E82" s="69"/>
      <c r="F82" s="79"/>
    </row>
    <row r="83" spans="1:8">
      <c r="A83" s="107">
        <v>0</v>
      </c>
      <c r="B83" s="108"/>
      <c r="C83" s="109"/>
      <c r="D83" s="72">
        <f>IF(A83="DNS",MAX(A$83:A$94)+1,A83)</f>
        <v>0</v>
      </c>
      <c r="E83" s="80" t="e">
        <f>INDEX(D$32:D$43,MATCH(B83,B$32:B$43,0))</f>
        <v>#N/A</v>
      </c>
      <c r="F83" s="73" t="e">
        <f t="shared" ref="F83:F91" si="29">SUM(D83:E83)</f>
        <v>#N/A</v>
      </c>
      <c r="G83" s="2"/>
      <c r="H83" s="2"/>
    </row>
    <row r="84" spans="1:8">
      <c r="A84" s="107">
        <v>0</v>
      </c>
      <c r="B84" s="108"/>
      <c r="C84" s="109"/>
      <c r="D84" s="72">
        <f t="shared" ref="D84:D91" si="30">IF(A84="DNS",MAX(A$83:A$94)+1,A84)</f>
        <v>0</v>
      </c>
      <c r="E84" s="80" t="e">
        <f t="shared" ref="E84:E91" si="31">INDEX(D$32:D$43,MATCH(B84,B$32:B$43,0))</f>
        <v>#N/A</v>
      </c>
      <c r="F84" s="73" t="e">
        <f t="shared" si="29"/>
        <v>#N/A</v>
      </c>
      <c r="G84" s="2"/>
      <c r="H84" s="2"/>
    </row>
    <row r="85" spans="1:8">
      <c r="A85" s="107">
        <v>0</v>
      </c>
      <c r="B85" s="108"/>
      <c r="C85" s="109"/>
      <c r="D85" s="72">
        <f t="shared" si="30"/>
        <v>0</v>
      </c>
      <c r="E85" s="80" t="e">
        <f t="shared" si="31"/>
        <v>#N/A</v>
      </c>
      <c r="F85" s="73" t="e">
        <f t="shared" si="29"/>
        <v>#N/A</v>
      </c>
      <c r="G85" s="2"/>
      <c r="H85" s="2"/>
    </row>
    <row r="86" spans="1:8">
      <c r="A86" s="107">
        <v>0</v>
      </c>
      <c r="B86" s="108"/>
      <c r="C86" s="109"/>
      <c r="D86" s="72">
        <f t="shared" si="30"/>
        <v>0</v>
      </c>
      <c r="E86" s="80" t="e">
        <f t="shared" si="31"/>
        <v>#N/A</v>
      </c>
      <c r="F86" s="73" t="e">
        <f t="shared" si="29"/>
        <v>#N/A</v>
      </c>
      <c r="G86" s="2"/>
      <c r="H86" s="2"/>
    </row>
    <row r="87" spans="1:8">
      <c r="A87" s="107">
        <v>0</v>
      </c>
      <c r="B87" s="110"/>
      <c r="C87" s="109"/>
      <c r="D87" s="72">
        <f t="shared" si="30"/>
        <v>0</v>
      </c>
      <c r="E87" s="80" t="e">
        <f t="shared" si="31"/>
        <v>#N/A</v>
      </c>
      <c r="F87" s="73" t="e">
        <f t="shared" si="29"/>
        <v>#N/A</v>
      </c>
      <c r="G87" s="2"/>
      <c r="H87" s="2"/>
    </row>
    <row r="88" spans="1:8">
      <c r="A88" s="107">
        <v>0</v>
      </c>
      <c r="B88" s="108"/>
      <c r="C88" s="109"/>
      <c r="D88" s="72">
        <f t="shared" si="30"/>
        <v>0</v>
      </c>
      <c r="E88" s="80" t="e">
        <f t="shared" si="31"/>
        <v>#N/A</v>
      </c>
      <c r="F88" s="73" t="e">
        <f t="shared" si="29"/>
        <v>#N/A</v>
      </c>
      <c r="G88" s="2"/>
      <c r="H88" s="2"/>
    </row>
    <row r="89" spans="1:8">
      <c r="A89" s="107">
        <v>0</v>
      </c>
      <c r="B89" s="110"/>
      <c r="C89" s="109"/>
      <c r="D89" s="72">
        <f t="shared" si="30"/>
        <v>0</v>
      </c>
      <c r="E89" s="80" t="e">
        <f t="shared" si="31"/>
        <v>#N/A</v>
      </c>
      <c r="F89" s="73" t="e">
        <f t="shared" si="29"/>
        <v>#N/A</v>
      </c>
      <c r="G89" s="2"/>
      <c r="H89" s="2"/>
    </row>
    <row r="90" spans="1:8">
      <c r="A90" s="107">
        <v>0</v>
      </c>
      <c r="B90" s="110"/>
      <c r="C90" s="109"/>
      <c r="D90" s="72">
        <f t="shared" si="30"/>
        <v>0</v>
      </c>
      <c r="E90" s="80" t="e">
        <f t="shared" si="31"/>
        <v>#N/A</v>
      </c>
      <c r="F90" s="73" t="e">
        <f t="shared" si="29"/>
        <v>#N/A</v>
      </c>
      <c r="G90" s="2"/>
      <c r="H90" s="2"/>
    </row>
    <row r="91" spans="1:8">
      <c r="A91" s="107">
        <v>0</v>
      </c>
      <c r="B91" s="110"/>
      <c r="C91" s="109"/>
      <c r="D91" s="72">
        <f t="shared" si="30"/>
        <v>0</v>
      </c>
      <c r="E91" s="80" t="e">
        <f t="shared" si="31"/>
        <v>#N/A</v>
      </c>
      <c r="F91" s="73" t="e">
        <f t="shared" si="29"/>
        <v>#N/A</v>
      </c>
      <c r="G91" s="1"/>
      <c r="H91" s="2"/>
    </row>
    <row r="92" spans="1:8">
      <c r="A92" s="107">
        <v>0</v>
      </c>
      <c r="B92" s="110"/>
      <c r="C92" s="109"/>
      <c r="D92" s="72">
        <f t="shared" ref="D92" si="32">IF(A92="DNS",MAX(A$83:A$94)+1,A92)</f>
        <v>0</v>
      </c>
      <c r="E92" s="80" t="e">
        <f t="shared" ref="E92" si="33">INDEX(D$32:D$43,MATCH(B92,B$32:B$43,0))</f>
        <v>#N/A</v>
      </c>
      <c r="F92" s="73" t="e">
        <f t="shared" ref="F92" si="34">SUM(D92:E92)</f>
        <v>#N/A</v>
      </c>
      <c r="G92" s="2"/>
      <c r="H92" s="2"/>
    </row>
    <row r="93" spans="1:8">
      <c r="A93" s="107"/>
      <c r="B93" s="108"/>
      <c r="C93" s="114"/>
      <c r="D93" s="70"/>
      <c r="E93" s="81"/>
      <c r="F93" s="81"/>
      <c r="G93" s="2"/>
      <c r="H93" s="2"/>
    </row>
    <row r="94" spans="1:8" ht="17" thickBot="1">
      <c r="A94" s="111"/>
      <c r="B94" s="112"/>
      <c r="C94" s="113"/>
      <c r="D94" s="75"/>
      <c r="E94" s="77"/>
      <c r="F94" s="77"/>
      <c r="G94" s="2"/>
      <c r="H94" s="2"/>
    </row>
    <row r="95" spans="1:8">
      <c r="A95" s="60"/>
      <c r="B95" s="86"/>
      <c r="C95" s="87"/>
      <c r="D95" s="86"/>
      <c r="E95" s="88"/>
      <c r="F95" s="88"/>
      <c r="G95" s="23"/>
      <c r="H95" s="23"/>
    </row>
    <row r="96" spans="1:8">
      <c r="A96" s="66"/>
      <c r="B96" s="70"/>
      <c r="C96" s="72"/>
      <c r="D96" s="70"/>
      <c r="E96" s="81"/>
      <c r="F96" s="81"/>
      <c r="G96" s="2"/>
      <c r="H96" s="2"/>
    </row>
    <row r="97" spans="1:9">
      <c r="A97" s="90"/>
      <c r="B97" s="70"/>
      <c r="C97" s="72"/>
      <c r="D97" s="72"/>
      <c r="E97" s="81"/>
      <c r="F97" s="81"/>
      <c r="G97" s="2"/>
      <c r="H97" s="2"/>
    </row>
    <row r="98" spans="1:9">
      <c r="A98" s="90"/>
      <c r="B98" s="70"/>
      <c r="C98" s="72"/>
      <c r="D98" s="72"/>
      <c r="E98" s="81"/>
      <c r="F98" s="81"/>
      <c r="G98" s="2"/>
      <c r="H98" s="2"/>
    </row>
    <row r="99" spans="1:9">
      <c r="A99" s="90"/>
      <c r="B99" s="70"/>
      <c r="C99" s="72"/>
      <c r="D99" s="72"/>
      <c r="E99" s="81"/>
      <c r="F99" s="81"/>
      <c r="G99" s="2"/>
      <c r="H99" s="2"/>
    </row>
    <row r="100" spans="1:9" ht="17" thickBot="1">
      <c r="A100" s="91"/>
      <c r="B100" s="75"/>
      <c r="C100" s="76"/>
      <c r="D100" s="75"/>
      <c r="E100" s="77"/>
      <c r="F100" s="77"/>
      <c r="G100" s="2"/>
      <c r="H100" s="2"/>
    </row>
    <row r="101" spans="1:9">
      <c r="A101" s="65"/>
      <c r="B101" s="65"/>
      <c r="C101" s="92"/>
      <c r="D101" s="65"/>
      <c r="E101" s="65"/>
      <c r="F101" s="65"/>
    </row>
    <row r="102" spans="1:9">
      <c r="A102" s="65"/>
      <c r="B102" s="65"/>
      <c r="C102" s="92"/>
      <c r="D102" s="65"/>
      <c r="E102" s="65"/>
      <c r="F102" s="65"/>
    </row>
    <row r="103" spans="1:9">
      <c r="A103" s="65"/>
      <c r="B103" s="65"/>
      <c r="C103" s="92"/>
      <c r="D103" s="65"/>
      <c r="E103" s="65"/>
      <c r="F103" s="65"/>
    </row>
    <row r="104" spans="1:9" s="41" customFormat="1" ht="20" thickBot="1">
      <c r="A104" s="57" t="s">
        <v>29</v>
      </c>
      <c r="B104" s="57"/>
      <c r="C104" s="58">
        <f>C53</f>
        <v>2015</v>
      </c>
      <c r="D104" s="59"/>
      <c r="E104" s="59"/>
      <c r="F104" s="59"/>
      <c r="G104" s="59"/>
      <c r="H104" s="59"/>
      <c r="I104" s="59"/>
    </row>
    <row r="105" spans="1:9">
      <c r="A105" s="60" t="s">
        <v>4</v>
      </c>
      <c r="B105" s="61" t="str">
        <f>B54</f>
        <v>TEAMS</v>
      </c>
      <c r="C105" s="61" t="s">
        <v>5</v>
      </c>
      <c r="D105" s="61" t="str">
        <f>D54</f>
        <v>POINTS</v>
      </c>
      <c r="E105" s="62" t="str">
        <f>E54</f>
        <v>ERC SP PTS</v>
      </c>
      <c r="F105" s="62" t="s">
        <v>36</v>
      </c>
      <c r="G105" s="63" t="s">
        <v>33</v>
      </c>
      <c r="H105" s="64"/>
      <c r="I105" s="65"/>
    </row>
    <row r="106" spans="1:9">
      <c r="A106" s="66" t="s">
        <v>0</v>
      </c>
      <c r="B106" s="67"/>
      <c r="C106" s="67"/>
      <c r="D106" s="68"/>
      <c r="E106" s="69"/>
      <c r="F106" s="69"/>
      <c r="G106" s="69"/>
      <c r="H106" s="70"/>
      <c r="I106" s="65"/>
    </row>
    <row r="107" spans="1:9">
      <c r="A107" s="107">
        <v>1</v>
      </c>
      <c r="B107" s="108"/>
      <c r="C107" s="109"/>
      <c r="D107" s="72">
        <f t="shared" ref="D107:D113" si="35">IF(A107="DNS",MAX(A$107:A$115)+1,A107)</f>
        <v>1</v>
      </c>
      <c r="E107" s="73" t="e">
        <f>INDEX($D$5:$D$12,MATCH($B107,$B$5:$B$12,0))</f>
        <v>#N/A</v>
      </c>
      <c r="F107" s="73" t="e">
        <f t="shared" ref="F107:F114" si="36">INDEX($D$56:$D$64,MATCH($B107,$B$56:$B$64,0))</f>
        <v>#N/A</v>
      </c>
      <c r="G107" s="73" t="e">
        <f t="shared" ref="G107:G114" si="37">SUM(D107:F107)</f>
        <v>#N/A</v>
      </c>
      <c r="H107" s="70"/>
      <c r="I107" s="65"/>
    </row>
    <row r="108" spans="1:9">
      <c r="A108" s="107">
        <f>A107+1</f>
        <v>2</v>
      </c>
      <c r="B108" s="108"/>
      <c r="C108" s="109"/>
      <c r="D108" s="72">
        <f t="shared" si="35"/>
        <v>2</v>
      </c>
      <c r="E108" s="73" t="e">
        <f t="shared" ref="E108:E113" si="38">INDEX(D$5:D$12,MATCH(B108,B$5:B$12,0))</f>
        <v>#N/A</v>
      </c>
      <c r="F108" s="73" t="e">
        <f t="shared" si="36"/>
        <v>#N/A</v>
      </c>
      <c r="G108" s="73" t="e">
        <f t="shared" si="37"/>
        <v>#N/A</v>
      </c>
      <c r="H108" s="70"/>
      <c r="I108" s="65"/>
    </row>
    <row r="109" spans="1:9">
      <c r="A109" s="107">
        <f t="shared" ref="A109" si="39">A108+1</f>
        <v>3</v>
      </c>
      <c r="B109" s="108"/>
      <c r="C109" s="109"/>
      <c r="D109" s="72">
        <f t="shared" si="35"/>
        <v>3</v>
      </c>
      <c r="E109" s="73" t="e">
        <f t="shared" si="38"/>
        <v>#N/A</v>
      </c>
      <c r="F109" s="73" t="e">
        <f t="shared" si="36"/>
        <v>#N/A</v>
      </c>
      <c r="G109" s="73" t="e">
        <f t="shared" si="37"/>
        <v>#N/A</v>
      </c>
      <c r="H109" s="70"/>
      <c r="I109" s="65"/>
    </row>
    <row r="110" spans="1:9">
      <c r="A110" s="107">
        <v>4</v>
      </c>
      <c r="B110" s="110"/>
      <c r="C110" s="109"/>
      <c r="D110" s="72">
        <f t="shared" si="35"/>
        <v>4</v>
      </c>
      <c r="E110" s="73" t="e">
        <f t="shared" si="38"/>
        <v>#N/A</v>
      </c>
      <c r="F110" s="73" t="e">
        <f t="shared" si="36"/>
        <v>#N/A</v>
      </c>
      <c r="G110" s="73" t="e">
        <f t="shared" si="37"/>
        <v>#N/A</v>
      </c>
      <c r="H110" s="70"/>
      <c r="I110" s="65"/>
    </row>
    <row r="111" spans="1:9">
      <c r="A111" s="107" t="s">
        <v>13</v>
      </c>
      <c r="B111" s="110"/>
      <c r="C111" s="109"/>
      <c r="D111" s="72">
        <f t="shared" si="35"/>
        <v>5</v>
      </c>
      <c r="E111" s="73" t="e">
        <f t="shared" si="38"/>
        <v>#N/A</v>
      </c>
      <c r="F111" s="73" t="e">
        <f t="shared" si="36"/>
        <v>#N/A</v>
      </c>
      <c r="G111" s="73" t="e">
        <f t="shared" si="37"/>
        <v>#N/A</v>
      </c>
      <c r="H111" s="70"/>
      <c r="I111" s="65"/>
    </row>
    <row r="112" spans="1:9">
      <c r="A112" s="107" t="s">
        <v>13</v>
      </c>
      <c r="B112" s="110"/>
      <c r="C112" s="109"/>
      <c r="D112" s="72">
        <f t="shared" si="35"/>
        <v>5</v>
      </c>
      <c r="E112" s="73" t="e">
        <f t="shared" si="38"/>
        <v>#N/A</v>
      </c>
      <c r="F112" s="73" t="e">
        <f t="shared" si="36"/>
        <v>#N/A</v>
      </c>
      <c r="G112" s="73" t="e">
        <f t="shared" ref="G112" si="40">SUM(D112:F112)</f>
        <v>#N/A</v>
      </c>
      <c r="H112" s="70"/>
      <c r="I112" s="65"/>
    </row>
    <row r="113" spans="1:9">
      <c r="A113" s="107" t="s">
        <v>13</v>
      </c>
      <c r="B113" s="110"/>
      <c r="C113" s="109"/>
      <c r="D113" s="72">
        <f t="shared" si="35"/>
        <v>5</v>
      </c>
      <c r="E113" s="73" t="e">
        <f t="shared" si="38"/>
        <v>#N/A</v>
      </c>
      <c r="F113" s="73" t="e">
        <f t="shared" si="36"/>
        <v>#N/A</v>
      </c>
      <c r="G113" s="73" t="e">
        <f t="shared" ref="G113" si="41">SUM(D113:F113)</f>
        <v>#N/A</v>
      </c>
      <c r="H113" s="70"/>
      <c r="I113" s="65"/>
    </row>
    <row r="114" spans="1:9">
      <c r="A114" s="107" t="s">
        <v>13</v>
      </c>
      <c r="B114" s="110"/>
      <c r="C114" s="109"/>
      <c r="D114" s="72">
        <f t="shared" ref="D114" si="42">IF(A114="DNS",MAX(A$107:A$115)+1,A114)</f>
        <v>5</v>
      </c>
      <c r="E114" s="73" t="e">
        <f t="shared" ref="E114" si="43">INDEX(D$5:D$12,MATCH(B114,B$5:B$12,0))</f>
        <v>#N/A</v>
      </c>
      <c r="F114" s="73" t="e">
        <f t="shared" si="36"/>
        <v>#N/A</v>
      </c>
      <c r="G114" s="73" t="e">
        <f t="shared" si="37"/>
        <v>#N/A</v>
      </c>
      <c r="H114" s="70"/>
      <c r="I114" s="65"/>
    </row>
    <row r="115" spans="1:9" ht="17" thickBot="1">
      <c r="A115" s="111"/>
      <c r="B115" s="112"/>
      <c r="C115" s="113"/>
      <c r="D115" s="75"/>
      <c r="E115" s="77"/>
      <c r="F115" s="77"/>
      <c r="G115" s="77"/>
      <c r="H115" s="64"/>
      <c r="I115" s="65"/>
    </row>
    <row r="116" spans="1:9">
      <c r="A116" s="60" t="s">
        <v>4</v>
      </c>
      <c r="B116" s="61" t="str">
        <f>B65</f>
        <v>TEAMS</v>
      </c>
      <c r="C116" s="61" t="s">
        <v>5</v>
      </c>
      <c r="D116" s="61" t="str">
        <f>D65</f>
        <v>POINTS</v>
      </c>
      <c r="E116" s="62" t="str">
        <f t="shared" ref="E116:G116" si="44">E105</f>
        <v>ERC SP PTS</v>
      </c>
      <c r="F116" s="62" t="str">
        <f t="shared" si="44"/>
        <v>PP PTS</v>
      </c>
      <c r="G116" s="78" t="str">
        <f t="shared" si="44"/>
        <v>TOTAL CHAMP PTS</v>
      </c>
      <c r="H116" s="70"/>
      <c r="I116" s="65"/>
    </row>
    <row r="117" spans="1:9">
      <c r="A117" s="66" t="s">
        <v>1</v>
      </c>
      <c r="B117" s="67"/>
      <c r="C117" s="67"/>
      <c r="D117" s="68"/>
      <c r="E117" s="69"/>
      <c r="F117" s="69"/>
      <c r="G117" s="79"/>
      <c r="H117" s="70"/>
      <c r="I117" s="65"/>
    </row>
    <row r="118" spans="1:9">
      <c r="A118" s="107">
        <v>1</v>
      </c>
      <c r="B118" s="110"/>
      <c r="C118" s="109"/>
      <c r="D118" s="72">
        <f t="shared" ref="D118:D124" si="45">IF(A118="DNS",MAX(A$118:A$131)+1,A118)</f>
        <v>1</v>
      </c>
      <c r="E118" s="80" t="e">
        <f t="shared" ref="E118:E124" si="46">INDEX(D$16:D$29,MATCH(B118,B$16:B$29,0))</f>
        <v>#N/A</v>
      </c>
      <c r="F118" s="73" t="e">
        <f t="shared" ref="F118:F124" si="47">INDEX($D$67:$D$79,MATCH($B118,$B$67:$B$79,0))</f>
        <v>#N/A</v>
      </c>
      <c r="G118" s="73" t="e">
        <f t="shared" ref="G118:G129" si="48">SUM(D118:F118)</f>
        <v>#N/A</v>
      </c>
      <c r="H118" s="70"/>
      <c r="I118" s="65"/>
    </row>
    <row r="119" spans="1:9">
      <c r="A119" s="107">
        <f>A118+1</f>
        <v>2</v>
      </c>
      <c r="B119" s="110"/>
      <c r="C119" s="109"/>
      <c r="D119" s="72">
        <f t="shared" si="45"/>
        <v>2</v>
      </c>
      <c r="E119" s="80" t="e">
        <f t="shared" si="46"/>
        <v>#N/A</v>
      </c>
      <c r="F119" s="73" t="e">
        <f t="shared" si="47"/>
        <v>#N/A</v>
      </c>
      <c r="G119" s="73" t="e">
        <f t="shared" si="48"/>
        <v>#N/A</v>
      </c>
      <c r="H119" s="70"/>
      <c r="I119" s="65"/>
    </row>
    <row r="120" spans="1:9">
      <c r="A120" s="107">
        <f t="shared" ref="A120:A123" si="49">A119+1</f>
        <v>3</v>
      </c>
      <c r="B120" s="110"/>
      <c r="C120" s="109"/>
      <c r="D120" s="72">
        <f t="shared" si="45"/>
        <v>3</v>
      </c>
      <c r="E120" s="80" t="e">
        <f t="shared" si="46"/>
        <v>#N/A</v>
      </c>
      <c r="F120" s="73" t="e">
        <f t="shared" si="47"/>
        <v>#N/A</v>
      </c>
      <c r="G120" s="73" t="e">
        <f t="shared" si="48"/>
        <v>#N/A</v>
      </c>
      <c r="H120" s="70"/>
      <c r="I120" s="65"/>
    </row>
    <row r="121" spans="1:9">
      <c r="A121" s="107">
        <f t="shared" si="49"/>
        <v>4</v>
      </c>
      <c r="B121" s="110"/>
      <c r="C121" s="109"/>
      <c r="D121" s="72">
        <f t="shared" si="45"/>
        <v>4</v>
      </c>
      <c r="E121" s="80" t="e">
        <f t="shared" si="46"/>
        <v>#N/A</v>
      </c>
      <c r="F121" s="73" t="e">
        <f t="shared" si="47"/>
        <v>#N/A</v>
      </c>
      <c r="G121" s="73" t="e">
        <f t="shared" si="48"/>
        <v>#N/A</v>
      </c>
      <c r="H121" s="70"/>
      <c r="I121" s="65"/>
    </row>
    <row r="122" spans="1:9">
      <c r="A122" s="107">
        <f t="shared" si="49"/>
        <v>5</v>
      </c>
      <c r="B122" s="110"/>
      <c r="C122" s="109"/>
      <c r="D122" s="72">
        <f t="shared" si="45"/>
        <v>5</v>
      </c>
      <c r="E122" s="80" t="e">
        <f t="shared" si="46"/>
        <v>#N/A</v>
      </c>
      <c r="F122" s="73" t="e">
        <f t="shared" si="47"/>
        <v>#N/A</v>
      </c>
      <c r="G122" s="73" t="e">
        <f t="shared" si="48"/>
        <v>#N/A</v>
      </c>
      <c r="H122" s="70"/>
      <c r="I122" s="65"/>
    </row>
    <row r="123" spans="1:9">
      <c r="A123" s="107">
        <f t="shared" si="49"/>
        <v>6</v>
      </c>
      <c r="B123" s="110"/>
      <c r="C123" s="109"/>
      <c r="D123" s="72">
        <f t="shared" si="45"/>
        <v>6</v>
      </c>
      <c r="E123" s="80" t="e">
        <f t="shared" si="46"/>
        <v>#N/A</v>
      </c>
      <c r="F123" s="73" t="e">
        <f t="shared" si="47"/>
        <v>#N/A</v>
      </c>
      <c r="G123" s="73" t="e">
        <f t="shared" si="48"/>
        <v>#N/A</v>
      </c>
      <c r="H123" s="70"/>
      <c r="I123" s="65"/>
    </row>
    <row r="124" spans="1:9">
      <c r="A124" s="107" t="s">
        <v>13</v>
      </c>
      <c r="B124" s="110"/>
      <c r="C124" s="109"/>
      <c r="D124" s="72">
        <f t="shared" si="45"/>
        <v>7</v>
      </c>
      <c r="E124" s="80" t="e">
        <f t="shared" si="46"/>
        <v>#N/A</v>
      </c>
      <c r="F124" s="73" t="e">
        <f t="shared" si="47"/>
        <v>#N/A</v>
      </c>
      <c r="G124" s="73" t="e">
        <f t="shared" si="48"/>
        <v>#N/A</v>
      </c>
      <c r="H124" s="70"/>
      <c r="I124" s="65"/>
    </row>
    <row r="125" spans="1:9">
      <c r="A125" s="107" t="s">
        <v>13</v>
      </c>
      <c r="B125" s="110"/>
      <c r="C125" s="109"/>
      <c r="D125" s="72">
        <f t="shared" ref="D125:D127" si="50">IF(A125="DNS",MAX(A$118:A$131)+1,A125)</f>
        <v>7</v>
      </c>
      <c r="E125" s="80" t="e">
        <f t="shared" ref="E125:E126" si="51">INDEX(D$16:D$29,MATCH(B125,B$16:B$29,0))</f>
        <v>#N/A</v>
      </c>
      <c r="F125" s="73" t="e">
        <f t="shared" ref="F125:F126" si="52">INDEX($D$67:$D$79,MATCH($B125,$B$67:$B$79,0))</f>
        <v>#N/A</v>
      </c>
      <c r="G125" s="73" t="e">
        <f t="shared" ref="G125:G126" si="53">SUM(D125:F125)</f>
        <v>#N/A</v>
      </c>
      <c r="H125" s="70"/>
      <c r="I125" s="65"/>
    </row>
    <row r="126" spans="1:9">
      <c r="A126" s="107" t="s">
        <v>13</v>
      </c>
      <c r="B126" s="110"/>
      <c r="C126" s="109"/>
      <c r="D126" s="72">
        <f t="shared" si="50"/>
        <v>7</v>
      </c>
      <c r="E126" s="80" t="e">
        <f t="shared" si="51"/>
        <v>#N/A</v>
      </c>
      <c r="F126" s="73" t="e">
        <f t="shared" si="52"/>
        <v>#N/A</v>
      </c>
      <c r="G126" s="73" t="e">
        <f t="shared" si="53"/>
        <v>#N/A</v>
      </c>
      <c r="H126" s="70"/>
      <c r="I126" s="65"/>
    </row>
    <row r="127" spans="1:9">
      <c r="A127" s="107" t="s">
        <v>13</v>
      </c>
      <c r="B127" s="110"/>
      <c r="C127" s="109"/>
      <c r="D127" s="72">
        <f t="shared" si="50"/>
        <v>7</v>
      </c>
      <c r="E127" s="80" t="e">
        <f>INDEX(D$16:D$29,MATCH(B127,B$16:B$29,0))</f>
        <v>#N/A</v>
      </c>
      <c r="F127" s="73" t="e">
        <f>INDEX($D$67:$D$79,MATCH($B127,$B$67:$B$79,0))</f>
        <v>#N/A</v>
      </c>
      <c r="G127" s="73" t="e">
        <f t="shared" si="48"/>
        <v>#N/A</v>
      </c>
      <c r="H127" s="70"/>
      <c r="I127" s="65"/>
    </row>
    <row r="128" spans="1:9">
      <c r="A128" s="107" t="s">
        <v>13</v>
      </c>
      <c r="B128" s="110"/>
      <c r="C128" s="109">
        <v>0</v>
      </c>
      <c r="D128" s="72"/>
      <c r="E128" s="80" t="e">
        <f>INDEX(D$16:D$29,MATCH(B128,B$16:B$29,0))+1</f>
        <v>#N/A</v>
      </c>
      <c r="F128" s="73" t="e">
        <f>INDEX($D$67:$D$79,MATCH($B128,$B$67:$B$79,0))</f>
        <v>#N/A</v>
      </c>
      <c r="G128" s="73" t="e">
        <f t="shared" si="48"/>
        <v>#N/A</v>
      </c>
      <c r="H128" s="70"/>
      <c r="I128" s="65"/>
    </row>
    <row r="129" spans="1:9">
      <c r="A129" s="107" t="s">
        <v>13</v>
      </c>
      <c r="B129" s="110"/>
      <c r="C129" s="109">
        <v>0</v>
      </c>
      <c r="D129" s="72"/>
      <c r="E129" s="80" t="e">
        <f>INDEX(D$16:D$29,MATCH(B129,B$16:B$29,0))+1</f>
        <v>#N/A</v>
      </c>
      <c r="F129" s="73" t="e">
        <f>INDEX($D$67:$D$79,MATCH($B129,$B$67:$B$79,0))</f>
        <v>#N/A</v>
      </c>
      <c r="G129" s="73" t="e">
        <f t="shared" si="48"/>
        <v>#N/A</v>
      </c>
      <c r="H129" s="70"/>
      <c r="I129" s="65"/>
    </row>
    <row r="130" spans="1:9">
      <c r="A130" s="107"/>
      <c r="B130" s="108"/>
      <c r="C130" s="114"/>
      <c r="D130" s="70"/>
      <c r="E130" s="81"/>
      <c r="F130" s="81"/>
      <c r="G130" s="82"/>
      <c r="H130" s="70"/>
      <c r="I130" s="65"/>
    </row>
    <row r="131" spans="1:9" ht="17" thickBot="1">
      <c r="A131" s="111"/>
      <c r="B131" s="112"/>
      <c r="C131" s="113"/>
      <c r="D131" s="75"/>
      <c r="E131" s="77"/>
      <c r="F131" s="77"/>
      <c r="G131" s="83"/>
      <c r="H131" s="64"/>
      <c r="I131" s="65"/>
    </row>
    <row r="132" spans="1:9">
      <c r="A132" s="60" t="s">
        <v>4</v>
      </c>
      <c r="B132" s="61" t="str">
        <f>B81</f>
        <v>TEAMS</v>
      </c>
      <c r="C132" s="61" t="s">
        <v>5</v>
      </c>
      <c r="D132" s="61" t="str">
        <f>D81</f>
        <v>POINTS</v>
      </c>
      <c r="E132" s="62" t="str">
        <f t="shared" ref="E132:G132" si="54">E116</f>
        <v>ERC SP PTS</v>
      </c>
      <c r="F132" s="62" t="str">
        <f t="shared" si="54"/>
        <v>PP PTS</v>
      </c>
      <c r="G132" s="78" t="str">
        <f t="shared" si="54"/>
        <v>TOTAL CHAMP PTS</v>
      </c>
      <c r="H132" s="70"/>
      <c r="I132" s="65"/>
    </row>
    <row r="133" spans="1:9">
      <c r="A133" s="66" t="s">
        <v>2</v>
      </c>
      <c r="B133" s="67"/>
      <c r="C133" s="67"/>
      <c r="D133" s="68"/>
      <c r="E133" s="69"/>
      <c r="F133" s="69"/>
      <c r="G133" s="79"/>
      <c r="H133" s="70"/>
      <c r="I133" s="65"/>
    </row>
    <row r="134" spans="1:9">
      <c r="A134" s="107">
        <v>1</v>
      </c>
      <c r="B134" s="108"/>
      <c r="C134" s="109"/>
      <c r="D134" s="72">
        <f>IF(A134="DNS",MAX(A$134:A$145)+1,A134)</f>
        <v>1</v>
      </c>
      <c r="E134" s="80" t="e">
        <f>INDEX(D$32:D$43,MATCH(B134,B$32:B$43,0))</f>
        <v>#N/A</v>
      </c>
      <c r="F134" s="73" t="e">
        <f>INDEX($D$83:$D$94,MATCH($B134,$B$83:$B$94,0))</f>
        <v>#N/A</v>
      </c>
      <c r="G134" s="73" t="e">
        <f t="shared" ref="G134:G142" si="55">SUM(D134:F134)</f>
        <v>#N/A</v>
      </c>
      <c r="H134" s="70"/>
      <c r="I134" s="65"/>
    </row>
    <row r="135" spans="1:9">
      <c r="A135" s="107">
        <f>A134+1</f>
        <v>2</v>
      </c>
      <c r="B135" s="108"/>
      <c r="C135" s="109"/>
      <c r="D135" s="72">
        <f t="shared" ref="D135:D142" si="56">IF(A135="DNS",MAX(A$134:A$145)+1,A135)</f>
        <v>2</v>
      </c>
      <c r="E135" s="84" t="e">
        <f t="shared" ref="E135:E142" si="57">INDEX(D$32:D$43,MATCH(B135,B$32:B$43,0))</f>
        <v>#N/A</v>
      </c>
      <c r="F135" s="85" t="e">
        <f t="shared" ref="F135:F143" si="58">INDEX($D$83:$D$94,MATCH($B135,$B$83:$B$94,0))</f>
        <v>#N/A</v>
      </c>
      <c r="G135" s="85" t="e">
        <f t="shared" si="55"/>
        <v>#N/A</v>
      </c>
      <c r="H135" s="70"/>
      <c r="I135" s="65"/>
    </row>
    <row r="136" spans="1:9">
      <c r="A136" s="107">
        <f t="shared" ref="A136:A140" si="59">A135+1</f>
        <v>3</v>
      </c>
      <c r="B136" s="110"/>
      <c r="C136" s="109"/>
      <c r="D136" s="72">
        <f t="shared" si="56"/>
        <v>3</v>
      </c>
      <c r="E136" s="80" t="e">
        <f t="shared" si="57"/>
        <v>#N/A</v>
      </c>
      <c r="F136" s="73" t="e">
        <f t="shared" si="58"/>
        <v>#N/A</v>
      </c>
      <c r="G136" s="73" t="e">
        <f t="shared" si="55"/>
        <v>#N/A</v>
      </c>
      <c r="H136" s="70"/>
      <c r="I136" s="65"/>
    </row>
    <row r="137" spans="1:9">
      <c r="A137" s="107">
        <f t="shared" si="59"/>
        <v>4</v>
      </c>
      <c r="B137" s="110"/>
      <c r="C137" s="109"/>
      <c r="D137" s="72">
        <f t="shared" si="56"/>
        <v>4</v>
      </c>
      <c r="E137" s="80" t="e">
        <f t="shared" si="57"/>
        <v>#N/A</v>
      </c>
      <c r="F137" s="73" t="e">
        <f t="shared" si="58"/>
        <v>#N/A</v>
      </c>
      <c r="G137" s="73" t="e">
        <f t="shared" si="55"/>
        <v>#N/A</v>
      </c>
      <c r="H137" s="70"/>
      <c r="I137" s="65"/>
    </row>
    <row r="138" spans="1:9">
      <c r="A138" s="107">
        <f t="shared" si="59"/>
        <v>5</v>
      </c>
      <c r="B138" s="110"/>
      <c r="C138" s="109"/>
      <c r="D138" s="72">
        <f t="shared" si="56"/>
        <v>5</v>
      </c>
      <c r="E138" s="80" t="e">
        <f t="shared" si="57"/>
        <v>#N/A</v>
      </c>
      <c r="F138" s="73" t="e">
        <f t="shared" si="58"/>
        <v>#N/A</v>
      </c>
      <c r="G138" s="73" t="e">
        <f t="shared" si="55"/>
        <v>#N/A</v>
      </c>
      <c r="H138" s="70"/>
      <c r="I138" s="65"/>
    </row>
    <row r="139" spans="1:9">
      <c r="A139" s="107">
        <f t="shared" si="59"/>
        <v>6</v>
      </c>
      <c r="B139" s="110"/>
      <c r="C139" s="109"/>
      <c r="D139" s="72">
        <f t="shared" si="56"/>
        <v>6</v>
      </c>
      <c r="E139" s="80" t="e">
        <f t="shared" si="57"/>
        <v>#N/A</v>
      </c>
      <c r="F139" s="73" t="e">
        <f t="shared" si="58"/>
        <v>#N/A</v>
      </c>
      <c r="G139" s="73" t="e">
        <f t="shared" si="55"/>
        <v>#N/A</v>
      </c>
      <c r="H139" s="70"/>
      <c r="I139" s="65"/>
    </row>
    <row r="140" spans="1:9">
      <c r="A140" s="107">
        <f t="shared" si="59"/>
        <v>7</v>
      </c>
      <c r="B140" s="110"/>
      <c r="C140" s="109"/>
      <c r="D140" s="72">
        <f t="shared" si="56"/>
        <v>7</v>
      </c>
      <c r="E140" s="80" t="e">
        <f t="shared" si="57"/>
        <v>#N/A</v>
      </c>
      <c r="F140" s="73" t="e">
        <f t="shared" si="58"/>
        <v>#N/A</v>
      </c>
      <c r="G140" s="73" t="e">
        <f t="shared" si="55"/>
        <v>#N/A</v>
      </c>
      <c r="H140" s="70"/>
      <c r="I140" s="65"/>
    </row>
    <row r="141" spans="1:9">
      <c r="A141" s="107" t="s">
        <v>13</v>
      </c>
      <c r="B141" s="110"/>
      <c r="C141" s="109"/>
      <c r="D141" s="72">
        <f t="shared" si="56"/>
        <v>8</v>
      </c>
      <c r="E141" s="80" t="e">
        <f t="shared" si="57"/>
        <v>#N/A</v>
      </c>
      <c r="F141" s="73" t="e">
        <f t="shared" si="58"/>
        <v>#N/A</v>
      </c>
      <c r="G141" s="73" t="e">
        <f t="shared" si="55"/>
        <v>#N/A</v>
      </c>
      <c r="H141" s="70"/>
      <c r="I141" s="65"/>
    </row>
    <row r="142" spans="1:9">
      <c r="A142" s="115" t="s">
        <v>13</v>
      </c>
      <c r="B142" s="116"/>
      <c r="C142" s="117"/>
      <c r="D142" s="72">
        <f t="shared" si="56"/>
        <v>8</v>
      </c>
      <c r="E142" s="80" t="e">
        <f t="shared" si="57"/>
        <v>#N/A</v>
      </c>
      <c r="F142" s="73" t="e">
        <f t="shared" si="58"/>
        <v>#N/A</v>
      </c>
      <c r="G142" s="73" t="e">
        <f t="shared" si="55"/>
        <v>#N/A</v>
      </c>
      <c r="H142" s="70"/>
      <c r="I142" s="65"/>
    </row>
    <row r="143" spans="1:9">
      <c r="A143" s="115" t="s">
        <v>13</v>
      </c>
      <c r="B143" s="116"/>
      <c r="C143" s="117"/>
      <c r="D143" s="72">
        <f t="shared" ref="D143" si="60">IF(A143="DNS",MAX(A$134:A$145)+1,A143)</f>
        <v>8</v>
      </c>
      <c r="E143" s="80" t="e">
        <f t="shared" ref="E143" si="61">INDEX(D$32:D$43,MATCH(B143,B$32:B$43,0))</f>
        <v>#N/A</v>
      </c>
      <c r="F143" s="73" t="e">
        <f t="shared" si="58"/>
        <v>#N/A</v>
      </c>
      <c r="G143" s="73" t="e">
        <f t="shared" ref="G143" si="62">SUM(D143:F143)</f>
        <v>#N/A</v>
      </c>
      <c r="H143" s="70"/>
      <c r="I143" s="65"/>
    </row>
    <row r="144" spans="1:9">
      <c r="A144" s="107"/>
      <c r="B144" s="108"/>
      <c r="C144" s="114"/>
      <c r="D144" s="70"/>
      <c r="E144" s="81"/>
      <c r="F144" s="81"/>
      <c r="G144" s="82"/>
      <c r="H144" s="70"/>
      <c r="I144" s="65"/>
    </row>
    <row r="145" spans="1:9" ht="17" thickBot="1">
      <c r="A145" s="111"/>
      <c r="B145" s="112"/>
      <c r="C145" s="113"/>
      <c r="D145" s="75"/>
      <c r="E145" s="77"/>
      <c r="F145" s="77"/>
      <c r="G145" s="83"/>
      <c r="H145" s="70"/>
      <c r="I145" s="65"/>
    </row>
    <row r="146" spans="1:9">
      <c r="A146" s="60"/>
      <c r="B146" s="86"/>
      <c r="C146" s="87"/>
      <c r="D146" s="86"/>
      <c r="E146" s="88"/>
      <c r="F146" s="89"/>
      <c r="G146" s="88"/>
      <c r="H146" s="70"/>
      <c r="I146" s="65"/>
    </row>
    <row r="147" spans="1:9">
      <c r="A147" s="66"/>
      <c r="B147" s="70"/>
      <c r="C147" s="72"/>
      <c r="D147" s="70"/>
      <c r="E147" s="81"/>
      <c r="F147" s="81"/>
      <c r="G147" s="81"/>
      <c r="H147" s="70"/>
      <c r="I147" s="65"/>
    </row>
    <row r="148" spans="1:9">
      <c r="A148" s="90"/>
      <c r="B148" s="70"/>
      <c r="C148" s="72"/>
      <c r="D148" s="72"/>
      <c r="E148" s="81"/>
      <c r="F148" s="81"/>
      <c r="G148" s="81"/>
      <c r="H148" s="70"/>
      <c r="I148" s="65"/>
    </row>
    <row r="149" spans="1:9">
      <c r="A149" s="90"/>
      <c r="B149" s="70"/>
      <c r="C149" s="72"/>
      <c r="D149" s="72"/>
      <c r="E149" s="81"/>
      <c r="F149" s="81"/>
      <c r="G149" s="81"/>
      <c r="H149" s="70"/>
      <c r="I149" s="65"/>
    </row>
    <row r="150" spans="1:9">
      <c r="A150" s="90"/>
      <c r="B150" s="70"/>
      <c r="C150" s="72"/>
      <c r="D150" s="72"/>
      <c r="E150" s="81"/>
      <c r="F150" s="81"/>
      <c r="G150" s="81"/>
      <c r="H150" s="70"/>
      <c r="I150" s="65"/>
    </row>
    <row r="151" spans="1:9" ht="17" thickBot="1">
      <c r="A151" s="91"/>
      <c r="B151" s="75"/>
      <c r="C151" s="76"/>
      <c r="D151" s="75"/>
      <c r="E151" s="77"/>
      <c r="F151" s="77"/>
      <c r="G151" s="77"/>
      <c r="H151" s="65"/>
      <c r="I151" s="65"/>
    </row>
    <row r="152" spans="1:9">
      <c r="A152" s="65"/>
      <c r="B152" s="65"/>
      <c r="C152" s="92"/>
      <c r="D152" s="65"/>
      <c r="E152" s="65"/>
      <c r="F152" s="65"/>
      <c r="G152" s="65"/>
      <c r="H152" s="65"/>
      <c r="I152" s="65"/>
    </row>
    <row r="153" spans="1:9">
      <c r="A153" s="65"/>
      <c r="B153" s="65"/>
      <c r="C153" s="92"/>
      <c r="D153" s="65"/>
      <c r="E153" s="65"/>
      <c r="F153" s="65"/>
      <c r="G153" s="65"/>
      <c r="H153" s="65"/>
      <c r="I153" s="65"/>
    </row>
    <row r="154" spans="1:9">
      <c r="A154" s="65"/>
      <c r="B154" s="65"/>
      <c r="C154" s="92"/>
      <c r="D154" s="65"/>
      <c r="E154" s="65"/>
      <c r="F154" s="65"/>
      <c r="G154" s="65"/>
      <c r="H154" s="65"/>
      <c r="I154" s="65"/>
    </row>
    <row r="155" spans="1:9" s="41" customFormat="1" ht="20" thickBot="1">
      <c r="A155" s="57" t="s">
        <v>31</v>
      </c>
      <c r="B155" s="57"/>
      <c r="C155" s="58">
        <f>C104</f>
        <v>2015</v>
      </c>
      <c r="D155" s="57"/>
      <c r="E155" s="57"/>
      <c r="F155" s="57"/>
      <c r="G155" s="57"/>
      <c r="H155" s="57"/>
      <c r="I155" s="59"/>
    </row>
    <row r="156" spans="1:9">
      <c r="A156" s="60" t="s">
        <v>4</v>
      </c>
      <c r="B156" s="61" t="str">
        <f>B105</f>
        <v>TEAMS</v>
      </c>
      <c r="C156" s="61" t="s">
        <v>5</v>
      </c>
      <c r="D156" s="61" t="str">
        <f>D105</f>
        <v>POINTS</v>
      </c>
      <c r="E156" s="62" t="str">
        <f>E105</f>
        <v>ERC SP PTS</v>
      </c>
      <c r="F156" s="62" t="str">
        <f>F105</f>
        <v>PP PTS</v>
      </c>
      <c r="G156" s="62" t="s">
        <v>37</v>
      </c>
      <c r="H156" s="63" t="s">
        <v>33</v>
      </c>
      <c r="I156" s="62" t="s">
        <v>43</v>
      </c>
    </row>
    <row r="157" spans="1:9">
      <c r="A157" s="66" t="s">
        <v>0</v>
      </c>
      <c r="B157" s="68"/>
      <c r="C157" s="68"/>
      <c r="D157" s="68"/>
      <c r="E157" s="69"/>
      <c r="F157" s="69"/>
      <c r="G157" s="69"/>
      <c r="H157" s="69"/>
      <c r="I157" s="69"/>
    </row>
    <row r="158" spans="1:9">
      <c r="A158" s="107">
        <v>1</v>
      </c>
      <c r="B158" s="108"/>
      <c r="C158" s="119"/>
      <c r="D158" s="72">
        <f t="shared" ref="D158:D165" si="63">IF(A158="DNS",MAX(A$158:A$166)+1,A158)</f>
        <v>1</v>
      </c>
      <c r="E158" s="73" t="e">
        <f>INDEX($D$5:$D$12,MATCH($B158,$B$5:$B$12,0))</f>
        <v>#N/A</v>
      </c>
      <c r="F158" s="73" t="e">
        <f t="shared" ref="F158:F165" si="64">INDEX($D$56:$D$64,MATCH($B158,$B$56:$B$64,0))</f>
        <v>#N/A</v>
      </c>
      <c r="G158" s="73" t="e">
        <f t="shared" ref="G158:G165" si="65">INDEX($D$107:$D$115,MATCH($B158,$B$107:$B$115,0))</f>
        <v>#N/A</v>
      </c>
      <c r="H158" s="73" t="e">
        <f>SUM(D158:G158)</f>
        <v>#N/A</v>
      </c>
      <c r="I158" s="120">
        <v>1</v>
      </c>
    </row>
    <row r="159" spans="1:9">
      <c r="A159" s="107">
        <f>A158+1</f>
        <v>2</v>
      </c>
      <c r="B159" s="108"/>
      <c r="C159" s="119"/>
      <c r="D159" s="72">
        <f t="shared" si="63"/>
        <v>2</v>
      </c>
      <c r="E159" s="73" t="e">
        <f t="shared" ref="E159:E164" si="66">INDEX(D$5:D$12,MATCH(B159,B$5:B$12,0))</f>
        <v>#N/A</v>
      </c>
      <c r="F159" s="73" t="e">
        <f t="shared" si="64"/>
        <v>#N/A</v>
      </c>
      <c r="G159" s="73" t="e">
        <f t="shared" si="65"/>
        <v>#N/A</v>
      </c>
      <c r="H159" s="73" t="e">
        <f t="shared" ref="H159:H161" si="67">SUM(D159:G159)</f>
        <v>#N/A</v>
      </c>
      <c r="I159" s="120">
        <v>3</v>
      </c>
    </row>
    <row r="160" spans="1:9">
      <c r="A160" s="107">
        <f t="shared" ref="A160" si="68">A159+1</f>
        <v>3</v>
      </c>
      <c r="B160" s="108"/>
      <c r="C160" s="119"/>
      <c r="D160" s="72">
        <f t="shared" si="63"/>
        <v>3</v>
      </c>
      <c r="E160" s="73" t="e">
        <f t="shared" si="66"/>
        <v>#N/A</v>
      </c>
      <c r="F160" s="73" t="e">
        <f t="shared" si="64"/>
        <v>#N/A</v>
      </c>
      <c r="G160" s="73" t="e">
        <f t="shared" si="65"/>
        <v>#N/A</v>
      </c>
      <c r="H160" s="73" t="e">
        <f t="shared" si="67"/>
        <v>#N/A</v>
      </c>
      <c r="I160" s="120">
        <v>2</v>
      </c>
    </row>
    <row r="161" spans="1:9">
      <c r="A161" s="107">
        <v>4</v>
      </c>
      <c r="B161" s="110"/>
      <c r="C161" s="119"/>
      <c r="D161" s="72">
        <f t="shared" si="63"/>
        <v>4</v>
      </c>
      <c r="E161" s="73" t="e">
        <f t="shared" si="66"/>
        <v>#N/A</v>
      </c>
      <c r="F161" s="73" t="e">
        <f t="shared" si="64"/>
        <v>#N/A</v>
      </c>
      <c r="G161" s="73" t="e">
        <f t="shared" si="65"/>
        <v>#N/A</v>
      </c>
      <c r="H161" s="73" t="e">
        <f t="shared" si="67"/>
        <v>#N/A</v>
      </c>
      <c r="I161" s="120"/>
    </row>
    <row r="162" spans="1:9">
      <c r="A162" s="107" t="s">
        <v>13</v>
      </c>
      <c r="B162" s="110"/>
      <c r="C162" s="109"/>
      <c r="D162" s="72">
        <f t="shared" si="63"/>
        <v>5</v>
      </c>
      <c r="E162" s="73" t="e">
        <f t="shared" si="66"/>
        <v>#N/A</v>
      </c>
      <c r="F162" s="73" t="e">
        <f t="shared" si="64"/>
        <v>#N/A</v>
      </c>
      <c r="G162" s="73" t="e">
        <f t="shared" si="65"/>
        <v>#N/A</v>
      </c>
      <c r="H162" s="73" t="e">
        <f t="shared" ref="H162:H164" si="69">SUM(D162:G162)</f>
        <v>#N/A</v>
      </c>
      <c r="I162" s="120"/>
    </row>
    <row r="163" spans="1:9">
      <c r="A163" s="107" t="s">
        <v>13</v>
      </c>
      <c r="B163" s="110"/>
      <c r="C163" s="109"/>
      <c r="D163" s="72">
        <f t="shared" si="63"/>
        <v>5</v>
      </c>
      <c r="E163" s="73" t="e">
        <f t="shared" si="66"/>
        <v>#N/A</v>
      </c>
      <c r="F163" s="73" t="e">
        <f t="shared" si="64"/>
        <v>#N/A</v>
      </c>
      <c r="G163" s="73" t="e">
        <f t="shared" si="65"/>
        <v>#N/A</v>
      </c>
      <c r="H163" s="73" t="e">
        <f t="shared" ref="H163" si="70">SUM(D163:G163)</f>
        <v>#N/A</v>
      </c>
      <c r="I163" s="120"/>
    </row>
    <row r="164" spans="1:9">
      <c r="A164" s="107" t="s">
        <v>13</v>
      </c>
      <c r="B164" s="110"/>
      <c r="C164" s="109"/>
      <c r="D164" s="72">
        <f t="shared" si="63"/>
        <v>5</v>
      </c>
      <c r="E164" s="73" t="e">
        <f t="shared" si="66"/>
        <v>#N/A</v>
      </c>
      <c r="F164" s="73" t="e">
        <f t="shared" si="64"/>
        <v>#N/A</v>
      </c>
      <c r="G164" s="73" t="e">
        <f t="shared" si="65"/>
        <v>#N/A</v>
      </c>
      <c r="H164" s="73" t="e">
        <f t="shared" si="69"/>
        <v>#N/A</v>
      </c>
      <c r="I164" s="120"/>
    </row>
    <row r="165" spans="1:9">
      <c r="A165" s="107" t="s">
        <v>13</v>
      </c>
      <c r="B165" s="110"/>
      <c r="C165" s="109"/>
      <c r="D165" s="72">
        <f t="shared" si="63"/>
        <v>5</v>
      </c>
      <c r="E165" s="73" t="e">
        <f t="shared" ref="E165" si="71">INDEX(D$5:D$12,MATCH(B165,B$5:B$12,0))</f>
        <v>#N/A</v>
      </c>
      <c r="F165" s="73" t="e">
        <f t="shared" si="64"/>
        <v>#N/A</v>
      </c>
      <c r="G165" s="73" t="e">
        <f t="shared" si="65"/>
        <v>#N/A</v>
      </c>
      <c r="H165" s="73" t="e">
        <f t="shared" ref="H165" si="72">SUM(D165:G165)</f>
        <v>#N/A</v>
      </c>
      <c r="I165" s="120"/>
    </row>
    <row r="166" spans="1:9" ht="17" thickBot="1">
      <c r="A166" s="111"/>
      <c r="B166" s="112"/>
      <c r="C166" s="113"/>
      <c r="D166" s="75"/>
      <c r="E166" s="77"/>
      <c r="F166" s="77"/>
      <c r="G166" s="77"/>
      <c r="H166" s="77"/>
      <c r="I166" s="121"/>
    </row>
    <row r="167" spans="1:9">
      <c r="A167" s="60" t="s">
        <v>4</v>
      </c>
      <c r="B167" s="61" t="str">
        <f>B116</f>
        <v>TEAMS</v>
      </c>
      <c r="C167" s="61" t="s">
        <v>5</v>
      </c>
      <c r="D167" s="61" t="str">
        <f>D116</f>
        <v>POINTS</v>
      </c>
      <c r="E167" s="62" t="str">
        <f t="shared" ref="E167:G167" si="73">E156</f>
        <v>ERC SP PTS</v>
      </c>
      <c r="F167" s="62" t="str">
        <f t="shared" si="73"/>
        <v>PP PTS</v>
      </c>
      <c r="G167" s="62" t="str">
        <f t="shared" si="73"/>
        <v>STP PTS</v>
      </c>
      <c r="H167" s="78" t="str">
        <f>H156</f>
        <v>TOTAL CHAMP PTS</v>
      </c>
      <c r="I167" s="62" t="s">
        <v>43</v>
      </c>
    </row>
    <row r="168" spans="1:9">
      <c r="A168" s="66" t="s">
        <v>1</v>
      </c>
      <c r="B168" s="68"/>
      <c r="C168" s="68"/>
      <c r="D168" s="68"/>
      <c r="E168" s="69"/>
      <c r="F168" s="69"/>
      <c r="G168" s="69"/>
      <c r="H168" s="79"/>
      <c r="I168" s="69"/>
    </row>
    <row r="169" spans="1:9">
      <c r="A169" s="107">
        <v>1</v>
      </c>
      <c r="B169" s="110"/>
      <c r="C169" s="119"/>
      <c r="D169" s="72">
        <f t="shared" ref="D169:D178" si="74">IF(A169="DNS",MAX(A$169:A$180)+1,A169)</f>
        <v>1</v>
      </c>
      <c r="E169" s="80" t="e">
        <f t="shared" ref="E169:E175" si="75">INDEX(D$16:D$29,MATCH(B169,B$16:B$29,0))</f>
        <v>#N/A</v>
      </c>
      <c r="F169" s="73" t="e">
        <f t="shared" ref="F169:F175" si="76">INDEX($D$67:$D$79,MATCH($B169,$B$67:$B$79,0))</f>
        <v>#N/A</v>
      </c>
      <c r="G169" s="73" t="e">
        <f t="shared" ref="G169:G175" si="77">INDEX($D$118:$D$131,MATCH($B169,$B$118:$B$131,0))</f>
        <v>#N/A</v>
      </c>
      <c r="H169" s="73" t="e">
        <f t="shared" ref="H169:H178" si="78">SUM(D169:G169)</f>
        <v>#N/A</v>
      </c>
      <c r="I169" s="120">
        <v>1</v>
      </c>
    </row>
    <row r="170" spans="1:9">
      <c r="A170" s="107">
        <f>A169+1</f>
        <v>2</v>
      </c>
      <c r="B170" s="110"/>
      <c r="C170" s="119"/>
      <c r="D170" s="72">
        <f t="shared" si="74"/>
        <v>2</v>
      </c>
      <c r="E170" s="80" t="e">
        <f t="shared" si="75"/>
        <v>#N/A</v>
      </c>
      <c r="F170" s="73" t="e">
        <f t="shared" si="76"/>
        <v>#N/A</v>
      </c>
      <c r="G170" s="73" t="e">
        <f t="shared" si="77"/>
        <v>#N/A</v>
      </c>
      <c r="H170" s="73" t="e">
        <f t="shared" si="78"/>
        <v>#N/A</v>
      </c>
      <c r="I170" s="120"/>
    </row>
    <row r="171" spans="1:9">
      <c r="A171" s="107">
        <f t="shared" ref="A171:A175" si="79">A170+1</f>
        <v>3</v>
      </c>
      <c r="B171" s="110"/>
      <c r="C171" s="119"/>
      <c r="D171" s="72">
        <f t="shared" si="74"/>
        <v>3</v>
      </c>
      <c r="E171" s="80" t="e">
        <f t="shared" si="75"/>
        <v>#N/A</v>
      </c>
      <c r="F171" s="73" t="e">
        <f t="shared" si="76"/>
        <v>#N/A</v>
      </c>
      <c r="G171" s="73" t="e">
        <f t="shared" si="77"/>
        <v>#N/A</v>
      </c>
      <c r="H171" s="73" t="e">
        <f t="shared" si="78"/>
        <v>#N/A</v>
      </c>
      <c r="I171" s="120"/>
    </row>
    <row r="172" spans="1:9">
      <c r="A172" s="107">
        <f t="shared" si="79"/>
        <v>4</v>
      </c>
      <c r="B172" s="110"/>
      <c r="C172" s="119"/>
      <c r="D172" s="72">
        <f t="shared" si="74"/>
        <v>4</v>
      </c>
      <c r="E172" s="80" t="e">
        <f t="shared" si="75"/>
        <v>#N/A</v>
      </c>
      <c r="F172" s="73" t="e">
        <f t="shared" si="76"/>
        <v>#N/A</v>
      </c>
      <c r="G172" s="73" t="e">
        <f t="shared" si="77"/>
        <v>#N/A</v>
      </c>
      <c r="H172" s="73" t="e">
        <f t="shared" si="78"/>
        <v>#N/A</v>
      </c>
      <c r="I172" s="120">
        <v>2</v>
      </c>
    </row>
    <row r="173" spans="1:9">
      <c r="A173" s="107">
        <f t="shared" si="79"/>
        <v>5</v>
      </c>
      <c r="B173" s="110"/>
      <c r="C173" s="119"/>
      <c r="D173" s="72">
        <f t="shared" si="74"/>
        <v>5</v>
      </c>
      <c r="E173" s="80" t="e">
        <f t="shared" si="75"/>
        <v>#N/A</v>
      </c>
      <c r="F173" s="73" t="e">
        <f t="shared" si="76"/>
        <v>#N/A</v>
      </c>
      <c r="G173" s="73" t="e">
        <f t="shared" si="77"/>
        <v>#N/A</v>
      </c>
      <c r="H173" s="73" t="e">
        <f t="shared" si="78"/>
        <v>#N/A</v>
      </c>
      <c r="I173" s="120">
        <v>3</v>
      </c>
    </row>
    <row r="174" spans="1:9">
      <c r="A174" s="107">
        <f t="shared" si="79"/>
        <v>6</v>
      </c>
      <c r="B174" s="110"/>
      <c r="C174" s="119"/>
      <c r="D174" s="72">
        <f t="shared" si="74"/>
        <v>6</v>
      </c>
      <c r="E174" s="80" t="e">
        <f t="shared" si="75"/>
        <v>#N/A</v>
      </c>
      <c r="F174" s="73" t="e">
        <f t="shared" si="76"/>
        <v>#N/A</v>
      </c>
      <c r="G174" s="73" t="e">
        <f t="shared" si="77"/>
        <v>#N/A</v>
      </c>
      <c r="H174" s="73" t="e">
        <f t="shared" si="78"/>
        <v>#N/A</v>
      </c>
      <c r="I174" s="120"/>
    </row>
    <row r="175" spans="1:9">
      <c r="A175" s="107">
        <f t="shared" si="79"/>
        <v>7</v>
      </c>
      <c r="B175" s="110"/>
      <c r="C175" s="119"/>
      <c r="D175" s="72">
        <f t="shared" si="74"/>
        <v>7</v>
      </c>
      <c r="E175" s="80" t="e">
        <f t="shared" si="75"/>
        <v>#N/A</v>
      </c>
      <c r="F175" s="73" t="e">
        <f t="shared" si="76"/>
        <v>#N/A</v>
      </c>
      <c r="G175" s="73" t="e">
        <f t="shared" si="77"/>
        <v>#N/A</v>
      </c>
      <c r="H175" s="73" t="e">
        <f t="shared" si="78"/>
        <v>#N/A</v>
      </c>
      <c r="I175" s="120"/>
    </row>
    <row r="176" spans="1:9">
      <c r="A176" s="107" t="s">
        <v>13</v>
      </c>
      <c r="B176" s="110"/>
      <c r="C176" s="109"/>
      <c r="D176" s="72">
        <f t="shared" si="74"/>
        <v>8</v>
      </c>
      <c r="E176" s="80" t="e">
        <f t="shared" ref="E176:E177" si="80">INDEX(D$16:D$29,MATCH(B176,B$16:B$29,0))</f>
        <v>#N/A</v>
      </c>
      <c r="F176" s="73" t="e">
        <f t="shared" ref="F176:F177" si="81">INDEX($D$67:$D$79,MATCH($B176,$B$67:$B$79,0))</f>
        <v>#N/A</v>
      </c>
      <c r="G176" s="73" t="e">
        <f t="shared" ref="G176:G177" si="82">INDEX($D$118:$D$131,MATCH($B176,$B$118:$B$131,0))</f>
        <v>#N/A</v>
      </c>
      <c r="H176" s="73" t="e">
        <f t="shared" ref="H176:H177" si="83">SUM(D176:G176)</f>
        <v>#N/A</v>
      </c>
      <c r="I176" s="120"/>
    </row>
    <row r="177" spans="1:10">
      <c r="A177" s="107" t="s">
        <v>13</v>
      </c>
      <c r="B177" s="110"/>
      <c r="C177" s="109"/>
      <c r="D177" s="72">
        <f t="shared" si="74"/>
        <v>8</v>
      </c>
      <c r="E177" s="80" t="e">
        <f t="shared" si="80"/>
        <v>#N/A</v>
      </c>
      <c r="F177" s="73" t="e">
        <f t="shared" si="81"/>
        <v>#N/A</v>
      </c>
      <c r="G177" s="73" t="e">
        <f t="shared" si="82"/>
        <v>#N/A</v>
      </c>
      <c r="H177" s="73" t="e">
        <f t="shared" si="83"/>
        <v>#N/A</v>
      </c>
      <c r="I177" s="120"/>
    </row>
    <row r="178" spans="1:10">
      <c r="A178" s="107" t="s">
        <v>13</v>
      </c>
      <c r="B178" s="110"/>
      <c r="C178" s="109"/>
      <c r="D178" s="72">
        <f t="shared" si="74"/>
        <v>8</v>
      </c>
      <c r="E178" s="80" t="e">
        <f>INDEX(D$16:D$29,MATCH(B178,B$16:B$29,0))</f>
        <v>#N/A</v>
      </c>
      <c r="F178" s="73" t="e">
        <f>INDEX($D$67:$D$79,MATCH($B178,$B$67:$B$79,0))</f>
        <v>#N/A</v>
      </c>
      <c r="G178" s="73" t="e">
        <f>INDEX($D$118:$D$131,MATCH($B178,$B$118:$B$131,0))</f>
        <v>#N/A</v>
      </c>
      <c r="H178" s="73" t="e">
        <f t="shared" si="78"/>
        <v>#N/A</v>
      </c>
      <c r="I178" s="120"/>
    </row>
    <row r="179" spans="1:10">
      <c r="A179" s="107"/>
      <c r="B179" s="110"/>
      <c r="C179" s="109"/>
      <c r="D179" s="72"/>
      <c r="E179" s="80"/>
      <c r="F179" s="73"/>
      <c r="G179" s="73"/>
      <c r="H179" s="73"/>
      <c r="I179" s="120"/>
    </row>
    <row r="180" spans="1:10" ht="17" thickBot="1">
      <c r="A180" s="111"/>
      <c r="B180" s="112"/>
      <c r="C180" s="113"/>
      <c r="D180" s="75"/>
      <c r="E180" s="77"/>
      <c r="F180" s="77"/>
      <c r="G180" s="77"/>
      <c r="H180" s="83"/>
      <c r="I180" s="121"/>
    </row>
    <row r="181" spans="1:10">
      <c r="A181" s="60" t="s">
        <v>4</v>
      </c>
      <c r="B181" s="61" t="str">
        <f>B132</f>
        <v>TEAMS</v>
      </c>
      <c r="C181" s="61" t="s">
        <v>5</v>
      </c>
      <c r="D181" s="61" t="str">
        <f>D132</f>
        <v>POINTS</v>
      </c>
      <c r="E181" s="62" t="str">
        <f>E167</f>
        <v>ERC SP PTS</v>
      </c>
      <c r="F181" s="62" t="str">
        <f>F167</f>
        <v>PP PTS</v>
      </c>
      <c r="G181" s="62" t="str">
        <f>G167</f>
        <v>STP PTS</v>
      </c>
      <c r="H181" s="78" t="str">
        <f>H167</f>
        <v>TOTAL CHAMP PTS</v>
      </c>
      <c r="I181" s="62" t="s">
        <v>43</v>
      </c>
    </row>
    <row r="182" spans="1:10">
      <c r="A182" s="66" t="s">
        <v>2</v>
      </c>
      <c r="B182" s="68"/>
      <c r="C182" s="68"/>
      <c r="D182" s="68"/>
      <c r="E182" s="69"/>
      <c r="F182" s="69"/>
      <c r="G182" s="69"/>
      <c r="H182" s="79"/>
      <c r="I182" s="69"/>
    </row>
    <row r="183" spans="1:10">
      <c r="A183" s="107">
        <v>1</v>
      </c>
      <c r="B183" s="108"/>
      <c r="C183" s="119"/>
      <c r="D183" s="72">
        <f t="shared" ref="D183:D191" si="84">IF(A183="DNS",MAX(A$183:A$194)+1,A183)</f>
        <v>1</v>
      </c>
      <c r="E183" s="80" t="e">
        <f>INDEX(D$32:D$43,MATCH(B183,B$32:B$43,0))</f>
        <v>#N/A</v>
      </c>
      <c r="F183" s="73" t="e">
        <f t="shared" ref="F183:F192" si="85">INDEX($D$83:$D$94,MATCH($B183,$B$83:$B$94,0))</f>
        <v>#N/A</v>
      </c>
      <c r="G183" s="73" t="e">
        <f t="shared" ref="G183:G192" si="86">INDEX($D$134:$D$145,MATCH($B183,$B$134:$B$145,0))</f>
        <v>#N/A</v>
      </c>
      <c r="H183" s="73" t="e">
        <f t="shared" ref="H183:H190" si="87">SUM(D183:G183)</f>
        <v>#N/A</v>
      </c>
      <c r="I183" s="120"/>
    </row>
    <row r="184" spans="1:10">
      <c r="A184" s="107">
        <f>A183+1</f>
        <v>2</v>
      </c>
      <c r="B184" s="108"/>
      <c r="C184" s="119"/>
      <c r="D184" s="72">
        <f t="shared" si="84"/>
        <v>2</v>
      </c>
      <c r="E184" s="84" t="e">
        <f>INDEX(D$32:D$43,MATCH(B184,B$32:B$43,0))</f>
        <v>#N/A</v>
      </c>
      <c r="F184" s="85" t="e">
        <f t="shared" si="85"/>
        <v>#N/A</v>
      </c>
      <c r="G184" s="73" t="e">
        <f t="shared" si="86"/>
        <v>#N/A</v>
      </c>
      <c r="H184" s="73" t="e">
        <f t="shared" si="87"/>
        <v>#N/A</v>
      </c>
      <c r="I184" s="120"/>
    </row>
    <row r="185" spans="1:10">
      <c r="A185" s="107">
        <f t="shared" ref="A185:A187" si="88">A184+1</f>
        <v>3</v>
      </c>
      <c r="B185" s="110"/>
      <c r="C185" s="119"/>
      <c r="D185" s="72">
        <f t="shared" si="84"/>
        <v>3</v>
      </c>
      <c r="E185" s="84" t="e">
        <f>INDEX(D$32:D$43,MATCH(B185,B$32:B$43,0))</f>
        <v>#N/A</v>
      </c>
      <c r="F185" s="85" t="e">
        <f t="shared" si="85"/>
        <v>#N/A</v>
      </c>
      <c r="G185" s="73" t="e">
        <f t="shared" si="86"/>
        <v>#N/A</v>
      </c>
      <c r="H185" s="73" t="e">
        <f t="shared" ref="H185" si="89">SUM(D185:G185)</f>
        <v>#N/A</v>
      </c>
      <c r="I185" s="120"/>
    </row>
    <row r="186" spans="1:10">
      <c r="A186" s="107">
        <f t="shared" si="88"/>
        <v>4</v>
      </c>
      <c r="B186" s="110"/>
      <c r="C186" s="109"/>
      <c r="D186" s="72">
        <f t="shared" si="84"/>
        <v>4</v>
      </c>
      <c r="E186" s="80" t="e">
        <f>INDEX(D$32:D$43,MATCH(B186,B$32:B$43,0))</f>
        <v>#N/A</v>
      </c>
      <c r="F186" s="73" t="e">
        <f t="shared" si="85"/>
        <v>#N/A</v>
      </c>
      <c r="G186" s="73" t="e">
        <f t="shared" si="86"/>
        <v>#N/A</v>
      </c>
      <c r="H186" s="73" t="e">
        <f t="shared" si="87"/>
        <v>#N/A</v>
      </c>
      <c r="I186" s="120"/>
      <c r="J186" s="118"/>
    </row>
    <row r="187" spans="1:10">
      <c r="A187" s="107">
        <f t="shared" si="88"/>
        <v>5</v>
      </c>
      <c r="B187" s="110"/>
      <c r="C187" s="122"/>
      <c r="D187" s="72">
        <f t="shared" si="84"/>
        <v>5</v>
      </c>
      <c r="E187" s="80" t="e">
        <f>INDEX(D$32:D$43,MATCH(B187,B$32:B$43,0))</f>
        <v>#N/A</v>
      </c>
      <c r="F187" s="73" t="e">
        <f t="shared" si="85"/>
        <v>#N/A</v>
      </c>
      <c r="G187" s="73" t="e">
        <f t="shared" si="86"/>
        <v>#N/A</v>
      </c>
      <c r="H187" s="73" t="e">
        <f t="shared" si="87"/>
        <v>#N/A</v>
      </c>
      <c r="I187" s="120"/>
    </row>
    <row r="188" spans="1:10">
      <c r="A188" s="107" t="s">
        <v>13</v>
      </c>
      <c r="B188" s="110"/>
      <c r="C188" s="109"/>
      <c r="D188" s="72">
        <f t="shared" si="84"/>
        <v>6</v>
      </c>
      <c r="E188" s="80" t="e">
        <f t="shared" ref="E188" si="90">INDEX(D$32:D$43,MATCH(B188,B$32:B$43,0))</f>
        <v>#N/A</v>
      </c>
      <c r="F188" s="73" t="e">
        <f t="shared" si="85"/>
        <v>#N/A</v>
      </c>
      <c r="G188" s="73" t="e">
        <f t="shared" si="86"/>
        <v>#N/A</v>
      </c>
      <c r="H188" s="73" t="e">
        <f t="shared" ref="H188" si="91">SUM(D188:G188)</f>
        <v>#N/A</v>
      </c>
      <c r="I188" s="120"/>
    </row>
    <row r="189" spans="1:10">
      <c r="A189" s="107" t="s">
        <v>13</v>
      </c>
      <c r="B189" s="110"/>
      <c r="C189" s="109"/>
      <c r="D189" s="72">
        <f t="shared" si="84"/>
        <v>6</v>
      </c>
      <c r="E189" s="80" t="e">
        <f>INDEX(D$32:D$43,MATCH(B189,B$32:B$43,0))</f>
        <v>#N/A</v>
      </c>
      <c r="F189" s="73" t="e">
        <f t="shared" si="85"/>
        <v>#N/A</v>
      </c>
      <c r="G189" s="73" t="e">
        <f t="shared" si="86"/>
        <v>#N/A</v>
      </c>
      <c r="H189" s="73" t="e">
        <f t="shared" si="87"/>
        <v>#N/A</v>
      </c>
      <c r="I189" s="120"/>
    </row>
    <row r="190" spans="1:10">
      <c r="A190" s="107" t="s">
        <v>13</v>
      </c>
      <c r="B190" s="110"/>
      <c r="C190" s="109"/>
      <c r="D190" s="72">
        <f t="shared" si="84"/>
        <v>6</v>
      </c>
      <c r="E190" s="80" t="e">
        <f>INDEX(D$32:D$43,MATCH(B190,B$32:B$43,0))</f>
        <v>#N/A</v>
      </c>
      <c r="F190" s="73" t="e">
        <f t="shared" si="85"/>
        <v>#N/A</v>
      </c>
      <c r="G190" s="73" t="e">
        <f t="shared" si="86"/>
        <v>#N/A</v>
      </c>
      <c r="H190" s="73" t="e">
        <f t="shared" si="87"/>
        <v>#N/A</v>
      </c>
      <c r="I190" s="120"/>
    </row>
    <row r="191" spans="1:10">
      <c r="A191" s="107" t="s">
        <v>13</v>
      </c>
      <c r="B191" s="110"/>
      <c r="C191" s="109"/>
      <c r="D191" s="72">
        <f t="shared" si="84"/>
        <v>6</v>
      </c>
      <c r="E191" s="80" t="e">
        <f>INDEX(D$32:D$43,MATCH(B191,B$32:B$43,0))</f>
        <v>#N/A</v>
      </c>
      <c r="F191" s="73" t="e">
        <f t="shared" si="85"/>
        <v>#N/A</v>
      </c>
      <c r="G191" s="73" t="e">
        <f t="shared" si="86"/>
        <v>#N/A</v>
      </c>
      <c r="H191" s="73" t="e">
        <f t="shared" ref="H191" si="92">SUM(D191:G191)</f>
        <v>#N/A</v>
      </c>
      <c r="I191" s="120"/>
    </row>
    <row r="192" spans="1:10">
      <c r="A192" s="107" t="s">
        <v>13</v>
      </c>
      <c r="B192" s="110"/>
      <c r="C192" s="109"/>
      <c r="D192" s="72">
        <f t="shared" ref="D192" si="93">IF(A192="DNS",MAX(A$183:A$194)+1,A192)</f>
        <v>6</v>
      </c>
      <c r="E192" s="80" t="e">
        <f>INDEX(D$32:D$43,MATCH(B192,B$32:B$43,0))</f>
        <v>#N/A</v>
      </c>
      <c r="F192" s="73" t="e">
        <f t="shared" si="85"/>
        <v>#N/A</v>
      </c>
      <c r="G192" s="73" t="e">
        <f t="shared" si="86"/>
        <v>#N/A</v>
      </c>
      <c r="H192" s="73" t="e">
        <f t="shared" ref="H192" si="94">SUM(D192:G192)</f>
        <v>#N/A</v>
      </c>
      <c r="I192" s="120"/>
    </row>
    <row r="193" spans="1:9">
      <c r="A193" s="107"/>
      <c r="B193" s="110"/>
      <c r="C193" s="109"/>
      <c r="D193" s="70"/>
      <c r="E193" s="81"/>
      <c r="F193" s="81"/>
      <c r="G193" s="81"/>
      <c r="H193" s="82"/>
      <c r="I193" s="120"/>
    </row>
    <row r="194" spans="1:9" ht="17" thickBot="1">
      <c r="A194" s="111"/>
      <c r="B194" s="112"/>
      <c r="C194" s="113"/>
      <c r="D194" s="75"/>
      <c r="E194" s="77"/>
      <c r="F194" s="77"/>
      <c r="G194" s="77"/>
      <c r="H194" s="83"/>
      <c r="I194" s="121"/>
    </row>
    <row r="195" spans="1:9">
      <c r="A195" s="60" t="s">
        <v>42</v>
      </c>
      <c r="B195" s="93"/>
      <c r="C195" s="61"/>
      <c r="D195" s="93"/>
      <c r="E195" s="94" t="s">
        <v>38</v>
      </c>
      <c r="F195" s="94" t="s">
        <v>39</v>
      </c>
      <c r="G195" s="94" t="s">
        <v>40</v>
      </c>
      <c r="H195" s="94" t="s">
        <v>41</v>
      </c>
      <c r="I195" s="62" t="s">
        <v>43</v>
      </c>
    </row>
    <row r="196" spans="1:9">
      <c r="A196" s="90"/>
      <c r="B196" s="74" t="s">
        <v>8</v>
      </c>
      <c r="C196" s="72"/>
      <c r="D196" s="70"/>
      <c r="E196" s="73" t="e">
        <f t="shared" ref="E196:E202" si="95">INDEX(H$158:H$165,MATCH(B196,B$158:B$165,0))</f>
        <v>#N/A</v>
      </c>
      <c r="F196" s="73" t="e">
        <f t="shared" ref="F196:F202" si="96">INDEX($H$169:$H$178,MATCH($B196,$B$169:$B$178,0))</f>
        <v>#N/A</v>
      </c>
      <c r="G196" s="73" t="e">
        <f>INDEX($H$183:$H$194,MATCH($B196,$B$183:$B$194,0))</f>
        <v>#N/A</v>
      </c>
      <c r="H196" s="73" t="e">
        <f>SUM(E196:G196)</f>
        <v>#N/A</v>
      </c>
      <c r="I196" s="123"/>
    </row>
    <row r="197" spans="1:9">
      <c r="A197" s="90"/>
      <c r="B197" s="70"/>
      <c r="C197" s="72"/>
      <c r="D197" s="70"/>
      <c r="E197" s="73" t="e">
        <f t="shared" si="95"/>
        <v>#N/A</v>
      </c>
      <c r="F197" s="73" t="e">
        <f t="shared" si="96"/>
        <v>#N/A</v>
      </c>
      <c r="G197" s="73" t="e">
        <f t="shared" ref="G197:G202" si="97">INDEX($H$183:$H$194,MATCH($B197,$B$183:$B$194,0))</f>
        <v>#N/A</v>
      </c>
      <c r="H197" s="73" t="e">
        <f t="shared" ref="H197:H205" si="98">SUM(E197:G197)</f>
        <v>#N/A</v>
      </c>
      <c r="I197" s="120"/>
    </row>
    <row r="198" spans="1:9">
      <c r="A198" s="71"/>
      <c r="B198" s="70"/>
      <c r="C198" s="72"/>
      <c r="D198" s="70"/>
      <c r="E198" s="73" t="e">
        <f t="shared" si="95"/>
        <v>#N/A</v>
      </c>
      <c r="F198" s="73" t="e">
        <f t="shared" si="96"/>
        <v>#N/A</v>
      </c>
      <c r="G198" s="73" t="e">
        <f t="shared" si="97"/>
        <v>#N/A</v>
      </c>
      <c r="H198" s="73" t="e">
        <f t="shared" si="98"/>
        <v>#N/A</v>
      </c>
      <c r="I198" s="123"/>
    </row>
    <row r="199" spans="1:9">
      <c r="A199" s="71"/>
      <c r="B199" s="74"/>
      <c r="C199" s="72"/>
      <c r="D199" s="72"/>
      <c r="E199" s="73" t="e">
        <f t="shared" si="95"/>
        <v>#N/A</v>
      </c>
      <c r="F199" s="73" t="e">
        <f t="shared" si="96"/>
        <v>#N/A</v>
      </c>
      <c r="G199" s="73" t="e">
        <f t="shared" si="97"/>
        <v>#N/A</v>
      </c>
      <c r="H199" s="73" t="e">
        <f t="shared" si="98"/>
        <v>#N/A</v>
      </c>
      <c r="I199" s="123"/>
    </row>
    <row r="200" spans="1:9">
      <c r="A200" s="71"/>
      <c r="B200" s="74"/>
      <c r="C200" s="72"/>
      <c r="D200" s="72"/>
      <c r="E200" s="73" t="e">
        <f t="shared" si="95"/>
        <v>#N/A</v>
      </c>
      <c r="F200" s="73" t="e">
        <f t="shared" si="96"/>
        <v>#N/A</v>
      </c>
      <c r="G200" s="73" t="e">
        <f t="shared" si="97"/>
        <v>#N/A</v>
      </c>
      <c r="H200" s="73" t="e">
        <f t="shared" si="98"/>
        <v>#N/A</v>
      </c>
      <c r="I200" s="123"/>
    </row>
    <row r="201" spans="1:9">
      <c r="A201" s="71"/>
      <c r="B201" s="74"/>
      <c r="C201" s="72"/>
      <c r="D201" s="72"/>
      <c r="E201" s="73" t="e">
        <f t="shared" si="95"/>
        <v>#N/A</v>
      </c>
      <c r="F201" s="73" t="e">
        <f t="shared" si="96"/>
        <v>#N/A</v>
      </c>
      <c r="G201" s="73" t="e">
        <f t="shared" si="97"/>
        <v>#N/A</v>
      </c>
      <c r="H201" s="73" t="e">
        <f t="shared" si="98"/>
        <v>#N/A</v>
      </c>
      <c r="I201" s="120"/>
    </row>
    <row r="202" spans="1:9">
      <c r="A202" s="71"/>
      <c r="B202" s="74"/>
      <c r="C202" s="72"/>
      <c r="D202" s="72"/>
      <c r="E202" s="73" t="e">
        <f t="shared" si="95"/>
        <v>#N/A</v>
      </c>
      <c r="F202" s="73" t="e">
        <f t="shared" si="96"/>
        <v>#N/A</v>
      </c>
      <c r="G202" s="73" t="e">
        <f t="shared" si="97"/>
        <v>#N/A</v>
      </c>
      <c r="H202" s="73" t="e">
        <f t="shared" si="98"/>
        <v>#N/A</v>
      </c>
      <c r="I202" s="120"/>
    </row>
    <row r="203" spans="1:9">
      <c r="A203" s="71"/>
      <c r="B203" s="74"/>
      <c r="C203" s="72"/>
      <c r="D203" s="72"/>
      <c r="E203" s="73" t="e">
        <f>H165</f>
        <v>#N/A</v>
      </c>
      <c r="F203" s="73" t="e">
        <f>H173</f>
        <v>#N/A</v>
      </c>
      <c r="G203" s="73" t="e">
        <f>H183</f>
        <v>#N/A</v>
      </c>
      <c r="H203" s="73" t="e">
        <f t="shared" si="98"/>
        <v>#N/A</v>
      </c>
      <c r="I203" s="123"/>
    </row>
    <row r="204" spans="1:9">
      <c r="A204" s="71"/>
      <c r="B204" s="74"/>
      <c r="C204" s="72"/>
      <c r="D204" s="72"/>
      <c r="E204" s="73" t="e">
        <f>H158</f>
        <v>#N/A</v>
      </c>
      <c r="F204" s="73" t="e">
        <f>H172</f>
        <v>#N/A</v>
      </c>
      <c r="G204" s="73" t="e">
        <f>H184</f>
        <v>#N/A</v>
      </c>
      <c r="H204" s="73" t="e">
        <f t="shared" si="98"/>
        <v>#N/A</v>
      </c>
      <c r="I204" s="123"/>
    </row>
    <row r="205" spans="1:9">
      <c r="A205" s="90"/>
      <c r="B205" s="70"/>
      <c r="C205" s="72"/>
      <c r="D205" s="72"/>
      <c r="E205" s="73" t="e">
        <f>INDEX(H$158:H$165,MATCH(B205,B$158:B$165,0))</f>
        <v>#N/A</v>
      </c>
      <c r="F205" s="73" t="e">
        <f>INDEX($H$169:$H$178,MATCH($B205,$B$169:$B$178,0))</f>
        <v>#N/A</v>
      </c>
      <c r="G205" s="73" t="e">
        <f>INDEX($H$183:$H$194,MATCH($B205,$B$183:$B$194,0))</f>
        <v>#N/A</v>
      </c>
      <c r="H205" s="73" t="e">
        <f t="shared" si="98"/>
        <v>#N/A</v>
      </c>
      <c r="I205" s="120"/>
    </row>
    <row r="206" spans="1:9" ht="17" thickBot="1">
      <c r="A206" s="91"/>
      <c r="B206" s="75"/>
      <c r="C206" s="76"/>
      <c r="D206" s="75"/>
      <c r="E206" s="77"/>
      <c r="F206" s="77"/>
      <c r="G206" s="77"/>
      <c r="H206" s="95"/>
      <c r="I206" s="121"/>
    </row>
  </sheetData>
  <sheetProtection selectLockedCells="1"/>
  <sortState xmlns:xlrd2="http://schemas.microsoft.com/office/spreadsheetml/2017/richdata2" ref="B182:B191">
    <sortCondition ref="B182"/>
  </sortState>
  <phoneticPr fontId="5" type="noConversion"/>
  <pageMargins left="0.75" right="0.75" top="1" bottom="1" header="0.5" footer="0.5"/>
  <pageSetup scale="20" orientation="portrait" horizontalDpi="4294967292" verticalDpi="4294967292"/>
  <headerFooter>
    <oddHeader>&amp;C&amp;"Calibri,Bold"&amp;14&amp;K000000&amp;F_x000D_&amp;A</oddHeader>
  </headerFooter>
  <rowBreaks count="2" manualBreakCount="2">
    <brk id="49" max="16383" man="1"/>
    <brk id="100" max="16383" man="1"/>
  </rowBreaks>
  <drawing r:id="rId1"/>
  <legacyDrawing r:id="rId2"/>
  <extLst>
    <ext xmlns:mx="http://schemas.microsoft.com/office/mac/excel/2008/main" uri="{64002731-A6B0-56B0-2670-7721B7C09600}">
      <mx:PLV Mode="0" OnePage="0" WScale="84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4"/>
  <sheetViews>
    <sheetView workbookViewId="0">
      <selection activeCell="A2" sqref="A2"/>
    </sheetView>
  </sheetViews>
  <sheetFormatPr baseColWidth="10" defaultColWidth="8.6640625" defaultRowHeight="16"/>
  <cols>
    <col min="1" max="1" width="12.1640625" bestFit="1" customWidth="1"/>
    <col min="2" max="2" width="13.1640625" bestFit="1" customWidth="1"/>
  </cols>
  <sheetData>
    <row r="1" spans="1:11">
      <c r="A1" t="s">
        <v>71</v>
      </c>
      <c r="B1" s="130"/>
      <c r="C1" s="131"/>
      <c r="D1" s="131"/>
      <c r="E1" s="131"/>
      <c r="F1" s="131"/>
      <c r="G1" s="131"/>
      <c r="H1" s="140"/>
      <c r="I1" s="134"/>
      <c r="J1" s="132"/>
      <c r="K1" s="131"/>
    </row>
    <row r="2" spans="1:11">
      <c r="B2" s="130" t="s">
        <v>66</v>
      </c>
      <c r="C2" s="130" t="s">
        <v>67</v>
      </c>
      <c r="D2" s="130" t="s">
        <v>68</v>
      </c>
      <c r="E2" s="130"/>
      <c r="F2" s="130" t="s">
        <v>70</v>
      </c>
      <c r="G2" s="130"/>
      <c r="H2" s="141"/>
      <c r="I2" s="135"/>
      <c r="J2" s="133"/>
      <c r="K2" s="131"/>
    </row>
    <row r="3" spans="1:11">
      <c r="A3" t="s">
        <v>65</v>
      </c>
      <c r="B3" s="137">
        <f>SPRING!C5</f>
        <v>4</v>
      </c>
      <c r="C3" s="138">
        <f>SPRING!C14</f>
        <v>4</v>
      </c>
      <c r="D3" s="138">
        <f>SPRING!C28</f>
        <v>5</v>
      </c>
      <c r="E3" s="130"/>
      <c r="F3" s="138">
        <f>D3+C3+B3</f>
        <v>13</v>
      </c>
      <c r="G3" s="130"/>
      <c r="H3" s="141"/>
      <c r="I3" s="135"/>
      <c r="J3" s="133"/>
      <c r="K3" s="131"/>
    </row>
    <row r="4" spans="1:11">
      <c r="A4" t="s">
        <v>61</v>
      </c>
      <c r="B4" s="137">
        <f>SPRING!C6</f>
        <v>7</v>
      </c>
      <c r="C4" s="138">
        <f>SPRING!C16</f>
        <v>12</v>
      </c>
      <c r="D4" s="138">
        <f>SPRING!C30</f>
        <v>11</v>
      </c>
      <c r="E4" s="130"/>
      <c r="F4" s="138">
        <f>D4+C4+B4</f>
        <v>30</v>
      </c>
      <c r="G4" s="130"/>
      <c r="H4" s="130"/>
      <c r="I4" s="135"/>
      <c r="J4" s="133"/>
      <c r="K4" s="131"/>
    </row>
    <row r="5" spans="1:11">
      <c r="A5" t="s">
        <v>7</v>
      </c>
      <c r="B5" s="137">
        <f>SPRING!C7</f>
        <v>12</v>
      </c>
      <c r="C5" s="138">
        <f>SPRING!C15</f>
        <v>8</v>
      </c>
      <c r="D5" s="138">
        <f>SPRING!C34</f>
        <v>18</v>
      </c>
      <c r="E5" s="130"/>
      <c r="F5" s="138">
        <f>D5+C5+B5</f>
        <v>38</v>
      </c>
      <c r="G5" s="130"/>
      <c r="H5" s="130"/>
      <c r="I5" s="135"/>
      <c r="J5" s="133"/>
      <c r="K5" s="131"/>
    </row>
    <row r="6" spans="1:11">
      <c r="A6" t="s">
        <v>50</v>
      </c>
      <c r="B6" s="137">
        <f>SPRING!C8</f>
        <v>16</v>
      </c>
      <c r="C6" s="130">
        <v>52</v>
      </c>
      <c r="D6" s="138">
        <f>SPRING!C36</f>
        <v>0</v>
      </c>
      <c r="E6" s="130"/>
      <c r="F6" s="138">
        <f>SUM(B6:D6)</f>
        <v>68</v>
      </c>
      <c r="G6" s="130"/>
      <c r="H6" s="130"/>
      <c r="I6" s="135"/>
      <c r="J6" s="133"/>
      <c r="K6" s="131"/>
    </row>
    <row r="7" spans="1:11">
      <c r="A7" t="s">
        <v>59</v>
      </c>
      <c r="B7" s="27">
        <f>SPRING!C10</f>
        <v>0</v>
      </c>
      <c r="C7" s="130"/>
      <c r="D7" s="130"/>
      <c r="E7" s="130"/>
      <c r="F7" s="138"/>
      <c r="G7" s="130"/>
      <c r="H7" s="130"/>
      <c r="I7" s="135"/>
      <c r="J7" s="133"/>
      <c r="K7" s="131"/>
    </row>
    <row r="8" spans="1:11">
      <c r="A8" t="s">
        <v>69</v>
      </c>
      <c r="B8" s="27"/>
      <c r="C8" s="130"/>
      <c r="D8" s="130"/>
      <c r="E8" s="130"/>
      <c r="F8" s="130"/>
      <c r="G8" s="130"/>
      <c r="H8" s="130"/>
      <c r="I8" s="135"/>
      <c r="J8" s="133"/>
      <c r="K8" s="131"/>
    </row>
    <row r="9" spans="1:11">
      <c r="A9" t="s">
        <v>8</v>
      </c>
      <c r="B9" s="130"/>
      <c r="C9" s="130"/>
      <c r="D9" s="130"/>
      <c r="E9" s="130"/>
      <c r="F9" s="130"/>
      <c r="G9" s="130"/>
      <c r="H9" s="130"/>
      <c r="I9" s="135"/>
      <c r="J9" s="133"/>
      <c r="K9" s="131"/>
    </row>
    <row r="10" spans="1:11">
      <c r="B10" s="130"/>
      <c r="C10" s="130"/>
      <c r="D10" s="130"/>
      <c r="E10" s="130"/>
      <c r="F10" s="130"/>
      <c r="G10" s="130"/>
      <c r="H10" s="140"/>
      <c r="I10" s="135"/>
      <c r="J10" s="133"/>
      <c r="K10" s="131"/>
    </row>
    <row r="11" spans="1:11">
      <c r="B11" s="131"/>
      <c r="C11" s="130"/>
      <c r="D11" s="130"/>
      <c r="E11" s="130"/>
      <c r="F11" s="130"/>
      <c r="G11" s="130"/>
      <c r="H11" s="141"/>
      <c r="I11" s="135"/>
      <c r="J11" s="133"/>
      <c r="K11" s="131"/>
    </row>
    <row r="12" spans="1:11">
      <c r="B12" s="131"/>
      <c r="C12" s="130"/>
      <c r="D12" s="130"/>
      <c r="E12" s="130"/>
      <c r="F12" s="130"/>
      <c r="G12" s="130"/>
      <c r="H12" s="141"/>
      <c r="I12" s="135"/>
      <c r="J12" s="133"/>
      <c r="K12" s="131"/>
    </row>
    <row r="13" spans="1:11">
      <c r="B13" s="131"/>
      <c r="C13" s="130"/>
      <c r="D13" s="130"/>
      <c r="E13" s="130"/>
      <c r="F13" s="130"/>
      <c r="G13" s="130"/>
      <c r="H13" s="130"/>
      <c r="I13" s="135"/>
      <c r="J13" s="133"/>
      <c r="K13" s="131"/>
    </row>
    <row r="14" spans="1:11">
      <c r="B14" s="131"/>
      <c r="C14" s="130"/>
      <c r="D14" s="130"/>
      <c r="E14" s="130"/>
      <c r="F14" s="130"/>
      <c r="G14" s="130"/>
      <c r="H14" s="130"/>
      <c r="I14" s="135"/>
      <c r="J14" s="133"/>
      <c r="K14" s="131"/>
    </row>
    <row r="15" spans="1:11">
      <c r="B15" s="131"/>
      <c r="C15" s="130"/>
      <c r="D15" s="130"/>
      <c r="E15" s="130"/>
      <c r="F15" s="130"/>
      <c r="G15" s="130"/>
      <c r="H15" s="130"/>
      <c r="I15" s="135"/>
      <c r="J15" s="133"/>
      <c r="K15" s="131"/>
    </row>
    <row r="16" spans="1:11">
      <c r="B16" s="131"/>
      <c r="C16" s="130"/>
      <c r="D16" s="130"/>
      <c r="E16" s="130"/>
      <c r="F16" s="130"/>
      <c r="G16" s="130"/>
      <c r="H16" s="130"/>
      <c r="I16" s="135"/>
      <c r="J16" s="133"/>
      <c r="K16" s="131"/>
    </row>
    <row r="17" spans="2:11">
      <c r="B17" s="131"/>
      <c r="C17" s="130"/>
      <c r="D17" s="130"/>
      <c r="E17" s="130"/>
      <c r="F17" s="130"/>
      <c r="G17" s="130"/>
      <c r="H17" s="130"/>
      <c r="I17" s="135"/>
      <c r="J17" s="133"/>
      <c r="K17" s="131"/>
    </row>
    <row r="18" spans="2:11">
      <c r="B18" s="131"/>
      <c r="C18" s="130"/>
      <c r="D18" s="130"/>
      <c r="E18" s="130"/>
      <c r="F18" s="130"/>
      <c r="G18" s="130"/>
      <c r="H18" s="130"/>
      <c r="I18" s="135"/>
      <c r="J18" s="133"/>
      <c r="K18" s="131"/>
    </row>
    <row r="19" spans="2:11">
      <c r="B19" s="131"/>
      <c r="C19" s="130"/>
      <c r="D19" s="130"/>
      <c r="E19" s="130"/>
      <c r="F19" s="130"/>
      <c r="G19" s="130"/>
      <c r="H19" s="130"/>
      <c r="I19" s="135"/>
      <c r="J19" s="133"/>
      <c r="K19" s="131"/>
    </row>
    <row r="20" spans="2:11">
      <c r="B20" s="131"/>
      <c r="C20" s="130"/>
      <c r="D20" s="130"/>
      <c r="E20" s="130"/>
      <c r="F20" s="130"/>
      <c r="G20" s="130"/>
      <c r="H20" s="130"/>
      <c r="I20" s="135"/>
      <c r="J20" s="133"/>
      <c r="K20" s="131"/>
    </row>
    <row r="21" spans="2:11">
      <c r="B21" s="131"/>
      <c r="C21" s="130"/>
      <c r="D21" s="130"/>
      <c r="E21" s="130"/>
      <c r="F21" s="130"/>
      <c r="G21" s="130"/>
      <c r="H21" s="130"/>
      <c r="I21" s="135"/>
      <c r="J21" s="133"/>
      <c r="K21" s="131"/>
    </row>
    <row r="22" spans="2:11">
      <c r="B22" s="131"/>
      <c r="C22" s="130"/>
      <c r="D22" s="130"/>
      <c r="E22" s="130"/>
      <c r="F22" s="130"/>
      <c r="G22" s="130"/>
      <c r="H22" s="130"/>
      <c r="I22" s="135"/>
      <c r="J22" s="133"/>
      <c r="K22" s="131"/>
    </row>
    <row r="23" spans="2:11">
      <c r="B23" s="131"/>
      <c r="C23" s="130"/>
      <c r="D23" s="130"/>
      <c r="E23" s="130"/>
      <c r="F23" s="130"/>
      <c r="G23" s="130"/>
      <c r="H23" s="130"/>
      <c r="I23" s="135"/>
      <c r="J23" s="133"/>
      <c r="K23" s="131"/>
    </row>
    <row r="24" spans="2:11">
      <c r="B24" s="131"/>
      <c r="C24" s="130"/>
      <c r="D24" s="130"/>
      <c r="E24" s="130"/>
      <c r="F24" s="130"/>
      <c r="G24" s="130"/>
      <c r="H24" s="140"/>
      <c r="I24" s="135"/>
      <c r="J24" s="133"/>
      <c r="K24" s="131"/>
    </row>
    <row r="25" spans="2:11">
      <c r="B25" s="131"/>
      <c r="C25" s="130"/>
      <c r="D25" s="130"/>
      <c r="E25" s="130"/>
      <c r="F25" s="130"/>
      <c r="G25" s="130"/>
      <c r="H25" s="141"/>
      <c r="I25" s="135"/>
      <c r="J25" s="133"/>
      <c r="K25" s="131"/>
    </row>
    <row r="26" spans="2:11">
      <c r="B26" s="131"/>
      <c r="C26" s="130"/>
      <c r="D26" s="130"/>
      <c r="E26" s="130"/>
      <c r="F26" s="130"/>
      <c r="G26" s="130"/>
      <c r="H26" s="141"/>
      <c r="I26" s="135"/>
      <c r="J26" s="133"/>
      <c r="K26" s="131"/>
    </row>
    <row r="27" spans="2:11">
      <c r="B27" s="131"/>
      <c r="C27" s="130"/>
      <c r="D27" s="130"/>
      <c r="E27" s="130"/>
      <c r="F27" s="130"/>
      <c r="G27" s="130"/>
      <c r="H27" s="130"/>
      <c r="I27" s="135"/>
      <c r="J27" s="133"/>
      <c r="K27" s="131"/>
    </row>
    <row r="28" spans="2:11">
      <c r="B28" s="131"/>
      <c r="C28" s="130"/>
      <c r="D28" s="130"/>
      <c r="E28" s="130"/>
      <c r="F28" s="130"/>
      <c r="G28" s="130"/>
      <c r="H28" s="130"/>
      <c r="I28" s="135"/>
      <c r="J28" s="133"/>
      <c r="K28" s="131"/>
    </row>
    <row r="29" spans="2:11">
      <c r="B29" s="131"/>
      <c r="C29" s="130"/>
      <c r="D29" s="130"/>
      <c r="E29" s="130"/>
      <c r="F29" s="130"/>
      <c r="G29" s="130"/>
      <c r="H29" s="130"/>
      <c r="I29" s="135"/>
      <c r="J29" s="133"/>
      <c r="K29" s="131"/>
    </row>
    <row r="30" spans="2:11">
      <c r="B30" s="131"/>
      <c r="C30" s="130"/>
      <c r="D30" s="130"/>
      <c r="E30" s="130"/>
      <c r="F30" s="130"/>
      <c r="G30" s="130"/>
      <c r="H30" s="130"/>
      <c r="I30" s="135"/>
      <c r="J30" s="133"/>
      <c r="K30" s="131"/>
    </row>
    <row r="31" spans="2:11">
      <c r="B31" s="131"/>
      <c r="C31" s="130"/>
      <c r="D31" s="130"/>
      <c r="E31" s="130"/>
      <c r="F31" s="130"/>
      <c r="G31" s="130"/>
      <c r="H31" s="130"/>
      <c r="I31" s="135"/>
      <c r="J31" s="133"/>
      <c r="K31" s="131"/>
    </row>
    <row r="32" spans="2:11">
      <c r="B32" s="131"/>
      <c r="C32" s="130"/>
      <c r="D32" s="130"/>
      <c r="E32" s="130"/>
      <c r="F32" s="130"/>
      <c r="G32" s="130"/>
      <c r="H32" s="130"/>
      <c r="I32" s="135"/>
      <c r="J32" s="133"/>
      <c r="K32" s="131"/>
    </row>
    <row r="33" spans="2:11">
      <c r="B33" s="131"/>
      <c r="C33" s="130"/>
      <c r="D33" s="130"/>
      <c r="E33" s="130"/>
      <c r="F33" s="130"/>
      <c r="G33" s="130"/>
      <c r="H33" s="130"/>
      <c r="I33" s="135"/>
      <c r="J33" s="133"/>
      <c r="K33" s="131"/>
    </row>
    <row r="34" spans="2:11">
      <c r="B34" s="131"/>
      <c r="C34" s="130"/>
      <c r="D34" s="130"/>
      <c r="E34" s="130"/>
      <c r="F34" s="130"/>
      <c r="G34" s="130"/>
      <c r="H34" s="130"/>
      <c r="I34" s="135"/>
      <c r="J34" s="133"/>
      <c r="K34" s="131"/>
    </row>
    <row r="35" spans="2:11">
      <c r="B35" s="131"/>
      <c r="C35" s="130"/>
      <c r="D35" s="130"/>
      <c r="E35" s="130"/>
      <c r="F35" s="130"/>
      <c r="G35" s="130"/>
      <c r="H35" s="130"/>
      <c r="I35" s="135"/>
      <c r="J35" s="133"/>
      <c r="K35" s="131"/>
    </row>
    <row r="36" spans="2:11">
      <c r="B36" s="131"/>
      <c r="C36" s="130"/>
      <c r="D36" s="130"/>
      <c r="E36" s="130"/>
      <c r="F36" s="130"/>
      <c r="G36" s="130"/>
      <c r="H36" s="130"/>
      <c r="I36" s="135"/>
      <c r="J36" s="133"/>
      <c r="K36" s="131"/>
    </row>
    <row r="37" spans="2:11">
      <c r="B37" s="131"/>
      <c r="C37" s="130"/>
      <c r="D37" s="130"/>
      <c r="E37" s="130"/>
      <c r="F37" s="130"/>
      <c r="G37" s="130"/>
      <c r="H37" s="140"/>
      <c r="I37" s="135"/>
      <c r="J37" s="133"/>
      <c r="K37" s="131"/>
    </row>
    <row r="38" spans="2:11">
      <c r="B38" s="131"/>
      <c r="C38" s="130"/>
      <c r="D38" s="130"/>
      <c r="E38" s="130"/>
      <c r="F38" s="130"/>
      <c r="G38" s="130"/>
      <c r="H38" s="141"/>
      <c r="I38" s="135"/>
      <c r="J38" s="133"/>
      <c r="K38" s="131"/>
    </row>
    <row r="39" spans="2:11">
      <c r="B39" s="131"/>
      <c r="C39" s="130"/>
      <c r="D39" s="130"/>
      <c r="E39" s="130"/>
      <c r="F39" s="130"/>
      <c r="G39" s="130"/>
      <c r="H39" s="141"/>
      <c r="I39" s="135"/>
      <c r="J39" s="133"/>
      <c r="K39" s="131"/>
    </row>
    <row r="40" spans="2:11">
      <c r="B40" s="131"/>
      <c r="C40" s="130"/>
      <c r="D40" s="130"/>
      <c r="E40" s="130"/>
      <c r="F40" s="130"/>
      <c r="G40" s="130"/>
      <c r="H40" s="130"/>
      <c r="I40" s="135"/>
      <c r="J40" s="133"/>
      <c r="K40" s="131"/>
    </row>
    <row r="41" spans="2:11">
      <c r="B41" s="131"/>
      <c r="C41" s="130"/>
      <c r="D41" s="130"/>
      <c r="E41" s="130"/>
      <c r="F41" s="130"/>
      <c r="G41" s="130"/>
      <c r="H41" s="130"/>
      <c r="I41" s="135"/>
      <c r="J41" s="133"/>
      <c r="K41" s="131"/>
    </row>
    <row r="42" spans="2:11">
      <c r="B42" s="131"/>
      <c r="C42" s="130"/>
      <c r="D42" s="130"/>
      <c r="E42" s="130"/>
      <c r="F42" s="130"/>
      <c r="G42" s="130"/>
      <c r="H42" s="130"/>
      <c r="I42" s="135"/>
      <c r="J42" s="133"/>
      <c r="K42" s="131"/>
    </row>
    <row r="43" spans="2:11">
      <c r="B43" s="131"/>
      <c r="C43" s="130"/>
      <c r="D43" s="130"/>
      <c r="E43" s="130"/>
      <c r="F43" s="130"/>
      <c r="G43" s="130"/>
      <c r="H43" s="130"/>
      <c r="I43" s="135"/>
      <c r="J43" s="133"/>
      <c r="K43" s="131"/>
    </row>
    <row r="44" spans="2:11">
      <c r="C44" s="6"/>
      <c r="D44" s="6"/>
      <c r="E44" s="6"/>
      <c r="F44" s="6"/>
      <c r="G44" s="6"/>
      <c r="H44" s="6"/>
      <c r="I44" s="6"/>
      <c r="J44" s="6"/>
    </row>
    <row r="45" spans="2:11">
      <c r="C45" s="6"/>
      <c r="D45" s="6"/>
      <c r="E45" s="6"/>
      <c r="F45" s="6"/>
      <c r="G45" s="6"/>
      <c r="H45" s="6"/>
      <c r="I45" s="6"/>
      <c r="J45" s="6"/>
    </row>
    <row r="46" spans="2:11">
      <c r="C46" s="6"/>
      <c r="D46" s="6"/>
      <c r="E46" s="6"/>
      <c r="F46" s="6"/>
      <c r="G46" s="6"/>
      <c r="H46" s="6"/>
      <c r="I46" s="6"/>
      <c r="J46" s="6"/>
    </row>
    <row r="47" spans="2:11">
      <c r="C47" s="6"/>
      <c r="D47" s="6"/>
      <c r="E47" s="6"/>
      <c r="F47" s="6"/>
      <c r="G47" s="6"/>
      <c r="H47" s="6"/>
      <c r="I47" s="6"/>
      <c r="J47" s="6"/>
    </row>
    <row r="48" spans="2:11">
      <c r="C48" s="6"/>
      <c r="D48" s="6"/>
      <c r="E48" s="6"/>
      <c r="F48" s="6"/>
      <c r="G48" s="6"/>
      <c r="H48" s="6"/>
      <c r="I48" s="6"/>
      <c r="J48" s="6"/>
    </row>
    <row r="49" spans="3:10">
      <c r="C49" s="6"/>
      <c r="D49" s="6"/>
      <c r="E49" s="6"/>
      <c r="F49" s="6"/>
      <c r="G49" s="6"/>
      <c r="H49" s="6"/>
      <c r="I49" s="6"/>
      <c r="J49" s="6"/>
    </row>
    <row r="50" spans="3:10">
      <c r="C50" s="6"/>
      <c r="D50" s="6"/>
      <c r="E50" s="6"/>
      <c r="F50" s="6"/>
      <c r="G50" s="6"/>
      <c r="H50" s="6"/>
      <c r="I50" s="6"/>
      <c r="J50" s="6"/>
    </row>
    <row r="51" spans="3:10">
      <c r="C51" s="6"/>
      <c r="D51" s="6"/>
      <c r="E51" s="6"/>
      <c r="F51" s="6"/>
      <c r="G51" s="6"/>
      <c r="H51" s="6"/>
      <c r="I51" s="6"/>
      <c r="J51" s="6"/>
    </row>
    <row r="52" spans="3:10">
      <c r="C52" s="6"/>
      <c r="D52" s="6"/>
      <c r="E52" s="6"/>
      <c r="F52" s="6"/>
      <c r="G52" s="6"/>
      <c r="H52" s="6"/>
      <c r="I52" s="6"/>
      <c r="J52" s="6"/>
    </row>
    <row r="53" spans="3:10">
      <c r="C53" s="6"/>
      <c r="D53" s="6"/>
      <c r="E53" s="6"/>
      <c r="F53" s="6"/>
      <c r="G53" s="6"/>
      <c r="H53" s="6"/>
      <c r="I53" s="6"/>
      <c r="J53" s="6"/>
    </row>
    <row r="54" spans="3:10">
      <c r="C54" s="6"/>
      <c r="D54" s="6"/>
      <c r="E54" s="6"/>
      <c r="F54" s="6"/>
      <c r="G54" s="6"/>
      <c r="H54" s="6"/>
      <c r="I54" s="6"/>
      <c r="J54" s="6"/>
    </row>
    <row r="55" spans="3:10">
      <c r="C55" s="6"/>
      <c r="D55" s="6"/>
      <c r="E55" s="6"/>
      <c r="F55" s="6"/>
      <c r="G55" s="6"/>
      <c r="H55" s="6"/>
      <c r="I55" s="6"/>
      <c r="J55" s="6"/>
    </row>
    <row r="56" spans="3:10">
      <c r="C56" s="6"/>
      <c r="D56" s="6"/>
      <c r="E56" s="6"/>
      <c r="F56" s="6"/>
      <c r="G56" s="6"/>
      <c r="H56" s="6"/>
      <c r="I56" s="6"/>
      <c r="J56" s="6"/>
    </row>
    <row r="57" spans="3:10">
      <c r="C57" s="6"/>
      <c r="D57" s="6"/>
      <c r="E57" s="6"/>
      <c r="F57" s="6"/>
      <c r="G57" s="6"/>
      <c r="H57" s="6"/>
      <c r="I57" s="6"/>
      <c r="J57" s="6"/>
    </row>
    <row r="58" spans="3:10">
      <c r="C58" s="6"/>
      <c r="D58" s="6"/>
      <c r="E58" s="6"/>
      <c r="F58" s="6"/>
      <c r="G58" s="6"/>
      <c r="H58" s="6"/>
      <c r="I58" s="6"/>
      <c r="J58" s="6"/>
    </row>
    <row r="59" spans="3:10">
      <c r="C59" s="6"/>
      <c r="D59" s="6"/>
      <c r="E59" s="6"/>
      <c r="F59" s="6"/>
      <c r="G59" s="6"/>
      <c r="H59" s="6"/>
      <c r="I59" s="6"/>
      <c r="J59" s="6"/>
    </row>
    <row r="60" spans="3:10">
      <c r="C60" s="6"/>
      <c r="D60" s="6"/>
      <c r="E60" s="6"/>
      <c r="F60" s="6"/>
      <c r="G60" s="6"/>
      <c r="H60" s="6"/>
      <c r="I60" s="6"/>
      <c r="J60" s="6"/>
    </row>
    <row r="61" spans="3:10">
      <c r="C61" s="6"/>
      <c r="D61" s="6"/>
      <c r="E61" s="6"/>
      <c r="F61" s="6"/>
      <c r="G61" s="6"/>
      <c r="H61" s="6"/>
      <c r="I61" s="6"/>
      <c r="J61" s="6"/>
    </row>
    <row r="62" spans="3:10">
      <c r="C62" s="6"/>
      <c r="D62" s="6"/>
      <c r="E62" s="6"/>
      <c r="F62" s="6"/>
      <c r="G62" s="6"/>
      <c r="H62" s="6"/>
      <c r="I62" s="6"/>
      <c r="J62" s="6"/>
    </row>
    <row r="63" spans="3:10">
      <c r="C63" s="6"/>
      <c r="D63" s="6"/>
      <c r="E63" s="6"/>
      <c r="F63" s="6"/>
      <c r="G63" s="6"/>
      <c r="H63" s="6"/>
      <c r="I63" s="6"/>
      <c r="J63" s="6"/>
    </row>
    <row r="64" spans="3:10">
      <c r="C64" s="6"/>
      <c r="D64" s="6"/>
      <c r="E64" s="6"/>
      <c r="F64" s="6"/>
      <c r="G64" s="6"/>
      <c r="H64" s="6"/>
      <c r="I64" s="6"/>
      <c r="J64" s="6"/>
    </row>
  </sheetData>
  <sortState xmlns:xlrd2="http://schemas.microsoft.com/office/spreadsheetml/2017/richdata2" ref="A3:F9">
    <sortCondition ref="F3:F9"/>
  </sortState>
  <mergeCells count="4">
    <mergeCell ref="H1:H3"/>
    <mergeCell ref="H10:H12"/>
    <mergeCell ref="H24:H26"/>
    <mergeCell ref="H37:H39"/>
  </mergeCells>
  <pageMargins left="0.7" right="0.7" top="0.75" bottom="0.75" header="0.3" footer="0.3"/>
  <pageSetup orientation="landscape"/>
  <rowBreaks count="4" manualBreakCount="4">
    <brk id="8" max="16383" man="1"/>
    <brk id="22" max="16383" man="1"/>
    <brk id="35" max="16383" man="1"/>
    <brk id="47" max="16383" man="1"/>
  </rowBreaks>
  <colBreaks count="1" manualBreakCount="1">
    <brk id="13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SPRING</vt:lpstr>
      <vt:lpstr>SW</vt:lpstr>
      <vt:lpstr>CGC</vt:lpstr>
      <vt:lpstr>Pit Race</vt:lpstr>
      <vt:lpstr>Oak Cup</vt:lpstr>
      <vt:lpstr>Altrz</vt:lpstr>
      <vt:lpstr>B2B</vt:lpstr>
      <vt:lpstr>FALL</vt:lpstr>
      <vt:lpstr>Temp</vt:lpstr>
      <vt:lpstr>SPRING!Print_Area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Cornelia Foster</dc:creator>
  <cp:lastModifiedBy>Microsoft Office User</cp:lastModifiedBy>
  <cp:lastPrinted>2015-05-28T22:47:58Z</cp:lastPrinted>
  <dcterms:created xsi:type="dcterms:W3CDTF">2013-04-14T17:51:32Z</dcterms:created>
  <dcterms:modified xsi:type="dcterms:W3CDTF">2022-11-22T19:54:20Z</dcterms:modified>
</cp:coreProperties>
</file>