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2020" yWindow="940" windowWidth="21140" windowHeight="18960" tabRatio="805" activeTab="7"/>
  </bookViews>
  <sheets>
    <sheet name="SPRING 2018" sheetId="3" r:id="rId1"/>
    <sheet name="SW" sheetId="4" r:id="rId2"/>
    <sheet name="CGC" sheetId="5" r:id="rId3"/>
    <sheet name="RWSS" sheetId="6" r:id="rId4"/>
    <sheet name="Oak Cup" sheetId="7" r:id="rId5"/>
    <sheet name="Altrz" sheetId="8" r:id="rId6"/>
    <sheet name="B2B" sheetId="9" r:id="rId7"/>
    <sheet name="2018 Fall" sheetId="19" r:id="rId8"/>
    <sheet name="ERC" sheetId="15" r:id="rId9"/>
    <sheet name="STP" sheetId="16" r:id="rId10"/>
    <sheet name="H2HM" sheetId="17" r:id="rId11"/>
    <sheet name="HOE" sheetId="18" r:id="rId12"/>
  </sheets>
  <definedNames>
    <definedName name="_xlnm.Print_Area" localSheetId="7">#REF!</definedName>
    <definedName name="_xlnm.Print_Area" localSheetId="0">Altrz!$A$2:$J$38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3" i="18" l="1"/>
  <c r="D42" i="18"/>
  <c r="D41" i="18"/>
  <c r="D40" i="18"/>
  <c r="D39" i="18"/>
  <c r="D43" i="17"/>
  <c r="D42" i="17"/>
  <c r="D41" i="17"/>
  <c r="D40" i="17"/>
  <c r="D39" i="17"/>
  <c r="D42" i="16"/>
  <c r="D41" i="16"/>
  <c r="D40" i="16"/>
  <c r="D39" i="16"/>
  <c r="D38" i="17"/>
  <c r="D37" i="17"/>
  <c r="H41" i="19"/>
  <c r="G41" i="19"/>
  <c r="F41" i="19"/>
  <c r="D41" i="19"/>
  <c r="H39" i="19"/>
  <c r="G39" i="19"/>
  <c r="F39" i="19"/>
  <c r="D39" i="19"/>
  <c r="H40" i="19"/>
  <c r="G40" i="19"/>
  <c r="F40" i="19"/>
  <c r="D40" i="19"/>
  <c r="A41" i="19"/>
  <c r="A40" i="19"/>
  <c r="A39" i="19"/>
  <c r="A33" i="19"/>
  <c r="A31" i="19"/>
  <c r="A30" i="19"/>
  <c r="A29" i="19"/>
  <c r="A28" i="19"/>
  <c r="A27" i="19"/>
  <c r="D18" i="18"/>
  <c r="H21" i="19"/>
  <c r="D21" i="19"/>
  <c r="D16" i="18"/>
  <c r="H15" i="19"/>
  <c r="D15" i="19"/>
  <c r="D15" i="18"/>
  <c r="H16" i="19"/>
  <c r="D16" i="19"/>
  <c r="D17" i="18"/>
  <c r="H17" i="19"/>
  <c r="D17" i="19"/>
  <c r="A19" i="18"/>
  <c r="D19" i="18"/>
  <c r="H18" i="19"/>
  <c r="D18" i="19"/>
  <c r="D20" i="18"/>
  <c r="H19" i="19"/>
  <c r="D19" i="19"/>
  <c r="D21" i="18"/>
  <c r="H20" i="19"/>
  <c r="D20" i="19"/>
  <c r="D22" i="18"/>
  <c r="H22" i="19"/>
  <c r="D22" i="19"/>
  <c r="A21" i="19"/>
  <c r="A18" i="19"/>
  <c r="A17" i="19"/>
  <c r="A16" i="19"/>
  <c r="A15" i="19"/>
  <c r="M11" i="19"/>
  <c r="M10" i="19"/>
  <c r="M9" i="19"/>
  <c r="M8" i="19"/>
  <c r="M7" i="19"/>
  <c r="M6" i="19"/>
  <c r="M5" i="19"/>
  <c r="M4" i="19"/>
  <c r="A8" i="19"/>
  <c r="A7" i="19"/>
  <c r="A6" i="19"/>
  <c r="A5" i="19"/>
  <c r="D34" i="15"/>
  <c r="E34" i="15"/>
  <c r="D33" i="15"/>
  <c r="E33" i="15"/>
  <c r="C35" i="19"/>
  <c r="C34" i="19"/>
  <c r="C15" i="19"/>
  <c r="C16" i="19"/>
  <c r="H23" i="19"/>
  <c r="C12" i="19"/>
  <c r="H12" i="19"/>
  <c r="G12" i="19"/>
  <c r="F12" i="19"/>
  <c r="E12" i="19"/>
  <c r="D12" i="19"/>
  <c r="C11" i="19"/>
  <c r="H11" i="19"/>
  <c r="G11" i="19"/>
  <c r="F11" i="19"/>
  <c r="E11" i="19"/>
  <c r="D11" i="19"/>
  <c r="F43" i="18"/>
  <c r="F42" i="18"/>
  <c r="F41" i="18"/>
  <c r="F40" i="18"/>
  <c r="F39" i="18"/>
  <c r="D33" i="18"/>
  <c r="E33" i="18"/>
  <c r="F33" i="18"/>
  <c r="G33" i="18"/>
  <c r="H33" i="18"/>
  <c r="D34" i="18"/>
  <c r="E34" i="18"/>
  <c r="F34" i="18"/>
  <c r="G34" i="18"/>
  <c r="H34" i="18"/>
  <c r="G12" i="18"/>
  <c r="F12" i="18"/>
  <c r="E12" i="18"/>
  <c r="G11" i="18"/>
  <c r="F11" i="18"/>
  <c r="E11" i="18"/>
  <c r="G10" i="18"/>
  <c r="F10" i="18"/>
  <c r="E10" i="18"/>
  <c r="G9" i="18"/>
  <c r="F9" i="18"/>
  <c r="E9" i="18"/>
  <c r="G8" i="18"/>
  <c r="F8" i="18"/>
  <c r="E8" i="18"/>
  <c r="G7" i="18"/>
  <c r="F7" i="18"/>
  <c r="E7" i="18"/>
  <c r="G6" i="18"/>
  <c r="F6" i="18"/>
  <c r="D6" i="15"/>
  <c r="E6" i="18"/>
  <c r="G5" i="18"/>
  <c r="F5" i="18"/>
  <c r="E5" i="18"/>
  <c r="F12" i="17"/>
  <c r="E12" i="17"/>
  <c r="F11" i="17"/>
  <c r="E11" i="17"/>
  <c r="F10" i="17"/>
  <c r="E10" i="17"/>
  <c r="F9" i="17"/>
  <c r="E9" i="17"/>
  <c r="F8" i="17"/>
  <c r="E8" i="17"/>
  <c r="F7" i="17"/>
  <c r="E7" i="17"/>
  <c r="F6" i="17"/>
  <c r="E6" i="17"/>
  <c r="E5" i="17"/>
  <c r="E12" i="16"/>
  <c r="E11" i="16"/>
  <c r="E10" i="16"/>
  <c r="E9" i="16"/>
  <c r="E8" i="16"/>
  <c r="E7" i="16"/>
  <c r="E6" i="16"/>
  <c r="E5" i="16"/>
  <c r="A6" i="18"/>
  <c r="D12" i="18"/>
  <c r="H12" i="18"/>
  <c r="D11" i="18"/>
  <c r="H11" i="18"/>
  <c r="D10" i="18"/>
  <c r="H10" i="18"/>
  <c r="D12" i="17"/>
  <c r="G12" i="17"/>
  <c r="D11" i="17"/>
  <c r="G11" i="17"/>
  <c r="D10" i="17"/>
  <c r="G10" i="17"/>
  <c r="D12" i="16"/>
  <c r="F12" i="16"/>
  <c r="D11" i="16"/>
  <c r="F11" i="16"/>
  <c r="D10" i="16"/>
  <c r="F10" i="16"/>
  <c r="E12" i="15"/>
  <c r="E11" i="15"/>
  <c r="E10" i="15"/>
  <c r="D11" i="15"/>
  <c r="E22" i="19"/>
  <c r="F22" i="19"/>
  <c r="G22" i="19"/>
  <c r="N11" i="19"/>
  <c r="C33" i="19"/>
  <c r="G33" i="19"/>
  <c r="D33" i="16"/>
  <c r="F33" i="19"/>
  <c r="E33" i="19"/>
  <c r="D27" i="18"/>
  <c r="H33" i="19"/>
  <c r="D33" i="19"/>
  <c r="O11" i="19"/>
  <c r="L11" i="19"/>
  <c r="C21" i="19"/>
  <c r="D21" i="17"/>
  <c r="G21" i="19"/>
  <c r="D21" i="15"/>
  <c r="E21" i="19"/>
  <c r="D21" i="16"/>
  <c r="F21" i="19"/>
  <c r="A16" i="18"/>
  <c r="A17" i="18"/>
  <c r="N10" i="19"/>
  <c r="E34" i="19"/>
  <c r="D34" i="19"/>
  <c r="O10" i="19"/>
  <c r="L10" i="19"/>
  <c r="C8" i="19"/>
  <c r="D8" i="18"/>
  <c r="H8" i="19"/>
  <c r="D8" i="17"/>
  <c r="G8" i="19"/>
  <c r="D9" i="16"/>
  <c r="F8" i="19"/>
  <c r="D8" i="15"/>
  <c r="E8" i="19"/>
  <c r="D8" i="19"/>
  <c r="D16" i="17"/>
  <c r="G15" i="19"/>
  <c r="F15" i="19"/>
  <c r="D15" i="15"/>
  <c r="E15" i="19"/>
  <c r="N4" i="19"/>
  <c r="C27" i="19"/>
  <c r="G27" i="19"/>
  <c r="D29" i="16"/>
  <c r="F27" i="19"/>
  <c r="D27" i="15"/>
  <c r="E27" i="19"/>
  <c r="H27" i="19"/>
  <c r="D27" i="19"/>
  <c r="O4" i="19"/>
  <c r="L4" i="19"/>
  <c r="C6" i="19"/>
  <c r="H6" i="19"/>
  <c r="G6" i="19"/>
  <c r="D6" i="16"/>
  <c r="F6" i="19"/>
  <c r="E6" i="19"/>
  <c r="D6" i="19"/>
  <c r="C18" i="19"/>
  <c r="D18" i="17"/>
  <c r="G18" i="19"/>
  <c r="D16" i="16"/>
  <c r="F18" i="19"/>
  <c r="D18" i="15"/>
  <c r="E18" i="19"/>
  <c r="N5" i="19"/>
  <c r="C30" i="19"/>
  <c r="G30" i="19"/>
  <c r="D27" i="16"/>
  <c r="F30" i="19"/>
  <c r="D30" i="15"/>
  <c r="E30" i="19"/>
  <c r="H30" i="19"/>
  <c r="D30" i="19"/>
  <c r="O5" i="19"/>
  <c r="L5" i="19"/>
  <c r="C5" i="19"/>
  <c r="D5" i="18"/>
  <c r="H5" i="19"/>
  <c r="D5" i="17"/>
  <c r="G5" i="19"/>
  <c r="D5" i="16"/>
  <c r="F5" i="19"/>
  <c r="E5" i="19"/>
  <c r="D5" i="19"/>
  <c r="D15" i="17"/>
  <c r="G16" i="19"/>
  <c r="D15" i="16"/>
  <c r="F16" i="19"/>
  <c r="D16" i="15"/>
  <c r="E16" i="19"/>
  <c r="N6" i="19"/>
  <c r="C29" i="19"/>
  <c r="G29" i="19"/>
  <c r="D30" i="16"/>
  <c r="F29" i="19"/>
  <c r="D29" i="15"/>
  <c r="E29" i="19"/>
  <c r="A28" i="18"/>
  <c r="D28" i="18"/>
  <c r="H29" i="19"/>
  <c r="D29" i="19"/>
  <c r="O6" i="19"/>
  <c r="L6" i="19"/>
  <c r="C7" i="19"/>
  <c r="D7" i="18"/>
  <c r="H7" i="19"/>
  <c r="D7" i="17"/>
  <c r="G7" i="19"/>
  <c r="D7" i="16"/>
  <c r="F7" i="19"/>
  <c r="D7" i="15"/>
  <c r="E7" i="19"/>
  <c r="D7" i="19"/>
  <c r="C19" i="19"/>
  <c r="D19" i="17"/>
  <c r="G19" i="19"/>
  <c r="D19" i="16"/>
  <c r="F19" i="19"/>
  <c r="D19" i="15"/>
  <c r="E19" i="19"/>
  <c r="N7" i="19"/>
  <c r="C28" i="19"/>
  <c r="G28" i="19"/>
  <c r="D28" i="16"/>
  <c r="F28" i="19"/>
  <c r="D28" i="15"/>
  <c r="E28" i="19"/>
  <c r="A29" i="18"/>
  <c r="D29" i="18"/>
  <c r="H28" i="19"/>
  <c r="D28" i="19"/>
  <c r="O7" i="19"/>
  <c r="L7" i="19"/>
  <c r="C9" i="19"/>
  <c r="D9" i="18"/>
  <c r="H9" i="19"/>
  <c r="G9" i="19"/>
  <c r="D8" i="16"/>
  <c r="F9" i="19"/>
  <c r="D9" i="15"/>
  <c r="E9" i="19"/>
  <c r="D9" i="19"/>
  <c r="C17" i="19"/>
  <c r="D17" i="17"/>
  <c r="G17" i="19"/>
  <c r="D17" i="16"/>
  <c r="F17" i="19"/>
  <c r="D17" i="15"/>
  <c r="E17" i="19"/>
  <c r="N8" i="19"/>
  <c r="C32" i="19"/>
  <c r="G32" i="19"/>
  <c r="F32" i="19"/>
  <c r="D32" i="15"/>
  <c r="E32" i="19"/>
  <c r="H32" i="19"/>
  <c r="D32" i="19"/>
  <c r="O8" i="19"/>
  <c r="L8" i="19"/>
  <c r="C10" i="19"/>
  <c r="H10" i="19"/>
  <c r="G10" i="19"/>
  <c r="F10" i="19"/>
  <c r="D10" i="15"/>
  <c r="E10" i="19"/>
  <c r="D10" i="19"/>
  <c r="C20" i="19"/>
  <c r="D20" i="17"/>
  <c r="G20" i="19"/>
  <c r="D20" i="15"/>
  <c r="E20" i="19"/>
  <c r="D20" i="16"/>
  <c r="F20" i="19"/>
  <c r="N9" i="19"/>
  <c r="C31" i="19"/>
  <c r="G31" i="19"/>
  <c r="D31" i="16"/>
  <c r="F31" i="19"/>
  <c r="D31" i="15"/>
  <c r="E31" i="19"/>
  <c r="H31" i="19"/>
  <c r="D31" i="19"/>
  <c r="O9" i="19"/>
  <c r="L9" i="19"/>
  <c r="J11" i="19"/>
  <c r="J10" i="19"/>
  <c r="F43" i="17"/>
  <c r="F42" i="17"/>
  <c r="F41" i="17"/>
  <c r="F40" i="17"/>
  <c r="F39" i="17"/>
  <c r="C41" i="19"/>
  <c r="C40" i="19"/>
  <c r="C39" i="19"/>
  <c r="G26" i="19"/>
  <c r="G38" i="19"/>
  <c r="G46" i="19"/>
  <c r="G25" i="19"/>
  <c r="G37" i="19"/>
  <c r="G45" i="19"/>
  <c r="G14" i="19"/>
  <c r="G13" i="19"/>
  <c r="D28" i="17"/>
  <c r="D30" i="17"/>
  <c r="D27" i="17"/>
  <c r="D29" i="17"/>
  <c r="O14" i="19"/>
  <c r="N14" i="19"/>
  <c r="M14" i="19"/>
  <c r="O13" i="19"/>
  <c r="N13" i="19"/>
  <c r="M13" i="19"/>
  <c r="O12" i="19"/>
  <c r="N12" i="19"/>
  <c r="M12" i="19"/>
  <c r="C23" i="19"/>
  <c r="G23" i="19"/>
  <c r="C22" i="19"/>
  <c r="H43" i="19"/>
  <c r="G43" i="19"/>
  <c r="H42" i="19"/>
  <c r="G42" i="19"/>
  <c r="H34" i="19"/>
  <c r="G34" i="19"/>
  <c r="F34" i="19"/>
  <c r="E35" i="19"/>
  <c r="F35" i="19"/>
  <c r="G35" i="19"/>
  <c r="H35" i="19"/>
  <c r="D51" i="19"/>
  <c r="D50" i="19"/>
  <c r="D49" i="19"/>
  <c r="D48" i="19"/>
  <c r="D47" i="19"/>
  <c r="E43" i="19"/>
  <c r="F43" i="19"/>
  <c r="D43" i="19"/>
  <c r="E42" i="19"/>
  <c r="F42" i="19"/>
  <c r="D42" i="19"/>
  <c r="D41" i="15"/>
  <c r="E41" i="19"/>
  <c r="D40" i="15"/>
  <c r="E40" i="19"/>
  <c r="D39" i="15"/>
  <c r="E39" i="19"/>
  <c r="E23" i="19"/>
  <c r="F23" i="19"/>
  <c r="D23" i="19"/>
  <c r="D22" i="15"/>
  <c r="G43" i="18"/>
  <c r="G42" i="18"/>
  <c r="G41" i="18"/>
  <c r="G40" i="18"/>
  <c r="G39" i="18"/>
  <c r="G51" i="18"/>
  <c r="H51" i="18"/>
  <c r="G50" i="18"/>
  <c r="H50" i="18"/>
  <c r="G49" i="18"/>
  <c r="H49" i="18"/>
  <c r="G48" i="18"/>
  <c r="H48" i="18"/>
  <c r="G47" i="18"/>
  <c r="H47" i="18"/>
  <c r="E43" i="18"/>
  <c r="H43" i="18"/>
  <c r="E42" i="18"/>
  <c r="H42" i="18"/>
  <c r="E41" i="18"/>
  <c r="H41" i="18"/>
  <c r="E40" i="18"/>
  <c r="H40" i="18"/>
  <c r="E39" i="18"/>
  <c r="H39" i="18"/>
  <c r="G26" i="18"/>
  <c r="G25" i="18"/>
  <c r="H46" i="18"/>
  <c r="G46" i="18"/>
  <c r="F46" i="18"/>
  <c r="H45" i="18"/>
  <c r="G45" i="18"/>
  <c r="F45" i="18"/>
  <c r="E46" i="18"/>
  <c r="E45" i="18"/>
  <c r="D3" i="18"/>
  <c r="D45" i="18"/>
  <c r="H38" i="18"/>
  <c r="G38" i="18"/>
  <c r="F38" i="18"/>
  <c r="E38" i="18"/>
  <c r="H37" i="18"/>
  <c r="G37" i="18"/>
  <c r="F37" i="18"/>
  <c r="E37" i="18"/>
  <c r="D37" i="18"/>
  <c r="D13" i="18"/>
  <c r="D38" i="18"/>
  <c r="H8" i="18"/>
  <c r="H7" i="18"/>
  <c r="E28" i="18"/>
  <c r="F28" i="18"/>
  <c r="G28" i="18"/>
  <c r="H28" i="18"/>
  <c r="E27" i="18"/>
  <c r="G27" i="18"/>
  <c r="F27" i="18"/>
  <c r="H27" i="18"/>
  <c r="D46" i="18"/>
  <c r="F5" i="17"/>
  <c r="G51" i="17"/>
  <c r="G50" i="17"/>
  <c r="G49" i="17"/>
  <c r="G48" i="17"/>
  <c r="G47" i="17"/>
  <c r="E43" i="17"/>
  <c r="G43" i="17"/>
  <c r="E42" i="17"/>
  <c r="G42" i="17"/>
  <c r="E41" i="17"/>
  <c r="G41" i="17"/>
  <c r="E40" i="17"/>
  <c r="G40" i="17"/>
  <c r="E39" i="17"/>
  <c r="G39" i="17"/>
  <c r="G46" i="17"/>
  <c r="G45" i="17"/>
  <c r="G14" i="17"/>
  <c r="G26" i="17"/>
  <c r="G38" i="17"/>
  <c r="G13" i="17"/>
  <c r="G25" i="17"/>
  <c r="G37" i="17"/>
  <c r="F46" i="17"/>
  <c r="F45" i="17"/>
  <c r="F14" i="17"/>
  <c r="F26" i="17"/>
  <c r="F38" i="17"/>
  <c r="F13" i="17"/>
  <c r="F25" i="17"/>
  <c r="F37" i="17"/>
  <c r="E46" i="17"/>
  <c r="E45" i="17"/>
  <c r="E38" i="17"/>
  <c r="E13" i="17"/>
  <c r="E25" i="17"/>
  <c r="E37" i="17"/>
  <c r="A6" i="17"/>
  <c r="D46" i="17"/>
  <c r="D45" i="17"/>
  <c r="F27" i="17"/>
  <c r="E27" i="17"/>
  <c r="E43" i="16"/>
  <c r="D43" i="16"/>
  <c r="F43" i="16"/>
  <c r="E42" i="16"/>
  <c r="F42" i="16"/>
  <c r="E41" i="16"/>
  <c r="F41" i="16"/>
  <c r="E40" i="16"/>
  <c r="F40" i="16"/>
  <c r="E39" i="16"/>
  <c r="F39" i="16"/>
  <c r="E35" i="16"/>
  <c r="E34" i="16"/>
  <c r="E33" i="16"/>
  <c r="E32" i="16"/>
  <c r="E31" i="16"/>
  <c r="E30" i="16"/>
  <c r="E29" i="16"/>
  <c r="E28" i="16"/>
  <c r="E27" i="16"/>
  <c r="E22" i="16"/>
  <c r="E21" i="16"/>
  <c r="E20" i="16"/>
  <c r="E19" i="16"/>
  <c r="E18" i="16"/>
  <c r="E17" i="16"/>
  <c r="E16" i="16"/>
  <c r="E15" i="16"/>
  <c r="D42" i="15"/>
  <c r="F46" i="16"/>
  <c r="F45" i="16"/>
  <c r="F38" i="16"/>
  <c r="F37" i="16"/>
  <c r="D43" i="15"/>
  <c r="E46" i="16"/>
  <c r="D4" i="16"/>
  <c r="D46" i="16"/>
  <c r="E45" i="16"/>
  <c r="D3" i="16"/>
  <c r="D45" i="16"/>
  <c r="E38" i="16"/>
  <c r="D38" i="16"/>
  <c r="E13" i="16"/>
  <c r="E25" i="16"/>
  <c r="E37" i="16"/>
  <c r="D37" i="16"/>
  <c r="E45" i="15"/>
  <c r="E46" i="15"/>
  <c r="E38" i="15"/>
  <c r="E26" i="15"/>
  <c r="D46" i="15"/>
  <c r="D38" i="15"/>
  <c r="D26" i="15"/>
  <c r="D45" i="15"/>
  <c r="D37" i="15"/>
  <c r="D25" i="15"/>
  <c r="E42" i="15"/>
  <c r="E41" i="15"/>
  <c r="C2" i="16"/>
  <c r="E43" i="15"/>
  <c r="E40" i="15"/>
  <c r="E39" i="15"/>
  <c r="E14" i="15"/>
  <c r="D14" i="15"/>
  <c r="E13" i="15"/>
  <c r="E25" i="15"/>
  <c r="E37" i="15"/>
  <c r="D13" i="15"/>
  <c r="E32" i="15"/>
  <c r="E31" i="15"/>
  <c r="E30" i="15"/>
  <c r="E29" i="15"/>
  <c r="E28" i="15"/>
  <c r="E27" i="15"/>
  <c r="E22" i="15"/>
  <c r="E21" i="15"/>
  <c r="E20" i="15"/>
  <c r="E19" i="15"/>
  <c r="E18" i="15"/>
  <c r="E17" i="15"/>
  <c r="E16" i="15"/>
  <c r="E15" i="15"/>
  <c r="E9" i="15"/>
  <c r="E8" i="15"/>
  <c r="E7" i="15"/>
  <c r="E6" i="15"/>
  <c r="E5" i="15"/>
  <c r="J4" i="19"/>
  <c r="A16" i="16"/>
  <c r="A16" i="17"/>
  <c r="A17" i="16"/>
  <c r="A17" i="17"/>
  <c r="A18" i="17"/>
  <c r="D30" i="18"/>
  <c r="A28" i="16"/>
  <c r="A28" i="17"/>
  <c r="A29" i="16"/>
  <c r="A29" i="17"/>
  <c r="A30" i="16"/>
  <c r="D31" i="18"/>
  <c r="D31" i="17"/>
  <c r="J5" i="19"/>
  <c r="J6" i="19"/>
  <c r="J7" i="19"/>
  <c r="J8" i="19"/>
  <c r="J9" i="19"/>
  <c r="C13" i="19"/>
  <c r="D13" i="19"/>
  <c r="E13" i="19"/>
  <c r="F13" i="19"/>
  <c r="H13" i="19"/>
  <c r="D14" i="19"/>
  <c r="E14" i="19"/>
  <c r="F14" i="19"/>
  <c r="H14" i="19"/>
  <c r="J12" i="19"/>
  <c r="J13" i="19"/>
  <c r="J14" i="19"/>
  <c r="C25" i="19"/>
  <c r="D25" i="19"/>
  <c r="E25" i="19"/>
  <c r="F25" i="19"/>
  <c r="H25" i="19"/>
  <c r="D26" i="19"/>
  <c r="E26" i="19"/>
  <c r="F26" i="19"/>
  <c r="H26" i="19"/>
  <c r="C37" i="19"/>
  <c r="D37" i="19"/>
  <c r="E37" i="19"/>
  <c r="F37" i="19"/>
  <c r="H37" i="19"/>
  <c r="D38" i="19"/>
  <c r="E38" i="19"/>
  <c r="F38" i="19"/>
  <c r="H38" i="19"/>
  <c r="C45" i="19"/>
  <c r="D45" i="19"/>
  <c r="E45" i="19"/>
  <c r="F45" i="19"/>
  <c r="H45" i="19"/>
  <c r="D46" i="19"/>
  <c r="E46" i="19"/>
  <c r="F46" i="19"/>
  <c r="H46" i="19"/>
  <c r="C2" i="18"/>
  <c r="B3" i="18"/>
  <c r="D4" i="18"/>
  <c r="H5" i="18"/>
  <c r="H6" i="18"/>
  <c r="D9" i="17"/>
  <c r="H9" i="18"/>
  <c r="B13" i="15"/>
  <c r="B13" i="18"/>
  <c r="E13" i="18"/>
  <c r="F13" i="18"/>
  <c r="G13" i="18"/>
  <c r="H13" i="18"/>
  <c r="D14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B25" i="15"/>
  <c r="B25" i="18"/>
  <c r="D25" i="18"/>
  <c r="E25" i="18"/>
  <c r="F25" i="18"/>
  <c r="H25" i="18"/>
  <c r="D26" i="18"/>
  <c r="E26" i="18"/>
  <c r="F26" i="18"/>
  <c r="H26" i="18"/>
  <c r="E29" i="18"/>
  <c r="F29" i="18"/>
  <c r="G29" i="18"/>
  <c r="H29" i="18"/>
  <c r="E30" i="18"/>
  <c r="F30" i="18"/>
  <c r="G30" i="18"/>
  <c r="H30" i="18"/>
  <c r="E31" i="18"/>
  <c r="F31" i="18"/>
  <c r="G31" i="18"/>
  <c r="H31" i="18"/>
  <c r="D32" i="18"/>
  <c r="E32" i="18"/>
  <c r="F32" i="18"/>
  <c r="G32" i="18"/>
  <c r="H32" i="18"/>
  <c r="D35" i="18"/>
  <c r="E35" i="18"/>
  <c r="F35" i="18"/>
  <c r="G35" i="18"/>
  <c r="H35" i="18"/>
  <c r="C2" i="17"/>
  <c r="B3" i="17"/>
  <c r="D3" i="17"/>
  <c r="D4" i="17"/>
  <c r="G5" i="17"/>
  <c r="G6" i="17"/>
  <c r="G7" i="17"/>
  <c r="G8" i="17"/>
  <c r="G9" i="17"/>
  <c r="B13" i="17"/>
  <c r="D13" i="17"/>
  <c r="D14" i="17"/>
  <c r="E14" i="17"/>
  <c r="E15" i="17"/>
  <c r="F15" i="17"/>
  <c r="G15" i="17"/>
  <c r="E16" i="17"/>
  <c r="F16" i="17"/>
  <c r="G16" i="17"/>
  <c r="E17" i="17"/>
  <c r="F17" i="17"/>
  <c r="G17" i="17"/>
  <c r="E18" i="17"/>
  <c r="F18" i="17"/>
  <c r="G18" i="17"/>
  <c r="E19" i="17"/>
  <c r="F19" i="17"/>
  <c r="G19" i="17"/>
  <c r="E20" i="17"/>
  <c r="F20" i="17"/>
  <c r="G20" i="17"/>
  <c r="E21" i="17"/>
  <c r="F21" i="17"/>
  <c r="G21" i="17"/>
  <c r="D22" i="17"/>
  <c r="E22" i="17"/>
  <c r="F22" i="17"/>
  <c r="G22" i="17"/>
  <c r="B25" i="17"/>
  <c r="D25" i="17"/>
  <c r="D26" i="17"/>
  <c r="E26" i="17"/>
  <c r="G27" i="17"/>
  <c r="E28" i="17"/>
  <c r="F28" i="17"/>
  <c r="G28" i="17"/>
  <c r="E29" i="17"/>
  <c r="F29" i="17"/>
  <c r="G29" i="17"/>
  <c r="E30" i="17"/>
  <c r="F30" i="17"/>
  <c r="G30" i="17"/>
  <c r="E31" i="17"/>
  <c r="F31" i="17"/>
  <c r="G31" i="17"/>
  <c r="D32" i="17"/>
  <c r="E32" i="17"/>
  <c r="F32" i="17"/>
  <c r="G32" i="17"/>
  <c r="D33" i="17"/>
  <c r="E33" i="17"/>
  <c r="F33" i="17"/>
  <c r="G33" i="17"/>
  <c r="D34" i="17"/>
  <c r="E34" i="17"/>
  <c r="F34" i="17"/>
  <c r="G34" i="17"/>
  <c r="E35" i="17"/>
  <c r="F35" i="17"/>
  <c r="G35" i="17"/>
  <c r="B3" i="16"/>
  <c r="F5" i="16"/>
  <c r="H5" i="16"/>
  <c r="F6" i="16"/>
  <c r="H6" i="16"/>
  <c r="F7" i="16"/>
  <c r="H7" i="16"/>
  <c r="F8" i="16"/>
  <c r="H8" i="16"/>
  <c r="F9" i="16"/>
  <c r="H9" i="16"/>
  <c r="B13" i="16"/>
  <c r="D13" i="16"/>
  <c r="F13" i="16"/>
  <c r="H13" i="16"/>
  <c r="D14" i="16"/>
  <c r="E14" i="16"/>
  <c r="F14" i="16"/>
  <c r="H14" i="16"/>
  <c r="F15" i="16"/>
  <c r="H15" i="16"/>
  <c r="F16" i="16"/>
  <c r="H16" i="16"/>
  <c r="F17" i="16"/>
  <c r="H17" i="16"/>
  <c r="F18" i="16"/>
  <c r="H18" i="16"/>
  <c r="F19" i="16"/>
  <c r="H19" i="16"/>
  <c r="F20" i="16"/>
  <c r="H20" i="16"/>
  <c r="F21" i="16"/>
  <c r="H21" i="16"/>
  <c r="D22" i="16"/>
  <c r="F22" i="16"/>
  <c r="H22" i="16"/>
  <c r="B25" i="16"/>
  <c r="D25" i="16"/>
  <c r="F25" i="16"/>
  <c r="H25" i="16"/>
  <c r="D26" i="16"/>
  <c r="E26" i="16"/>
  <c r="F26" i="16"/>
  <c r="H26" i="16"/>
  <c r="F27" i="16"/>
  <c r="H27" i="16"/>
  <c r="F28" i="16"/>
  <c r="H28" i="16"/>
  <c r="F29" i="16"/>
  <c r="H29" i="16"/>
  <c r="F30" i="16"/>
  <c r="H30" i="16"/>
  <c r="F31" i="16"/>
  <c r="H31" i="16"/>
  <c r="F32" i="16"/>
  <c r="H32" i="16"/>
  <c r="F33" i="16"/>
  <c r="H33" i="16"/>
  <c r="D34" i="16"/>
  <c r="F34" i="16"/>
  <c r="H34" i="16"/>
  <c r="F35" i="16"/>
  <c r="H35" i="16"/>
  <c r="D12" i="15"/>
  <c r="K38" i="3"/>
  <c r="H38" i="3"/>
  <c r="G38" i="3"/>
  <c r="F38" i="3"/>
  <c r="E38" i="3"/>
  <c r="D38" i="3"/>
  <c r="C38" i="3"/>
  <c r="J46" i="8"/>
  <c r="I46" i="8"/>
  <c r="H46" i="8"/>
  <c r="G46" i="8"/>
  <c r="F46" i="8"/>
  <c r="E46" i="8"/>
  <c r="J45" i="8"/>
  <c r="I45" i="8"/>
  <c r="H45" i="8"/>
  <c r="G45" i="8"/>
  <c r="F45" i="8"/>
  <c r="E45" i="8"/>
  <c r="D46" i="8"/>
  <c r="D45" i="8"/>
  <c r="C45" i="8"/>
  <c r="B45" i="8"/>
  <c r="H40" i="7"/>
  <c r="H39" i="7"/>
  <c r="F40" i="5"/>
  <c r="F39" i="5"/>
  <c r="C37" i="3"/>
  <c r="D37" i="3"/>
  <c r="E37" i="3"/>
  <c r="F37" i="3"/>
  <c r="G37" i="3"/>
  <c r="H37" i="3"/>
  <c r="E9" i="8"/>
  <c r="E8" i="8"/>
  <c r="E7" i="8"/>
  <c r="E6" i="8"/>
  <c r="E5" i="8"/>
  <c r="E9" i="7"/>
  <c r="E8" i="7"/>
  <c r="E7" i="7"/>
  <c r="E6" i="7"/>
  <c r="E5" i="7"/>
  <c r="E9" i="6"/>
  <c r="E8" i="6"/>
  <c r="E7" i="6"/>
  <c r="E6" i="6"/>
  <c r="E5" i="6"/>
  <c r="E9" i="5"/>
  <c r="E8" i="5"/>
  <c r="E7" i="5"/>
  <c r="E6" i="5"/>
  <c r="E5" i="5"/>
  <c r="I7" i="3"/>
  <c r="I6" i="3"/>
  <c r="C9" i="3"/>
  <c r="C8" i="3"/>
  <c r="C7" i="3"/>
  <c r="C6" i="3"/>
  <c r="I5" i="3"/>
  <c r="C5" i="3"/>
  <c r="I16" i="3"/>
  <c r="I15" i="3"/>
  <c r="I14" i="3"/>
  <c r="G14" i="3"/>
  <c r="C14" i="3"/>
  <c r="E15" i="8"/>
  <c r="I15" i="8"/>
  <c r="H14" i="3"/>
  <c r="I30" i="3"/>
  <c r="I29" i="3"/>
  <c r="I28" i="3"/>
  <c r="I45" i="3"/>
  <c r="I44" i="3"/>
  <c r="I43" i="3"/>
  <c r="I42" i="3"/>
  <c r="F45" i="3"/>
  <c r="F44" i="3"/>
  <c r="F43" i="3"/>
  <c r="F42" i="3"/>
  <c r="E45" i="3"/>
  <c r="C45" i="3"/>
  <c r="C44" i="3"/>
  <c r="C43" i="3"/>
  <c r="C42" i="3"/>
  <c r="E44" i="3"/>
  <c r="E42" i="3"/>
  <c r="H45" i="3"/>
  <c r="H44" i="3"/>
  <c r="F44" i="8"/>
  <c r="G44" i="8"/>
  <c r="H44" i="8"/>
  <c r="E44" i="8"/>
  <c r="I44" i="8"/>
  <c r="H43" i="3"/>
  <c r="F42" i="8"/>
  <c r="G42" i="8"/>
  <c r="H42" i="8"/>
  <c r="E42" i="8"/>
  <c r="I42" i="8"/>
  <c r="H42" i="3"/>
  <c r="H36" i="3"/>
  <c r="F35" i="8"/>
  <c r="G35" i="8"/>
  <c r="H35" i="8"/>
  <c r="E35" i="8"/>
  <c r="A29" i="8"/>
  <c r="A30" i="8"/>
  <c r="A31" i="8"/>
  <c r="A32" i="8"/>
  <c r="A33" i="8"/>
  <c r="D35" i="8"/>
  <c r="I35" i="8"/>
  <c r="H35" i="3"/>
  <c r="F33" i="8"/>
  <c r="G33" i="8"/>
  <c r="H33" i="8"/>
  <c r="E33" i="8"/>
  <c r="D33" i="8"/>
  <c r="I33" i="8"/>
  <c r="H34" i="3"/>
  <c r="F31" i="8"/>
  <c r="G31" i="8"/>
  <c r="H31" i="8"/>
  <c r="E31" i="8"/>
  <c r="D31" i="8"/>
  <c r="I31" i="8"/>
  <c r="E34" i="8"/>
  <c r="I34" i="8"/>
  <c r="H33" i="3"/>
  <c r="F34" i="8"/>
  <c r="G34" i="8"/>
  <c r="H34" i="8"/>
  <c r="D34" i="8"/>
  <c r="H32" i="3"/>
  <c r="F30" i="8"/>
  <c r="G30" i="8"/>
  <c r="H30" i="8"/>
  <c r="E30" i="8"/>
  <c r="D30" i="8"/>
  <c r="I30" i="8"/>
  <c r="H31" i="3"/>
  <c r="F32" i="8"/>
  <c r="G32" i="8"/>
  <c r="H32" i="8"/>
  <c r="E32" i="8"/>
  <c r="D32" i="8"/>
  <c r="I32" i="8"/>
  <c r="H30" i="3"/>
  <c r="F29" i="8"/>
  <c r="G29" i="8"/>
  <c r="H29" i="8"/>
  <c r="E29" i="8"/>
  <c r="D29" i="8"/>
  <c r="I29" i="8"/>
  <c r="H29" i="3"/>
  <c r="F28" i="8"/>
  <c r="G28" i="8"/>
  <c r="H28" i="8"/>
  <c r="E28" i="8"/>
  <c r="D28" i="8"/>
  <c r="I28" i="8"/>
  <c r="H28" i="3"/>
  <c r="G23" i="3"/>
  <c r="F16" i="8"/>
  <c r="G16" i="8"/>
  <c r="H16" i="8"/>
  <c r="E16" i="8"/>
  <c r="A15" i="8"/>
  <c r="A16" i="8"/>
  <c r="D16" i="8"/>
  <c r="I16" i="8"/>
  <c r="H17" i="3"/>
  <c r="C17" i="3"/>
  <c r="D17" i="3"/>
  <c r="E17" i="3"/>
  <c r="F17" i="3"/>
  <c r="G17" i="3"/>
  <c r="B12" i="4"/>
  <c r="B26" i="4"/>
  <c r="B26" i="5"/>
  <c r="B26" i="6"/>
  <c r="B26" i="7"/>
  <c r="B26" i="8"/>
  <c r="H23" i="3"/>
  <c r="H22" i="3"/>
  <c r="E21" i="8"/>
  <c r="F21" i="8"/>
  <c r="G21" i="8"/>
  <c r="H21" i="8"/>
  <c r="I21" i="8"/>
  <c r="H21" i="3"/>
  <c r="F20" i="8"/>
  <c r="G20" i="8"/>
  <c r="H20" i="8"/>
  <c r="E20" i="8"/>
  <c r="D20" i="8"/>
  <c r="I20" i="8"/>
  <c r="H20" i="3"/>
  <c r="F18" i="8"/>
  <c r="G18" i="8"/>
  <c r="H18" i="8"/>
  <c r="E18" i="8"/>
  <c r="A17" i="8"/>
  <c r="A18" i="8"/>
  <c r="D18" i="8"/>
  <c r="I18" i="8"/>
  <c r="H19" i="3"/>
  <c r="F19" i="8"/>
  <c r="G19" i="8"/>
  <c r="H19" i="8"/>
  <c r="E19" i="8"/>
  <c r="D19" i="8"/>
  <c r="I19" i="8"/>
  <c r="H18" i="3"/>
  <c r="F17" i="8"/>
  <c r="G17" i="8"/>
  <c r="H17" i="8"/>
  <c r="E17" i="8"/>
  <c r="D17" i="8"/>
  <c r="I17" i="8"/>
  <c r="H16" i="3"/>
  <c r="F14" i="8"/>
  <c r="G14" i="8"/>
  <c r="H14" i="8"/>
  <c r="E14" i="8"/>
  <c r="D14" i="8"/>
  <c r="I14" i="8"/>
  <c r="H15" i="3"/>
  <c r="F15" i="8"/>
  <c r="G15" i="8"/>
  <c r="H15" i="8"/>
  <c r="D15" i="8"/>
  <c r="H9" i="3"/>
  <c r="F9" i="8"/>
  <c r="G9" i="8"/>
  <c r="H9" i="8"/>
  <c r="A6" i="8"/>
  <c r="A7" i="8"/>
  <c r="D9" i="8"/>
  <c r="I9" i="8"/>
  <c r="H8" i="3"/>
  <c r="F7" i="8"/>
  <c r="G7" i="8"/>
  <c r="H7" i="8"/>
  <c r="D7" i="8"/>
  <c r="I7" i="8"/>
  <c r="H7" i="3"/>
  <c r="F6" i="8"/>
  <c r="G6" i="8"/>
  <c r="H6" i="8"/>
  <c r="D6" i="8"/>
  <c r="I6" i="8"/>
  <c r="H6" i="3"/>
  <c r="F5" i="8"/>
  <c r="G5" i="8"/>
  <c r="H5" i="8"/>
  <c r="D5" i="8"/>
  <c r="I5" i="8"/>
  <c r="H5" i="3"/>
  <c r="D9" i="3"/>
  <c r="A6" i="6"/>
  <c r="A7" i="6"/>
  <c r="B39" i="6"/>
  <c r="E43" i="3"/>
  <c r="B12" i="9"/>
  <c r="B26" i="9"/>
  <c r="K37" i="3"/>
  <c r="K36" i="3"/>
  <c r="K35" i="3"/>
  <c r="K34" i="3"/>
  <c r="K33" i="3"/>
  <c r="K32" i="3"/>
  <c r="K31" i="3"/>
  <c r="K30" i="3"/>
  <c r="K28" i="3"/>
  <c r="K29" i="3"/>
  <c r="K23" i="3"/>
  <c r="K22" i="3"/>
  <c r="K21" i="3"/>
  <c r="K20" i="3"/>
  <c r="K19" i="3"/>
  <c r="K18" i="3"/>
  <c r="K17" i="3"/>
  <c r="K16" i="3"/>
  <c r="K15" i="3"/>
  <c r="K14" i="3"/>
  <c r="K10" i="3"/>
  <c r="K9" i="3"/>
  <c r="K8" i="3"/>
  <c r="K7" i="3"/>
  <c r="K6" i="3"/>
  <c r="K5" i="3"/>
  <c r="C2" i="9"/>
  <c r="G42" i="7"/>
  <c r="F42" i="7"/>
  <c r="E42" i="7"/>
  <c r="H42" i="7"/>
  <c r="G41" i="7"/>
  <c r="F41" i="7"/>
  <c r="E41" i="7"/>
  <c r="H41" i="7"/>
  <c r="G44" i="7"/>
  <c r="G43" i="7"/>
  <c r="F44" i="7"/>
  <c r="F43" i="7"/>
  <c r="E44" i="6"/>
  <c r="F44" i="6"/>
  <c r="G44" i="6"/>
  <c r="E43" i="6"/>
  <c r="G43" i="6"/>
  <c r="E42" i="6"/>
  <c r="F42" i="6"/>
  <c r="G42" i="6"/>
  <c r="E41" i="6"/>
  <c r="F41" i="6"/>
  <c r="G41" i="6"/>
  <c r="F43" i="6"/>
  <c r="E44" i="5"/>
  <c r="F44" i="5"/>
  <c r="E43" i="5"/>
  <c r="F43" i="5"/>
  <c r="E42" i="5"/>
  <c r="F42" i="5"/>
  <c r="E41" i="5"/>
  <c r="F41" i="5"/>
  <c r="E43" i="8"/>
  <c r="E41" i="8"/>
  <c r="E44" i="7"/>
  <c r="E43" i="7"/>
  <c r="G13" i="7"/>
  <c r="G27" i="7"/>
  <c r="G40" i="7"/>
  <c r="F13" i="7"/>
  <c r="F27" i="7"/>
  <c r="F40" i="7"/>
  <c r="G12" i="7"/>
  <c r="G26" i="7"/>
  <c r="G39" i="7"/>
  <c r="F12" i="7"/>
  <c r="F26" i="7"/>
  <c r="F39" i="7"/>
  <c r="E13" i="7"/>
  <c r="E27" i="7"/>
  <c r="E40" i="7"/>
  <c r="D13" i="4"/>
  <c r="D27" i="4"/>
  <c r="D27" i="5"/>
  <c r="D27" i="6"/>
  <c r="D27" i="7"/>
  <c r="D40" i="7"/>
  <c r="E12" i="7"/>
  <c r="E26" i="7"/>
  <c r="E39" i="7"/>
  <c r="D12" i="4"/>
  <c r="D26" i="4"/>
  <c r="D26" i="5"/>
  <c r="D26" i="6"/>
  <c r="D26" i="7"/>
  <c r="D39" i="7"/>
  <c r="G13" i="6"/>
  <c r="G27" i="6"/>
  <c r="G40" i="6"/>
  <c r="G12" i="6"/>
  <c r="G26" i="6"/>
  <c r="G39" i="6"/>
  <c r="F13" i="6"/>
  <c r="F27" i="6"/>
  <c r="F40" i="6"/>
  <c r="F12" i="6"/>
  <c r="F26" i="6"/>
  <c r="F39" i="6"/>
  <c r="E13" i="6"/>
  <c r="E27" i="6"/>
  <c r="E40" i="6"/>
  <c r="E12" i="6"/>
  <c r="E26" i="6"/>
  <c r="E39" i="6"/>
  <c r="D40" i="5"/>
  <c r="D40" i="6"/>
  <c r="D39" i="5"/>
  <c r="D39" i="6"/>
  <c r="E13" i="5"/>
  <c r="E27" i="5"/>
  <c r="E40" i="5"/>
  <c r="E12" i="5"/>
  <c r="E26" i="5"/>
  <c r="E39" i="5"/>
  <c r="E24" i="8"/>
  <c r="F24" i="8"/>
  <c r="G24" i="8"/>
  <c r="H24" i="8"/>
  <c r="I24" i="8"/>
  <c r="E24" i="7"/>
  <c r="F24" i="7"/>
  <c r="G24" i="7"/>
  <c r="H24" i="7"/>
  <c r="C15" i="3"/>
  <c r="D15" i="3"/>
  <c r="E15" i="3"/>
  <c r="F15" i="3"/>
  <c r="G15" i="3"/>
  <c r="C16" i="3"/>
  <c r="D16" i="3"/>
  <c r="E16" i="3"/>
  <c r="F16" i="3"/>
  <c r="G16" i="3"/>
  <c r="C18" i="3"/>
  <c r="D18" i="3"/>
  <c r="E18" i="3"/>
  <c r="F18" i="3"/>
  <c r="G18" i="3"/>
  <c r="C19" i="3"/>
  <c r="D19" i="3"/>
  <c r="E19" i="3"/>
  <c r="F19" i="3"/>
  <c r="G19" i="3"/>
  <c r="C20" i="3"/>
  <c r="D20" i="3"/>
  <c r="E20" i="3"/>
  <c r="F20" i="3"/>
  <c r="G20" i="3"/>
  <c r="C21" i="3"/>
  <c r="D21" i="3"/>
  <c r="E21" i="3"/>
  <c r="F21" i="3"/>
  <c r="G21" i="3"/>
  <c r="E14" i="3"/>
  <c r="D14" i="3"/>
  <c r="G5" i="3"/>
  <c r="G6" i="3"/>
  <c r="G7" i="3"/>
  <c r="G8" i="3"/>
  <c r="D35" i="3"/>
  <c r="E35" i="3"/>
  <c r="F35" i="3"/>
  <c r="G35" i="3"/>
  <c r="E36" i="8"/>
  <c r="F36" i="8"/>
  <c r="G36" i="8"/>
  <c r="H36" i="8"/>
  <c r="D36" i="8"/>
  <c r="I36" i="8"/>
  <c r="E37" i="8"/>
  <c r="F37" i="8"/>
  <c r="G37" i="8"/>
  <c r="H37" i="8"/>
  <c r="I37" i="8"/>
  <c r="F22" i="8"/>
  <c r="F23" i="8"/>
  <c r="F15" i="6"/>
  <c r="E15" i="6"/>
  <c r="G15" i="6"/>
  <c r="F16" i="6"/>
  <c r="E16" i="6"/>
  <c r="G16" i="6"/>
  <c r="F17" i="6"/>
  <c r="E17" i="6"/>
  <c r="G17" i="6"/>
  <c r="F18" i="6"/>
  <c r="E18" i="6"/>
  <c r="G18" i="6"/>
  <c r="F19" i="6"/>
  <c r="E19" i="6"/>
  <c r="G19" i="6"/>
  <c r="F20" i="6"/>
  <c r="E20" i="6"/>
  <c r="G20" i="6"/>
  <c r="F21" i="6"/>
  <c r="E21" i="6"/>
  <c r="G21" i="6"/>
  <c r="F22" i="6"/>
  <c r="E22" i="6"/>
  <c r="G22" i="6"/>
  <c r="F23" i="6"/>
  <c r="E23" i="6"/>
  <c r="G23" i="6"/>
  <c r="F24" i="6"/>
  <c r="E24" i="6"/>
  <c r="G24" i="6"/>
  <c r="F14" i="6"/>
  <c r="E22" i="8"/>
  <c r="G22" i="8"/>
  <c r="H22" i="8"/>
  <c r="I22" i="8"/>
  <c r="E23" i="8"/>
  <c r="G23" i="8"/>
  <c r="H23" i="8"/>
  <c r="I23" i="8"/>
  <c r="F15" i="7"/>
  <c r="F16" i="7"/>
  <c r="F17" i="7"/>
  <c r="F18" i="7"/>
  <c r="F19" i="7"/>
  <c r="F20" i="7"/>
  <c r="F21" i="7"/>
  <c r="F22" i="7"/>
  <c r="F23" i="7"/>
  <c r="F14" i="7"/>
  <c r="E24" i="4"/>
  <c r="E23" i="4"/>
  <c r="E25" i="5"/>
  <c r="F25" i="5"/>
  <c r="E24" i="5"/>
  <c r="F24" i="5"/>
  <c r="E23" i="5"/>
  <c r="F23" i="5"/>
  <c r="D45" i="3"/>
  <c r="D43" i="3"/>
  <c r="D44" i="3"/>
  <c r="D42" i="3"/>
  <c r="D32" i="3"/>
  <c r="D33" i="3"/>
  <c r="E15" i="5"/>
  <c r="E16" i="5"/>
  <c r="E17" i="5"/>
  <c r="E18" i="5"/>
  <c r="E19" i="5"/>
  <c r="E20" i="5"/>
  <c r="E21" i="5"/>
  <c r="E22" i="5"/>
  <c r="C32" i="3"/>
  <c r="A29" i="5"/>
  <c r="A30" i="5"/>
  <c r="A31" i="5"/>
  <c r="A32" i="5"/>
  <c r="A29" i="6"/>
  <c r="A30" i="6"/>
  <c r="E32" i="3"/>
  <c r="F32" i="3"/>
  <c r="G32" i="3"/>
  <c r="C31" i="3"/>
  <c r="D31" i="3"/>
  <c r="A31" i="6"/>
  <c r="E31" i="3"/>
  <c r="F31" i="3"/>
  <c r="G31" i="3"/>
  <c r="C28" i="3"/>
  <c r="D28" i="3"/>
  <c r="E28" i="3"/>
  <c r="F28" i="3"/>
  <c r="G28" i="3"/>
  <c r="A15" i="5"/>
  <c r="A15" i="6"/>
  <c r="A16" i="5"/>
  <c r="A16" i="6"/>
  <c r="F14" i="3"/>
  <c r="D6" i="3"/>
  <c r="E6" i="3"/>
  <c r="F6" i="3"/>
  <c r="A6" i="5"/>
  <c r="A7" i="5"/>
  <c r="D7" i="3"/>
  <c r="E7" i="3"/>
  <c r="F7" i="3"/>
  <c r="D5" i="3"/>
  <c r="E5" i="3"/>
  <c r="F5" i="3"/>
  <c r="C29" i="3"/>
  <c r="D29" i="3"/>
  <c r="E29" i="3"/>
  <c r="F29" i="3"/>
  <c r="G29" i="3"/>
  <c r="C30" i="3"/>
  <c r="D30" i="3"/>
  <c r="E30" i="3"/>
  <c r="F30" i="3"/>
  <c r="G30" i="3"/>
  <c r="C33" i="3"/>
  <c r="A32" i="6"/>
  <c r="E33" i="3"/>
  <c r="F33" i="3"/>
  <c r="G33" i="3"/>
  <c r="C34" i="3"/>
  <c r="D34" i="3"/>
  <c r="E34" i="3"/>
  <c r="F34" i="3"/>
  <c r="G34" i="3"/>
  <c r="C35" i="3"/>
  <c r="A17" i="5"/>
  <c r="A18" i="5"/>
  <c r="A19" i="5"/>
  <c r="A17" i="6"/>
  <c r="A18" i="6"/>
  <c r="A19" i="7"/>
  <c r="C22" i="3"/>
  <c r="D22" i="3"/>
  <c r="E22" i="3"/>
  <c r="F22" i="3"/>
  <c r="G22" i="3"/>
  <c r="D8" i="3"/>
  <c r="E8" i="3"/>
  <c r="F8" i="3"/>
  <c r="D8" i="8"/>
  <c r="G43" i="3"/>
  <c r="G44" i="3"/>
  <c r="G45" i="3"/>
  <c r="G42" i="3"/>
  <c r="J43" i="8"/>
  <c r="J41" i="8"/>
  <c r="H43" i="8"/>
  <c r="H41" i="8"/>
  <c r="F43" i="8"/>
  <c r="G43" i="8"/>
  <c r="G41" i="8"/>
  <c r="F41" i="8"/>
  <c r="F9" i="3"/>
  <c r="E9" i="3"/>
  <c r="G9" i="3"/>
  <c r="C36" i="3"/>
  <c r="D36" i="3"/>
  <c r="E36" i="3"/>
  <c r="F36" i="3"/>
  <c r="G36" i="3"/>
  <c r="E28" i="6"/>
  <c r="E37" i="5"/>
  <c r="F37" i="5"/>
  <c r="E37" i="6"/>
  <c r="F37" i="6"/>
  <c r="G37" i="6"/>
  <c r="E37" i="7"/>
  <c r="F37" i="7"/>
  <c r="G37" i="7"/>
  <c r="H37" i="7"/>
  <c r="E35" i="4"/>
  <c r="D23" i="3"/>
  <c r="C23" i="3"/>
  <c r="E23" i="3"/>
  <c r="F23" i="3"/>
  <c r="C2" i="4"/>
  <c r="F22" i="5"/>
  <c r="E22" i="4"/>
  <c r="E16" i="7"/>
  <c r="G16" i="7"/>
  <c r="H16" i="7"/>
  <c r="E23" i="7"/>
  <c r="G23" i="7"/>
  <c r="H23" i="7"/>
  <c r="E34" i="4"/>
  <c r="F6" i="6"/>
  <c r="F7" i="6"/>
  <c r="E31" i="6"/>
  <c r="F31" i="6"/>
  <c r="E32" i="6"/>
  <c r="F32" i="6"/>
  <c r="E33" i="6"/>
  <c r="F33" i="6"/>
  <c r="E29" i="6"/>
  <c r="F29" i="6"/>
  <c r="E30" i="6"/>
  <c r="F30" i="6"/>
  <c r="E33" i="4"/>
  <c r="D12" i="3"/>
  <c r="D26" i="3"/>
  <c r="D40" i="3"/>
  <c r="D13" i="3"/>
  <c r="D27" i="3"/>
  <c r="D41" i="3"/>
  <c r="E32" i="4"/>
  <c r="E20" i="4"/>
  <c r="E21" i="4"/>
  <c r="A48" i="8"/>
  <c r="A49" i="8"/>
  <c r="G46" i="3"/>
  <c r="G47" i="3"/>
  <c r="B12" i="3"/>
  <c r="B26" i="3"/>
  <c r="B40" i="3"/>
  <c r="H49" i="8"/>
  <c r="G49" i="8"/>
  <c r="F49" i="8"/>
  <c r="E49" i="8"/>
  <c r="H48" i="8"/>
  <c r="G48" i="8"/>
  <c r="F48" i="8"/>
  <c r="E48" i="8"/>
  <c r="H47" i="8"/>
  <c r="G47" i="8"/>
  <c r="F47" i="8"/>
  <c r="E47" i="8"/>
  <c r="I47" i="8"/>
  <c r="I41" i="8"/>
  <c r="D40" i="8"/>
  <c r="D39" i="8"/>
  <c r="B39" i="8"/>
  <c r="I13" i="8"/>
  <c r="I27" i="8"/>
  <c r="I40" i="8"/>
  <c r="H13" i="8"/>
  <c r="H27" i="8"/>
  <c r="H40" i="8"/>
  <c r="G13" i="8"/>
  <c r="G27" i="8"/>
  <c r="G40" i="8"/>
  <c r="F13" i="8"/>
  <c r="F27" i="8"/>
  <c r="F40" i="8"/>
  <c r="E13" i="8"/>
  <c r="E27" i="8"/>
  <c r="E40" i="8"/>
  <c r="I12" i="8"/>
  <c r="I26" i="8"/>
  <c r="I39" i="8"/>
  <c r="H12" i="8"/>
  <c r="H26" i="8"/>
  <c r="H39" i="8"/>
  <c r="G12" i="8"/>
  <c r="G26" i="8"/>
  <c r="G39" i="8"/>
  <c r="F12" i="8"/>
  <c r="F26" i="8"/>
  <c r="F39" i="8"/>
  <c r="E12" i="8"/>
  <c r="E26" i="8"/>
  <c r="E39" i="8"/>
  <c r="H8" i="8"/>
  <c r="G8" i="8"/>
  <c r="F8" i="8"/>
  <c r="G32" i="7"/>
  <c r="F32" i="7"/>
  <c r="E32" i="7"/>
  <c r="G36" i="7"/>
  <c r="F36" i="7"/>
  <c r="E36" i="7"/>
  <c r="G31" i="7"/>
  <c r="F31" i="7"/>
  <c r="E31" i="7"/>
  <c r="G33" i="7"/>
  <c r="F33" i="7"/>
  <c r="E33" i="7"/>
  <c r="G35" i="7"/>
  <c r="F35" i="7"/>
  <c r="E35" i="7"/>
  <c r="G30" i="7"/>
  <c r="F30" i="7"/>
  <c r="E30" i="7"/>
  <c r="G34" i="7"/>
  <c r="F34" i="7"/>
  <c r="E34" i="7"/>
  <c r="G29" i="7"/>
  <c r="F29" i="7"/>
  <c r="E29" i="7"/>
  <c r="H29" i="7"/>
  <c r="G28" i="7"/>
  <c r="F28" i="7"/>
  <c r="E28" i="7"/>
  <c r="G21" i="7"/>
  <c r="E21" i="7"/>
  <c r="G20" i="7"/>
  <c r="E20" i="7"/>
  <c r="G17" i="7"/>
  <c r="E17" i="7"/>
  <c r="G22" i="7"/>
  <c r="E22" i="7"/>
  <c r="G19" i="7"/>
  <c r="E19" i="7"/>
  <c r="G18" i="7"/>
  <c r="E18" i="7"/>
  <c r="G14" i="7"/>
  <c r="E14" i="7"/>
  <c r="G15" i="7"/>
  <c r="E15" i="7"/>
  <c r="H13" i="7"/>
  <c r="H27" i="7"/>
  <c r="H12" i="7"/>
  <c r="H26" i="7"/>
  <c r="G9" i="7"/>
  <c r="F9" i="7"/>
  <c r="H9" i="7"/>
  <c r="G8" i="7"/>
  <c r="F8" i="7"/>
  <c r="G6" i="7"/>
  <c r="F6" i="7"/>
  <c r="F7" i="7"/>
  <c r="G7" i="7"/>
  <c r="H7" i="7"/>
  <c r="F5" i="7"/>
  <c r="G5" i="7"/>
  <c r="H5" i="7"/>
  <c r="F36" i="6"/>
  <c r="E36" i="6"/>
  <c r="F35" i="6"/>
  <c r="E35" i="6"/>
  <c r="F34" i="6"/>
  <c r="E34" i="6"/>
  <c r="G33" i="6"/>
  <c r="G32" i="6"/>
  <c r="G31" i="6"/>
  <c r="F28" i="6"/>
  <c r="G28" i="6"/>
  <c r="E14" i="6"/>
  <c r="G14" i="6"/>
  <c r="F9" i="6"/>
  <c r="F8" i="6"/>
  <c r="F5" i="6"/>
  <c r="E36" i="5"/>
  <c r="E35" i="5"/>
  <c r="E34" i="5"/>
  <c r="E33" i="5"/>
  <c r="E32" i="5"/>
  <c r="E30" i="5"/>
  <c r="D27" i="8"/>
  <c r="F13" i="5"/>
  <c r="F27" i="5"/>
  <c r="D13" i="5"/>
  <c r="D13" i="6"/>
  <c r="D13" i="7"/>
  <c r="D13" i="8"/>
  <c r="F12" i="5"/>
  <c r="F26" i="5"/>
  <c r="B12" i="5"/>
  <c r="B12" i="6"/>
  <c r="B12" i="7"/>
  <c r="B12" i="8"/>
  <c r="D4" i="5"/>
  <c r="D4" i="6"/>
  <c r="D4" i="7"/>
  <c r="D4" i="8"/>
  <c r="D3" i="5"/>
  <c r="D3" i="6"/>
  <c r="D3" i="7"/>
  <c r="D3" i="8"/>
  <c r="B3" i="5"/>
  <c r="B3" i="6"/>
  <c r="B3" i="7"/>
  <c r="B3" i="8"/>
  <c r="E2" i="5"/>
  <c r="D2" i="6"/>
  <c r="C2" i="7"/>
  <c r="E2" i="8"/>
  <c r="E44" i="4"/>
  <c r="E28" i="4"/>
  <c r="E13" i="4"/>
  <c r="E27" i="4"/>
  <c r="E41" i="4"/>
  <c r="D41" i="4"/>
  <c r="E12" i="4"/>
  <c r="E26" i="4"/>
  <c r="E40" i="4"/>
  <c r="H26" i="3"/>
  <c r="H40" i="3"/>
  <c r="H46" i="3"/>
  <c r="H13" i="3"/>
  <c r="H27" i="3"/>
  <c r="H41" i="3"/>
  <c r="H47" i="3"/>
  <c r="H12" i="3"/>
  <c r="K26" i="3"/>
  <c r="K40" i="3"/>
  <c r="K46" i="3"/>
  <c r="K41" i="3"/>
  <c r="K47" i="3"/>
  <c r="G13" i="3"/>
  <c r="F13" i="3"/>
  <c r="F27" i="3"/>
  <c r="F41" i="3"/>
  <c r="F47" i="3"/>
  <c r="E13" i="3"/>
  <c r="E27" i="3"/>
  <c r="E41" i="3"/>
  <c r="E47" i="3"/>
  <c r="D47" i="3"/>
  <c r="C13" i="3"/>
  <c r="C27" i="3"/>
  <c r="C41" i="3"/>
  <c r="C47" i="3"/>
  <c r="K12" i="3"/>
  <c r="G12" i="3"/>
  <c r="F12" i="3"/>
  <c r="F26" i="3"/>
  <c r="F40" i="3"/>
  <c r="F46" i="3"/>
  <c r="E12" i="3"/>
  <c r="E26" i="3"/>
  <c r="E40" i="3"/>
  <c r="E46" i="3"/>
  <c r="D46" i="3"/>
  <c r="C12" i="3"/>
  <c r="C26" i="3"/>
  <c r="C40" i="3"/>
  <c r="C46" i="3"/>
  <c r="I48" i="8"/>
  <c r="B46" i="3"/>
  <c r="E31" i="5"/>
  <c r="H28" i="7"/>
  <c r="I8" i="8"/>
  <c r="H15" i="7"/>
  <c r="E5" i="4"/>
  <c r="H34" i="7"/>
  <c r="E29" i="4"/>
  <c r="E19" i="4"/>
  <c r="I49" i="8"/>
  <c r="E6" i="4"/>
  <c r="E30" i="4"/>
  <c r="E28" i="5"/>
  <c r="F28" i="5"/>
  <c r="E29" i="5"/>
  <c r="E7" i="4"/>
  <c r="F15" i="5"/>
  <c r="F9" i="5"/>
  <c r="E14" i="5"/>
  <c r="E18" i="4"/>
  <c r="E16" i="4"/>
  <c r="E15" i="4"/>
  <c r="G34" i="6"/>
  <c r="F29" i="5"/>
  <c r="G5" i="6"/>
  <c r="G8" i="6"/>
  <c r="F14" i="5"/>
  <c r="G30" i="6"/>
  <c r="F34" i="5"/>
  <c r="F7" i="5"/>
  <c r="F5" i="5"/>
  <c r="G35" i="6"/>
  <c r="G29" i="6"/>
  <c r="F6" i="5"/>
  <c r="G36" i="6"/>
  <c r="E17" i="4"/>
  <c r="E14" i="4"/>
  <c r="E42" i="4"/>
  <c r="F30" i="5"/>
  <c r="E43" i="4"/>
  <c r="H6" i="7"/>
  <c r="H8" i="7"/>
  <c r="E31" i="4"/>
  <c r="F8" i="5"/>
  <c r="H14" i="7"/>
  <c r="I43" i="8"/>
  <c r="E9" i="4"/>
  <c r="D12" i="5"/>
  <c r="D12" i="6"/>
  <c r="D12" i="7"/>
  <c r="D12" i="8"/>
  <c r="E8" i="4"/>
  <c r="F16" i="5"/>
  <c r="D26" i="8"/>
  <c r="D40" i="4"/>
  <c r="H18" i="7"/>
  <c r="H30" i="7"/>
  <c r="F31" i="5"/>
  <c r="G6" i="6"/>
  <c r="G7" i="6"/>
  <c r="G9" i="6"/>
  <c r="F17" i="5"/>
  <c r="F18" i="5"/>
  <c r="H35" i="7"/>
  <c r="H19" i="7"/>
  <c r="F32" i="5"/>
  <c r="F33" i="5"/>
  <c r="F36" i="5"/>
  <c r="H33" i="7"/>
  <c r="F19" i="5"/>
  <c r="H22" i="7"/>
  <c r="F35" i="5"/>
  <c r="H17" i="7"/>
  <c r="F21" i="5"/>
  <c r="F20" i="5"/>
  <c r="H31" i="7"/>
  <c r="H36" i="7"/>
  <c r="H32" i="7"/>
  <c r="H20" i="7"/>
  <c r="H21" i="7"/>
</calcChain>
</file>

<file path=xl/comments1.xml><?xml version="1.0" encoding="utf-8"?>
<comments xmlns="http://schemas.openxmlformats.org/spreadsheetml/2006/main">
  <authors>
    <author>Cornelia Foster</author>
  </authors>
  <commentList>
    <comment ref="G47" authorId="0">
      <text>
        <r>
          <rPr>
            <b/>
            <sz val="9"/>
            <color indexed="81"/>
            <rFont val="Calibri"/>
            <family val="2"/>
          </rPr>
          <t>Cornelia Foster:</t>
        </r>
        <r>
          <rPr>
            <sz val="9"/>
            <color indexed="81"/>
            <rFont val="Calibr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<sst xmlns="http://schemas.openxmlformats.org/spreadsheetml/2006/main" count="730" uniqueCount="95">
  <si>
    <t>MEN</t>
  </si>
  <si>
    <t>WOMEN</t>
  </si>
  <si>
    <t>MIXED</t>
  </si>
  <si>
    <t>MASTERS</t>
  </si>
  <si>
    <t>DIV/PLACE</t>
  </si>
  <si>
    <t>TIME</t>
  </si>
  <si>
    <t>SKIPPER WHIPPER</t>
  </si>
  <si>
    <t>ERC</t>
  </si>
  <si>
    <t>Coast Guard</t>
  </si>
  <si>
    <t>Sisters</t>
  </si>
  <si>
    <t>Funatics</t>
  </si>
  <si>
    <t>Beavers</t>
  </si>
  <si>
    <t>COAST GUARD CHALLENGE</t>
  </si>
  <si>
    <t>DNS</t>
  </si>
  <si>
    <t>POINTS</t>
  </si>
  <si>
    <t>RACE</t>
  </si>
  <si>
    <t>Points</t>
  </si>
  <si>
    <t>SK</t>
  </si>
  <si>
    <t>TEAMS</t>
  </si>
  <si>
    <t>CGC</t>
  </si>
  <si>
    <t>OEWRS</t>
  </si>
  <si>
    <t>OC</t>
  </si>
  <si>
    <t>CHAMP</t>
  </si>
  <si>
    <t>PLACE</t>
  </si>
  <si>
    <t>ROW'D WARRIORS</t>
  </si>
  <si>
    <t>OAKLAND CUP</t>
  </si>
  <si>
    <t>ALCATRAZ WHALEBOAT RACE</t>
  </si>
  <si>
    <t>Alcatraz</t>
  </si>
  <si>
    <t>B2B</t>
  </si>
  <si>
    <t>Masters</t>
  </si>
  <si>
    <t>Youth</t>
  </si>
  <si>
    <t>Spring Season</t>
  </si>
  <si>
    <t>Season</t>
  </si>
  <si>
    <t>Iron Oars</t>
  </si>
  <si>
    <t>Team</t>
  </si>
  <si>
    <t>TOTAL</t>
  </si>
  <si>
    <t>Ketos</t>
  </si>
  <si>
    <t>SOMIRA Men</t>
  </si>
  <si>
    <t>Place</t>
  </si>
  <si>
    <t>SRC</t>
  </si>
  <si>
    <t>Row'd Warriors</t>
  </si>
  <si>
    <t>Iron Maidens</t>
  </si>
  <si>
    <t>Wins</t>
  </si>
  <si>
    <t>Pit Race</t>
  </si>
  <si>
    <t>Finish order determination for Pit race</t>
  </si>
  <si>
    <t>Level 1 - Rank by number of wins Greatest to least</t>
  </si>
  <si>
    <t>Level 2 - If two boat's have same number of wins, the winner in that two boat match up is ranked higher</t>
  </si>
  <si>
    <t>Level 3 - If two boats have samenumebr of wins but never met, they are given the same ranking</t>
  </si>
  <si>
    <t>Somira Men</t>
  </si>
  <si>
    <t>Ironies</t>
  </si>
  <si>
    <t>Row'd warriors</t>
  </si>
  <si>
    <t>Robots</t>
  </si>
  <si>
    <t>Kelpies</t>
  </si>
  <si>
    <t>Selkies</t>
  </si>
  <si>
    <t>60:15</t>
  </si>
  <si>
    <t>53:24</t>
  </si>
  <si>
    <t>53:30</t>
  </si>
  <si>
    <t>51:30</t>
  </si>
  <si>
    <t>59:14</t>
  </si>
  <si>
    <t>RWSS</t>
  </si>
  <si>
    <t>BRIDGE TO BRIDGE</t>
  </si>
  <si>
    <t>SOMIRA Mixed</t>
  </si>
  <si>
    <t>SW</t>
  </si>
  <si>
    <t>SEASON</t>
  </si>
  <si>
    <t>YOUTH</t>
  </si>
  <si>
    <t>STP</t>
  </si>
  <si>
    <t>High to Harbor Muck</t>
  </si>
  <si>
    <t>HOE</t>
  </si>
  <si>
    <t>Club</t>
  </si>
  <si>
    <t>Total</t>
  </si>
  <si>
    <t>Men</t>
  </si>
  <si>
    <t>Women</t>
  </si>
  <si>
    <t>Mixed</t>
  </si>
  <si>
    <t>SOMIRA</t>
  </si>
  <si>
    <t>IORC</t>
  </si>
  <si>
    <t>WCR</t>
  </si>
  <si>
    <t>ERC Sprints</t>
  </si>
  <si>
    <t>Sprint the Pier</t>
  </si>
  <si>
    <t>TOT</t>
  </si>
  <si>
    <t>CHAMP POINTS</t>
  </si>
  <si>
    <t>Head fof Estuary</t>
  </si>
  <si>
    <t>1 harpoon</t>
  </si>
  <si>
    <t>Each harpoon deducted 5 seconds</t>
  </si>
  <si>
    <t>DQ (10:18)</t>
  </si>
  <si>
    <t>DQ</t>
  </si>
  <si>
    <t>H2HM</t>
  </si>
  <si>
    <t>Club Championship</t>
  </si>
  <si>
    <t>Division Championships</t>
  </si>
  <si>
    <t>Mastes</t>
  </si>
  <si>
    <t>NOTE:
In the Fall, for the purpose of calculating the overall Club Championship, if a club races in only one division, it is "entered" into the divisions it doesn't race as DNS. Masters and Youth are not included in the Club Championship calculations.</t>
  </si>
  <si>
    <t>Row'd Kill</t>
  </si>
  <si>
    <t>0:33;30</t>
  </si>
  <si>
    <t>Solano Ironworks</t>
  </si>
  <si>
    <t>SRC-IORC</t>
  </si>
  <si>
    <t>RW-SOMIRA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</si>
</sst>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:ss;@"/>
    <numFmt numFmtId="165" formatCode="mm:ss.0;@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sz val="12"/>
      <color theme="0" tint="-0.14999847407452621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37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6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/>
    <xf numFmtId="0" fontId="0" fillId="2" borderId="4" xfId="0" applyFill="1" applyBorder="1" applyAlignment="1">
      <alignment horizontal="center"/>
    </xf>
    <xf numFmtId="0" fontId="5" fillId="2" borderId="1" xfId="0" applyFont="1" applyFill="1" applyBorder="1"/>
    <xf numFmtId="0" fontId="0" fillId="2" borderId="6" xfId="0" applyFill="1" applyBorder="1"/>
    <xf numFmtId="0" fontId="5" fillId="2" borderId="2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0" xfId="0" applyFont="1" applyBorder="1"/>
    <xf numFmtId="0" fontId="2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0" xfId="0" applyBorder="1"/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/>
    <xf numFmtId="0" fontId="2" fillId="0" borderId="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2" borderId="4" xfId="0" applyFill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0" borderId="7" xfId="0" applyBorder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2" borderId="6" xfId="0" applyFill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47" fontId="0" fillId="0" borderId="0" xfId="0" applyNumberFormat="1" applyBorder="1" applyAlignment="1" applyProtection="1">
      <alignment horizontal="center"/>
      <protection locked="0"/>
    </xf>
    <xf numFmtId="47" fontId="0" fillId="0" borderId="7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1" fontId="0" fillId="0" borderId="0" xfId="0" applyNumberFormat="1" applyBorder="1" applyAlignment="1" applyProtection="1">
      <alignment horizontal="center"/>
      <protection locked="0"/>
    </xf>
    <xf numFmtId="45" fontId="0" fillId="0" borderId="0" xfId="0" applyNumberFormat="1" applyBorder="1" applyAlignment="1" applyProtection="1">
      <alignment horizontal="center"/>
      <protection locked="0"/>
    </xf>
    <xf numFmtId="2" fontId="0" fillId="0" borderId="0" xfId="0" applyNumberFormat="1" applyBorder="1" applyAlignment="1" applyProtection="1">
      <alignment horizontal="center"/>
      <protection locked="0"/>
    </xf>
    <xf numFmtId="20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0" xfId="0" applyFont="1" applyFill="1" applyBorder="1"/>
    <xf numFmtId="0" fontId="0" fillId="0" borderId="11" xfId="0" applyFont="1" applyBorder="1" applyAlignment="1">
      <alignment horizontal="center" vertical="center"/>
    </xf>
    <xf numFmtId="0" fontId="0" fillId="0" borderId="7" xfId="0" applyFill="1" applyBorder="1" applyProtection="1">
      <protection locked="0"/>
    </xf>
    <xf numFmtId="0" fontId="0" fillId="2" borderId="5" xfId="0" applyFill="1" applyBorder="1" applyAlignment="1">
      <alignment horizontal="center"/>
    </xf>
    <xf numFmtId="45" fontId="0" fillId="0" borderId="5" xfId="0" quotePrefix="1" applyNumberFormat="1" applyBorder="1" applyAlignment="1" applyProtection="1">
      <alignment horizontal="center"/>
      <protection locked="0"/>
    </xf>
    <xf numFmtId="45" fontId="0" fillId="0" borderId="5" xfId="0" applyNumberFormat="1" applyBorder="1" applyAlignment="1" applyProtection="1">
      <alignment horizontal="center"/>
      <protection locked="0"/>
    </xf>
    <xf numFmtId="164" fontId="0" fillId="0" borderId="5" xfId="0" applyNumberFormat="1" applyBorder="1" applyAlignment="1" applyProtection="1">
      <alignment horizontal="center"/>
      <protection locked="0"/>
    </xf>
    <xf numFmtId="47" fontId="0" fillId="0" borderId="5" xfId="0" applyNumberFormat="1" applyBorder="1" applyAlignment="1" applyProtection="1">
      <alignment horizontal="center"/>
      <protection locked="0"/>
    </xf>
    <xf numFmtId="0" fontId="0" fillId="2" borderId="6" xfId="0" applyFill="1" applyBorder="1" applyProtection="1">
      <protection locked="0"/>
    </xf>
    <xf numFmtId="47" fontId="0" fillId="0" borderId="8" xfId="0" applyNumberFormat="1" applyBorder="1" applyAlignment="1" applyProtection="1">
      <alignment horizontal="center"/>
      <protection locked="0"/>
    </xf>
    <xf numFmtId="0" fontId="5" fillId="2" borderId="3" xfId="0" applyFont="1" applyFill="1" applyBorder="1" applyAlignment="1">
      <alignment horizontal="center"/>
    </xf>
    <xf numFmtId="20" fontId="0" fillId="0" borderId="5" xfId="0" applyNumberFormat="1" applyBorder="1" applyAlignment="1" applyProtection="1">
      <alignment horizontal="center"/>
      <protection locked="0"/>
    </xf>
    <xf numFmtId="0" fontId="2" fillId="2" borderId="5" xfId="0" applyFont="1" applyFill="1" applyBorder="1"/>
    <xf numFmtId="20" fontId="0" fillId="0" borderId="7" xfId="0" applyNumberFormat="1" applyBorder="1" applyAlignment="1" applyProtection="1">
      <alignment horizontal="center"/>
      <protection locked="0"/>
    </xf>
    <xf numFmtId="0" fontId="2" fillId="2" borderId="2" xfId="0" applyFont="1" applyFill="1" applyBorder="1"/>
    <xf numFmtId="0" fontId="0" fillId="2" borderId="0" xfId="0" applyFill="1" applyBorder="1" applyAlignment="1" applyProtection="1">
      <alignment horizontal="center"/>
      <protection locked="0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7" xfId="0" applyFill="1" applyBorder="1" applyAlignment="1" applyProtection="1">
      <alignment horizontal="center"/>
      <protection locked="0"/>
    </xf>
    <xf numFmtId="0" fontId="5" fillId="2" borderId="2" xfId="0" applyFont="1" applyFill="1" applyBorder="1"/>
    <xf numFmtId="0" fontId="0" fillId="2" borderId="7" xfId="0" applyFill="1" applyBorder="1"/>
    <xf numFmtId="47" fontId="2" fillId="2" borderId="2" xfId="0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Border="1" applyAlignment="1">
      <alignment horizontal="center"/>
    </xf>
    <xf numFmtId="0" fontId="1" fillId="2" borderId="4" xfId="0" applyFont="1" applyFill="1" applyBorder="1" applyAlignment="1" applyProtection="1">
      <alignment horizontal="center"/>
      <protection locked="0"/>
    </xf>
    <xf numFmtId="0" fontId="0" fillId="0" borderId="0" xfId="0" applyFont="1" applyBorder="1" applyProtection="1">
      <protection locked="0"/>
    </xf>
    <xf numFmtId="21" fontId="1" fillId="0" borderId="0" xfId="0" applyNumberFormat="1" applyFont="1" applyBorder="1" applyAlignment="1" applyProtection="1">
      <alignment horizontal="center"/>
      <protection locked="0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 applyProtection="1">
      <protection locked="0"/>
    </xf>
    <xf numFmtId="0" fontId="1" fillId="0" borderId="0" xfId="0" applyFont="1" applyFill="1" applyBorder="1" applyProtection="1">
      <protection locked="0"/>
    </xf>
    <xf numFmtId="0" fontId="0" fillId="0" borderId="0" xfId="0" applyFont="1" applyFill="1" applyBorder="1" applyProtection="1">
      <protection locked="0"/>
    </xf>
    <xf numFmtId="0" fontId="1" fillId="2" borderId="6" xfId="0" applyFont="1" applyFill="1" applyBorder="1" applyAlignment="1" applyProtection="1">
      <alignment horizontal="center"/>
      <protection locked="0"/>
    </xf>
    <xf numFmtId="0" fontId="1" fillId="0" borderId="7" xfId="0" applyFont="1" applyBorder="1" applyProtection="1">
      <protection locked="0"/>
    </xf>
    <xf numFmtId="0" fontId="1" fillId="0" borderId="7" xfId="0" applyFont="1" applyBorder="1" applyAlignment="1" applyProtection="1">
      <alignment horizontal="center"/>
      <protection locked="0"/>
    </xf>
    <xf numFmtId="0" fontId="1" fillId="0" borderId="7" xfId="0" applyFont="1" applyBorder="1"/>
    <xf numFmtId="0" fontId="1" fillId="0" borderId="11" xfId="0" applyFont="1" applyBorder="1"/>
    <xf numFmtId="0" fontId="1" fillId="0" borderId="10" xfId="0" applyFont="1" applyBorder="1" applyAlignment="1">
      <alignment horizontal="center" vertical="center"/>
    </xf>
    <xf numFmtId="20" fontId="1" fillId="0" borderId="0" xfId="0" applyNumberFormat="1" applyFont="1" applyBorder="1" applyAlignment="1" applyProtection="1">
      <alignment horizontal="center"/>
      <protection locked="0"/>
    </xf>
    <xf numFmtId="0" fontId="1" fillId="0" borderId="0" xfId="0" applyFont="1" applyBorder="1"/>
    <xf numFmtId="0" fontId="1" fillId="0" borderId="4" xfId="0" applyFont="1" applyBorder="1"/>
    <xf numFmtId="164" fontId="1" fillId="0" borderId="0" xfId="0" applyNumberFormat="1" applyFont="1" applyBorder="1" applyAlignment="1" applyProtection="1">
      <alignment horizontal="center"/>
      <protection locked="0"/>
    </xf>
    <xf numFmtId="0" fontId="1" fillId="2" borderId="6" xfId="0" applyFont="1" applyFill="1" applyBorder="1" applyProtection="1">
      <protection locked="0"/>
    </xf>
    <xf numFmtId="47" fontId="1" fillId="0" borderId="7" xfId="0" applyNumberFormat="1" applyFont="1" applyBorder="1" applyAlignment="1" applyProtection="1">
      <alignment horizontal="center"/>
      <protection locked="0"/>
    </xf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21" fontId="0" fillId="0" borderId="0" xfId="0" applyNumberFormat="1" applyBorder="1" applyAlignment="1" applyProtection="1">
      <alignment horizontal="center"/>
      <protection locked="0"/>
    </xf>
    <xf numFmtId="0" fontId="0" fillId="0" borderId="0" xfId="0" quotePrefix="1"/>
    <xf numFmtId="0" fontId="7" fillId="0" borderId="0" xfId="0" applyFont="1" applyAlignment="1">
      <alignment wrapText="1"/>
    </xf>
    <xf numFmtId="0" fontId="0" fillId="2" borderId="4" xfId="0" applyFon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left"/>
      <protection locked="0"/>
    </xf>
    <xf numFmtId="0" fontId="0" fillId="2" borderId="7" xfId="0" applyFill="1" applyBorder="1" applyAlignment="1" applyProtection="1">
      <alignment horizontal="left"/>
      <protection locked="0"/>
    </xf>
    <xf numFmtId="0" fontId="5" fillId="2" borderId="2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4" xfId="0" applyFill="1" applyBorder="1"/>
    <xf numFmtId="0" fontId="0" fillId="2" borderId="0" xfId="0" applyFill="1" applyBorder="1"/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 wrapText="1"/>
    </xf>
    <xf numFmtId="165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right"/>
      <protection locked="0"/>
    </xf>
    <xf numFmtId="20" fontId="0" fillId="0" borderId="0" xfId="0" applyNumberFormat="1" applyBorder="1" applyAlignment="1" applyProtection="1">
      <alignment horizontal="right"/>
      <protection locked="0"/>
    </xf>
    <xf numFmtId="0" fontId="11" fillId="3" borderId="4" xfId="0" applyFont="1" applyFill="1" applyBorder="1" applyAlignment="1" applyProtection="1">
      <alignment horizontal="center"/>
      <protection locked="0"/>
    </xf>
    <xf numFmtId="0" fontId="11" fillId="0" borderId="0" xfId="0" applyFont="1" applyProtection="1">
      <protection locked="0"/>
    </xf>
    <xf numFmtId="0" fontId="0" fillId="0" borderId="8" xfId="0" applyBorder="1" applyAlignment="1">
      <alignment horizontal="center"/>
    </xf>
    <xf numFmtId="0" fontId="6" fillId="0" borderId="0" xfId="0" applyFont="1" applyAlignment="1">
      <alignment horizontal="left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</cellXfs>
  <cellStyles count="13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Normal" xfId="0" builtinId="0"/>
  </cellStyles>
  <dxfs count="13"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K82"/>
  <sheetViews>
    <sheetView workbookViewId="0">
      <selection activeCell="B54" sqref="B54"/>
    </sheetView>
  </sheetViews>
  <sheetFormatPr baseColWidth="10" defaultColWidth="11" defaultRowHeight="15" x14ac:dyDescent="0"/>
  <cols>
    <col min="2" max="2" width="13.6640625" customWidth="1"/>
    <col min="3" max="7" width="11.5" customWidth="1"/>
    <col min="8" max="8" width="12.33203125" style="6" customWidth="1"/>
    <col min="9" max="9" width="14" customWidth="1"/>
    <col min="10" max="10" width="5.33203125" customWidth="1"/>
    <col min="11" max="11" width="11.6640625" customWidth="1"/>
  </cols>
  <sheetData>
    <row r="2" spans="1:11" s="34" customFormat="1" ht="19" thickBot="1">
      <c r="A2" s="32" t="s">
        <v>31</v>
      </c>
      <c r="B2" s="32"/>
      <c r="C2" s="33">
        <v>2018</v>
      </c>
    </row>
    <row r="3" spans="1:11">
      <c r="A3" s="9" t="s">
        <v>4</v>
      </c>
      <c r="B3" s="10" t="s">
        <v>34</v>
      </c>
      <c r="C3" s="21" t="s">
        <v>17</v>
      </c>
      <c r="D3" s="21" t="s">
        <v>19</v>
      </c>
      <c r="E3" s="21" t="s">
        <v>43</v>
      </c>
      <c r="F3" s="21" t="s">
        <v>21</v>
      </c>
      <c r="G3" s="11" t="s">
        <v>27</v>
      </c>
      <c r="H3" s="10" t="s">
        <v>32</v>
      </c>
      <c r="I3" s="21" t="s">
        <v>22</v>
      </c>
      <c r="K3" s="21" t="s">
        <v>28</v>
      </c>
    </row>
    <row r="4" spans="1:11">
      <c r="A4" s="12" t="s">
        <v>0</v>
      </c>
      <c r="B4" s="17"/>
      <c r="C4" s="22" t="s">
        <v>16</v>
      </c>
      <c r="D4" s="22" t="s">
        <v>16</v>
      </c>
      <c r="E4" s="22" t="s">
        <v>16</v>
      </c>
      <c r="F4" s="22" t="s">
        <v>16</v>
      </c>
      <c r="G4" s="20" t="s">
        <v>16</v>
      </c>
      <c r="H4" s="18" t="s">
        <v>16</v>
      </c>
      <c r="I4" s="22" t="s">
        <v>23</v>
      </c>
      <c r="K4" s="22" t="s">
        <v>38</v>
      </c>
    </row>
    <row r="5" spans="1:11">
      <c r="A5" s="35"/>
      <c r="B5" s="36" t="s">
        <v>33</v>
      </c>
      <c r="C5" s="23">
        <f>INDEX(SW!$D$5:$D$11,MATCH($B5,SW!$B$5:$B$11,0))</f>
        <v>1</v>
      </c>
      <c r="D5" s="23">
        <f>INDEX(CGC!$D$5:$D$11,MATCH($B5,CGC!$B$5:$B$11,0))</f>
        <v>1</v>
      </c>
      <c r="E5" s="23">
        <f>INDEX(RWSS!$D$5:$D$11,MATCH($B5,RWSS!$B$5:$B$11,0))</f>
        <v>0</v>
      </c>
      <c r="F5" s="23">
        <f>INDEX('Oak Cup'!$D$5:$D$11,MATCH($B5,'Oak Cup'!$B$5:$B$11,0))</f>
        <v>1</v>
      </c>
      <c r="G5" s="23">
        <f>INDEX(Altrz!$D$5:$D$11,MATCH($B5,Altrz!$B$5:$B$11,0))</f>
        <v>1</v>
      </c>
      <c r="H5" s="49">
        <f>INDEX(Altrz!$I$5:$I$11,MATCH($B5,Altrz!$B$5:$B$11,0))</f>
        <v>4</v>
      </c>
      <c r="I5" s="23">
        <f>INDEX(Altrz!$J$5:$J$11,MATCH($B5,Altrz!$B$5:$B$11,0))</f>
        <v>1</v>
      </c>
      <c r="K5" s="23">
        <f>INDEX(B2B!$A$5:$A$11,MATCH($B5,B2B!$B$5:$B$11,0))</f>
        <v>1</v>
      </c>
    </row>
    <row r="6" spans="1:11">
      <c r="A6" s="35"/>
      <c r="B6" s="36" t="s">
        <v>37</v>
      </c>
      <c r="C6" s="23">
        <f>INDEX(SW!$D$5:$D$11,MATCH($B6,SW!$B$5:$B$11,0))</f>
        <v>2</v>
      </c>
      <c r="D6" s="23">
        <f>INDEX(CGC!$D$5:$D$11,MATCH($B6,CGC!$B$5:$B$11,0))</f>
        <v>4</v>
      </c>
      <c r="E6" s="23">
        <f>INDEX(RWSS!$D$5:$D$11,MATCH($B6,RWSS!$B$5:$B$11,0))</f>
        <v>0</v>
      </c>
      <c r="F6" s="23">
        <f>INDEX('Oak Cup'!$D$5:$D$11,MATCH($B6,'Oak Cup'!$B$5:$B$11,0))</f>
        <v>2</v>
      </c>
      <c r="G6" s="23">
        <f>INDEX(Altrz!$D$5:$D$11,MATCH($B6,Altrz!$B$5:$B$11,0))</f>
        <v>2</v>
      </c>
      <c r="H6" s="49">
        <f>INDEX(Altrz!$I$5:$I$11,MATCH($B6,Altrz!$B$5:$B$11,0))</f>
        <v>10</v>
      </c>
      <c r="I6" s="23">
        <f>INDEX(Altrz!$J$5:$J$11,MATCH($B6,Altrz!$B$5:$B$11,0))</f>
        <v>2</v>
      </c>
      <c r="K6" s="23" t="e">
        <f>INDEX(B2B!$A$5:$A$11,MATCH($B6,B2B!$B$5:$B$11,0))</f>
        <v>#N/A</v>
      </c>
    </row>
    <row r="7" spans="1:11">
      <c r="A7" s="35"/>
      <c r="B7" s="36" t="s">
        <v>7</v>
      </c>
      <c r="C7" s="23">
        <f>INDEX(SW!$D$5:$D$11,MATCH($B7,SW!$B$5:$B$11,0))</f>
        <v>3</v>
      </c>
      <c r="D7" s="23">
        <f>INDEX(CGC!$D$5:$D$11,MATCH($B7,CGC!$B$5:$B$11,0))</f>
        <v>2</v>
      </c>
      <c r="E7" s="23">
        <f>INDEX(RWSS!$D$5:$D$11,MATCH($B7,RWSS!$B$5:$B$11,0))</f>
        <v>0</v>
      </c>
      <c r="F7" s="23">
        <f>INDEX('Oak Cup'!$D$5:$D$11,MATCH($B7,'Oak Cup'!$B$5:$B$11,0))</f>
        <v>3</v>
      </c>
      <c r="G7" s="23">
        <f>INDEX(Altrz!$D$5:$D$11,MATCH($B7,Altrz!$B$5:$B$11,0))</f>
        <v>3</v>
      </c>
      <c r="H7" s="49">
        <f>INDEX(Altrz!$I$5:$I$11,MATCH($B7,Altrz!$B$5:$B$11,0))</f>
        <v>11</v>
      </c>
      <c r="I7" s="23">
        <f>INDEX(Altrz!$J$5:$J$11,MATCH($B7,Altrz!$B$5:$B$11,0))</f>
        <v>3</v>
      </c>
      <c r="K7" s="23" t="e">
        <f>INDEX(B2B!$A$5:$A$11,MATCH($B7,B2B!$B$5:$B$11,0))</f>
        <v>#N/A</v>
      </c>
    </row>
    <row r="8" spans="1:11">
      <c r="A8" s="35"/>
      <c r="B8" s="38" t="s">
        <v>8</v>
      </c>
      <c r="C8" s="23">
        <f>INDEX(SW!$D$5:$D$11,MATCH($B8,SW!$B$5:$B$11,0))</f>
        <v>3</v>
      </c>
      <c r="D8" s="23">
        <f>INDEX(CGC!$D$5:$D$11,MATCH($B8,CGC!$B$5:$B$11,0))</f>
        <v>3</v>
      </c>
      <c r="E8" s="23">
        <f>INDEX(RWSS!$D$5:$D$11,MATCH($B8,RWSS!$B$5:$B$11,0))</f>
        <v>0</v>
      </c>
      <c r="F8" s="23">
        <f>INDEX('Oak Cup'!$D$5:$D$11,MATCH($B8,'Oak Cup'!$B$5:$B$11,0))</f>
        <v>4</v>
      </c>
      <c r="G8" s="23">
        <f>INDEX(Altrz!$D$5:$D$11,MATCH($B8,Altrz!$B$5:$B$11,0))</f>
        <v>4</v>
      </c>
      <c r="H8" s="49">
        <f>INDEX(Altrz!$I$5:$I$11,MATCH($B8,Altrz!$B$5:$B$11,0))</f>
        <v>14</v>
      </c>
      <c r="I8" s="23"/>
      <c r="K8" s="23" t="e">
        <f>INDEX(B2B!$A$5:$A$11,MATCH($B8,B2B!$B$5:$B$11,0))</f>
        <v>#N/A</v>
      </c>
    </row>
    <row r="9" spans="1:11">
      <c r="A9" s="35"/>
      <c r="B9" s="36"/>
      <c r="C9" s="23" t="e">
        <f>INDEX(SW!$D$5:$D$11,MATCH($B9,SW!$B$5:$B$11,0))</f>
        <v>#N/A</v>
      </c>
      <c r="D9" s="23" t="e">
        <f>INDEX(CGC!$D$5:$D$11,MATCH($B9,CGC!$B$5:$B$11,0))</f>
        <v>#N/A</v>
      </c>
      <c r="E9" s="23" t="e">
        <f>INDEX(RWSS!$D$5:$D$11,MATCH($B9,RWSS!$B$5:$B$11,0))</f>
        <v>#N/A</v>
      </c>
      <c r="F9" s="23" t="e">
        <f>INDEX('Oak Cup'!$D$5:$D$11,MATCH($B9,'Oak Cup'!$B$5:$B$11,0))</f>
        <v>#N/A</v>
      </c>
      <c r="G9" s="23" t="e">
        <f>INDEX(Altrz!$D$5:$D$11,MATCH($B9,Altrz!$B$5:$B$11,0))</f>
        <v>#N/A</v>
      </c>
      <c r="H9" s="49" t="e">
        <f>INDEX(Altrz!$I$5:$I$11,MATCH($B9,Altrz!$B$5:$B$11,0))</f>
        <v>#N/A</v>
      </c>
      <c r="I9" s="23"/>
      <c r="K9" s="23" t="e">
        <f>INDEX(B2B!$A$5:$A$11,MATCH($B9,B2B!$B$5:$B$11,0))</f>
        <v>#N/A</v>
      </c>
    </row>
    <row r="10" spans="1:11">
      <c r="A10" s="35"/>
      <c r="B10" s="38"/>
      <c r="C10" s="23"/>
      <c r="D10" s="26"/>
      <c r="E10" s="23"/>
      <c r="F10" s="26"/>
      <c r="G10" s="26"/>
      <c r="H10" s="49"/>
      <c r="I10" s="23"/>
      <c r="K10" s="23" t="e">
        <f>INDEX(B2B!$A$5:$A$11,MATCH($B10,B2B!$B$5:$B$11,0))</f>
        <v>#N/A</v>
      </c>
    </row>
    <row r="11" spans="1:11" ht="16" thickBot="1">
      <c r="A11" s="43"/>
      <c r="B11" s="41"/>
      <c r="C11" s="25"/>
      <c r="D11" s="25"/>
      <c r="E11" s="25"/>
      <c r="F11" s="25"/>
      <c r="G11" s="25"/>
      <c r="H11" s="4"/>
      <c r="I11" s="25"/>
      <c r="K11" s="25"/>
    </row>
    <row r="12" spans="1:11">
      <c r="A12" s="9" t="s">
        <v>4</v>
      </c>
      <c r="B12" s="10" t="str">
        <f t="shared" ref="B12:G12" si="0">B3</f>
        <v>Team</v>
      </c>
      <c r="C12" s="21" t="str">
        <f t="shared" si="0"/>
        <v>SK</v>
      </c>
      <c r="D12" s="21" t="str">
        <f t="shared" si="0"/>
        <v>CGC</v>
      </c>
      <c r="E12" s="21" t="str">
        <f t="shared" si="0"/>
        <v>Pit Race</v>
      </c>
      <c r="F12" s="21" t="str">
        <f t="shared" si="0"/>
        <v>OC</v>
      </c>
      <c r="G12" s="11" t="str">
        <f t="shared" si="0"/>
        <v>Alcatraz</v>
      </c>
      <c r="H12" s="10" t="str">
        <f>H3</f>
        <v>Season</v>
      </c>
      <c r="I12" s="21" t="s">
        <v>22</v>
      </c>
      <c r="K12" s="21" t="str">
        <f>K3</f>
        <v>B2B</v>
      </c>
    </row>
    <row r="13" spans="1:11">
      <c r="A13" s="12" t="s">
        <v>1</v>
      </c>
      <c r="B13" s="17"/>
      <c r="C13" s="22" t="str">
        <f t="shared" ref="C13:G13" si="1">C4</f>
        <v>Points</v>
      </c>
      <c r="D13" s="22" t="str">
        <f t="shared" si="1"/>
        <v>Points</v>
      </c>
      <c r="E13" s="22" t="str">
        <f t="shared" si="1"/>
        <v>Points</v>
      </c>
      <c r="F13" s="22" t="str">
        <f t="shared" si="1"/>
        <v>Points</v>
      </c>
      <c r="G13" s="20" t="str">
        <f t="shared" si="1"/>
        <v>Points</v>
      </c>
      <c r="H13" s="18" t="str">
        <f>H4</f>
        <v>Points</v>
      </c>
      <c r="I13" s="22" t="s">
        <v>23</v>
      </c>
      <c r="K13" s="22" t="s">
        <v>38</v>
      </c>
    </row>
    <row r="14" spans="1:11">
      <c r="A14" s="35"/>
      <c r="B14" s="36" t="s">
        <v>7</v>
      </c>
      <c r="C14" s="23">
        <f>INDEX(SW!$D$14:$D$25,MATCH($B14,SW!$B$14:$B$25,0))</f>
        <v>2</v>
      </c>
      <c r="D14" s="23">
        <f>INDEX(CGC!$D$14:$D$25,MATCH($B14,CGC!$B$14:$B$25,0))</f>
        <v>1</v>
      </c>
      <c r="E14" s="23">
        <f>INDEX(RWSS!$D$14:$D$25,MATCH($B14,RWSS!$B$14:$B$25,0))</f>
        <v>0</v>
      </c>
      <c r="F14" s="23">
        <f>INDEX('Oak Cup'!$D$14:$D$25,MATCH($B14,'Oak Cup'!$B$14:$B$25,0))</f>
        <v>1</v>
      </c>
      <c r="G14" s="23">
        <f>INDEX(Altrz!$D$14:$D$25,MATCH($B14,Altrz!$B$14:$B$25,0))</f>
        <v>2</v>
      </c>
      <c r="H14" s="49">
        <f>INDEX(Altrz!$I$14:$I$25,MATCH($B14,Altrz!$B$14:$B$25,0))</f>
        <v>6</v>
      </c>
      <c r="I14" s="23">
        <f>INDEX(Altrz!$J$14:$J$25,MATCH($B14,Altrz!$B$14:$B$25,0))</f>
        <v>1</v>
      </c>
      <c r="K14" s="23" t="e">
        <f>INDEX(B2B!$A$14:$A$24,MATCH($B14,B2B!$B$14:$B$24,0))</f>
        <v>#N/A</v>
      </c>
    </row>
    <row r="15" spans="1:11">
      <c r="A15" s="35"/>
      <c r="B15" t="s">
        <v>33</v>
      </c>
      <c r="C15" s="23">
        <f>INDEX(SW!$D$14:$D$24,MATCH($B15,SW!$B$14:$B$24,0))</f>
        <v>1</v>
      </c>
      <c r="D15" s="23">
        <f>INDEX(CGC!$D$14:$D$25,MATCH($B15,CGC!$B$14:$B$25,0))</f>
        <v>2</v>
      </c>
      <c r="E15" s="23">
        <f>INDEX(RWSS!$D$14:$D$25,MATCH($B15,RWSS!$B$14:$B$25,0))</f>
        <v>0</v>
      </c>
      <c r="F15" s="23">
        <f>INDEX('Oak Cup'!$D$14:$D$25,MATCH($B15,'Oak Cup'!$B$14:$B$25,0))</f>
        <v>2</v>
      </c>
      <c r="G15" s="23">
        <f>INDEX(Altrz!$D$14:$D$26,MATCH($B15,Altrz!$B$14:$B$26,0))</f>
        <v>1</v>
      </c>
      <c r="H15" s="49">
        <f>INDEX(Altrz!$I$14:$I$26,MATCH($B15,Altrz!$B$14:$B$26,0))</f>
        <v>6</v>
      </c>
      <c r="I15" s="23">
        <f>INDEX(Altrz!$J$14:$J$25,MATCH($B15,Altrz!$B$14:$B$25,0))</f>
        <v>1</v>
      </c>
      <c r="K15" s="23" t="e">
        <f>INDEX(B2B!$A$14:$A$24,MATCH($B15,B2B!$B$14:$B$24,0))</f>
        <v>#N/A</v>
      </c>
    </row>
    <row r="16" spans="1:11">
      <c r="A16" s="35"/>
      <c r="B16" s="38" t="s">
        <v>39</v>
      </c>
      <c r="C16" s="23">
        <f>INDEX(SW!$D$14:$D$24,MATCH($B16,SW!$B$14:$B$24,0))</f>
        <v>3</v>
      </c>
      <c r="D16" s="23">
        <f>INDEX(CGC!$D$14:$D$25,MATCH($B16,CGC!$B$14:$B$25,0))</f>
        <v>4</v>
      </c>
      <c r="E16" s="23">
        <f>INDEX(RWSS!$D$14:$D$25,MATCH($B16,RWSS!$B$14:$B$25,0))</f>
        <v>0</v>
      </c>
      <c r="F16" s="23">
        <f>INDEX('Oak Cup'!$D$14:$D$25,MATCH($B16,'Oak Cup'!$B$14:$B$25,0))</f>
        <v>3</v>
      </c>
      <c r="G16" s="23">
        <f>INDEX(Altrz!$D$14:$D$26,MATCH($B16,Altrz!$B$14:$B$26,0))</f>
        <v>4</v>
      </c>
      <c r="H16" s="49">
        <f>INDEX(Altrz!$I$14:$I$26,MATCH($B16,Altrz!$B$14:$B$26,0))</f>
        <v>14</v>
      </c>
      <c r="I16" s="23">
        <f>INDEX(Altrz!$J$14:$J$25,MATCH($B16,Altrz!$B$14:$B$25,0))</f>
        <v>3</v>
      </c>
      <c r="K16" s="23">
        <f>INDEX(B2B!$A$14:$A$24,MATCH($B16,B2B!$B$14:$B$24,0))</f>
        <v>2</v>
      </c>
    </row>
    <row r="17" spans="1:11">
      <c r="A17" s="35"/>
      <c r="B17" s="38" t="s">
        <v>52</v>
      </c>
      <c r="C17" s="23">
        <f>INDEX(SW!$D$14:$D$24,MATCH($B17,SW!$B$14:$B$24,0))</f>
        <v>5</v>
      </c>
      <c r="D17" s="23">
        <f>INDEX(CGC!$D$14:$D$25,MATCH($B17,CGC!$B$14:$B$25,0))</f>
        <v>3</v>
      </c>
      <c r="E17" s="23">
        <f>INDEX(RWSS!$D$14:$D$25,MATCH($B17,RWSS!$B$14:$B$25,0))</f>
        <v>0</v>
      </c>
      <c r="F17" s="23">
        <f>INDEX('Oak Cup'!$D$14:$D$25,MATCH($B17,'Oak Cup'!$B$14:$B$25,0))</f>
        <v>4</v>
      </c>
      <c r="G17" s="23">
        <f>INDEX(Altrz!$D$14:$D$26,MATCH($B17,Altrz!$B$14:$B$26,0))</f>
        <v>3</v>
      </c>
      <c r="H17" s="49">
        <f>INDEX(Altrz!$I$14:$I$26,MATCH($B17,Altrz!$B$14:$B$26,0))</f>
        <v>15</v>
      </c>
      <c r="I17" s="23"/>
      <c r="K17" s="23" t="e">
        <f>INDEX(B2B!$A$14:$A$24,MATCH($B17,B2B!$B$14:$B$24,0))</f>
        <v>#N/A</v>
      </c>
    </row>
    <row r="18" spans="1:11">
      <c r="A18" s="35"/>
      <c r="B18" s="36" t="s">
        <v>41</v>
      </c>
      <c r="C18" s="23">
        <f>INDEX(SW!$D$14:$D$24,MATCH($B18,SW!$B$14:$B$24,0))</f>
        <v>4</v>
      </c>
      <c r="D18" s="23">
        <f>INDEX(CGC!$D$14:$D$25,MATCH($B18,CGC!$B$14:$B$25,0))</f>
        <v>5</v>
      </c>
      <c r="E18" s="23">
        <f>INDEX(RWSS!$D$14:$D$25,MATCH($B18,RWSS!$B$14:$B$25,0))</f>
        <v>0</v>
      </c>
      <c r="F18" s="23">
        <f>INDEX('Oak Cup'!$D$14:$D$25,MATCH($B18,'Oak Cup'!$B$14:$B$25,0))</f>
        <v>6</v>
      </c>
      <c r="G18" s="23">
        <f>INDEX(Altrz!$D$14:$D$26,MATCH($B18,Altrz!$B$14:$B$26,0))</f>
        <v>6</v>
      </c>
      <c r="H18" s="49">
        <f>INDEX(Altrz!$I$14:$I$26,MATCH($B18,Altrz!$B$14:$B$26,0))</f>
        <v>21</v>
      </c>
      <c r="I18" s="23"/>
      <c r="K18" s="23">
        <f>INDEX(B2B!$A$14:$A$24,MATCH($B18,B2B!$B$14:$B$24,0))</f>
        <v>1</v>
      </c>
    </row>
    <row r="19" spans="1:11">
      <c r="A19" s="35"/>
      <c r="B19" s="38" t="s">
        <v>10</v>
      </c>
      <c r="C19" s="23">
        <f>INDEX(SW!$D$14:$D$24,MATCH($B19,SW!$B$14:$B$24,0))</f>
        <v>5</v>
      </c>
      <c r="D19" s="23">
        <f>INDEX(CGC!$D$14:$D$25,MATCH($B19,CGC!$B$14:$B$25,0))</f>
        <v>6</v>
      </c>
      <c r="E19" s="23">
        <f>INDEX(RWSS!$D$14:$D$25,MATCH($B19,RWSS!$B$14:$B$25,0))</f>
        <v>0</v>
      </c>
      <c r="F19" s="23">
        <f>INDEX('Oak Cup'!$D$14:$D$25,MATCH($B19,'Oak Cup'!$B$14:$B$25,0))</f>
        <v>5</v>
      </c>
      <c r="G19" s="23">
        <f>INDEX(Altrz!$D$14:$D$26,MATCH($B19,Altrz!$B$14:$B$26,0))</f>
        <v>5</v>
      </c>
      <c r="H19" s="49">
        <f>INDEX(Altrz!$I$14:$I$26,MATCH($B19,Altrz!$B$14:$B$26,0))</f>
        <v>21</v>
      </c>
      <c r="I19" s="23"/>
      <c r="K19" s="23" t="e">
        <f>INDEX(B2B!$A$14:$A$24,MATCH($B19,B2B!$B$14:$B$24,0))</f>
        <v>#N/A</v>
      </c>
    </row>
    <row r="20" spans="1:11">
      <c r="A20" s="35"/>
      <c r="B20" s="38" t="s">
        <v>36</v>
      </c>
      <c r="C20" s="23">
        <f>INDEX(SW!$D$14:$D$24,MATCH($B20,SW!$B$14:$B$24,0))</f>
        <v>6</v>
      </c>
      <c r="D20" s="23">
        <f>INDEX(CGC!$D$14:$D$25,MATCH($B20,CGC!$B$14:$B$25,0))</f>
        <v>7</v>
      </c>
      <c r="E20" s="23">
        <f>INDEX(RWSS!$D$14:$D$25,MATCH($B20,RWSS!$B$14:$B$25,0))</f>
        <v>0</v>
      </c>
      <c r="F20" s="23">
        <f>INDEX('Oak Cup'!$D$14:$D$25,MATCH($B20,'Oak Cup'!$B$14:$B$25,0))</f>
        <v>7</v>
      </c>
      <c r="G20" s="23">
        <f>INDEX(Altrz!$D$14:$D$26,MATCH($B20,Altrz!$B$14:$B$26,0))</f>
        <v>7</v>
      </c>
      <c r="H20" s="49">
        <f>INDEX(Altrz!$I$14:$I$26,MATCH($B20,Altrz!$B$14:$B$26,0))</f>
        <v>27</v>
      </c>
      <c r="I20" s="23"/>
      <c r="K20" s="23" t="e">
        <f>INDEX(B2B!$A$14:$A$24,MATCH($B20,B2B!$B$14:$B$24,0))</f>
        <v>#N/A</v>
      </c>
    </row>
    <row r="21" spans="1:11">
      <c r="A21" s="35"/>
      <c r="B21" s="38" t="s">
        <v>53</v>
      </c>
      <c r="C21" s="23">
        <f>INDEX(SW!$D$14:$D$24,MATCH($B21,SW!$B$14:$B$24,0))</f>
        <v>6</v>
      </c>
      <c r="D21" s="23">
        <f>INDEX(CGC!$D$14:$D$25,MATCH($B21,CGC!$B$14:$B$25,0))</f>
        <v>8</v>
      </c>
      <c r="E21" s="23">
        <f>INDEX(RWSS!$D$14:$D$25,MATCH($B21,RWSS!$B$14:$B$25,0))</f>
        <v>0</v>
      </c>
      <c r="F21" s="23">
        <f>INDEX('Oak Cup'!$D$14:$D$25,MATCH($B21,'Oak Cup'!$B$14:$B$25,0))</f>
        <v>8</v>
      </c>
      <c r="G21" s="23">
        <f>INDEX(Altrz!$D$14:$D$26,MATCH($B21,Altrz!$B$14:$B$26,0))</f>
        <v>8</v>
      </c>
      <c r="H21" s="49">
        <f>INDEX(Altrz!$I$14:$I$26,MATCH($B21,Altrz!$B$14:$B$26,0))</f>
        <v>30</v>
      </c>
      <c r="I21" s="23"/>
      <c r="K21" s="23" t="e">
        <f>INDEX(B2B!$A$14:$A$24,MATCH($B21,B2B!$B$14:$B$24,0))</f>
        <v>#N/A</v>
      </c>
    </row>
    <row r="22" spans="1:11">
      <c r="A22" s="35"/>
      <c r="B22" s="38"/>
      <c r="C22" s="23" t="e">
        <f>INDEX(SW!$D$14:$D$24,MATCH($B22,SW!$B$14:$B$24,0))</f>
        <v>#N/A</v>
      </c>
      <c r="D22" s="23" t="e">
        <f>INDEX(CGC!$D$14:$D$24,MATCH($B22,CGC!$B$14:$B$24,0))</f>
        <v>#N/A</v>
      </c>
      <c r="E22" s="23" t="e">
        <f>INDEX(RWSS!$D$14:$D$24,MATCH($B22,RWSS!$B$14:$B$24,0))</f>
        <v>#N/A</v>
      </c>
      <c r="F22" s="23" t="e">
        <f>INDEX('Oak Cup'!$D$14:$D$25,MATCH($B22,'Oak Cup'!$B$14:$B$25,0))</f>
        <v>#N/A</v>
      </c>
      <c r="G22" s="23" t="e">
        <f>INDEX(Altrz!$D$14:$D$24,MATCH($B22,Altrz!$B$14:$B$24,0))</f>
        <v>#N/A</v>
      </c>
      <c r="H22" s="49" t="e">
        <f>INDEX(Altrz!$I$14:$I$26,MATCH($B22,Altrz!$B$14:$B$26,0))</f>
        <v>#N/A</v>
      </c>
      <c r="I22" s="23"/>
      <c r="K22" s="23" t="e">
        <f>INDEX(B2B!$A$14:$A$24,MATCH($B22,B2B!$B$14:$B$24,0))</f>
        <v>#N/A</v>
      </c>
    </row>
    <row r="23" spans="1:11">
      <c r="A23" s="35"/>
      <c r="B23" s="38"/>
      <c r="C23" s="23" t="e">
        <f>INDEX(SW!$D$14:$D$24,MATCH($B23,SW!$B$14:$B$24,0))</f>
        <v>#N/A</v>
      </c>
      <c r="D23" s="23" t="e">
        <f>INDEX(CGC!$D$14:$D$24,MATCH($B23,CGC!$B$14:$B$24,0))</f>
        <v>#N/A</v>
      </c>
      <c r="E23" s="23" t="e">
        <f>INDEX(RWSS!$D$14:$D$24,MATCH($B23,RWSS!$B$14:$B$24,0))</f>
        <v>#N/A</v>
      </c>
      <c r="F23" s="23" t="e">
        <f>INDEX('Oak Cup'!$D$14:$D$23,MATCH($B23,'Oak Cup'!$B$14:$B$23))</f>
        <v>#N/A</v>
      </c>
      <c r="G23" s="23" t="e">
        <f>INDEX(Altrz!$D$14:$D$24,MATCH($B23,Altrz!$B$14:$B$24,0))</f>
        <v>#N/A</v>
      </c>
      <c r="H23" s="49" t="e">
        <f>INDEX(Altrz!$I$14:$I$26,MATCH($B23,Altrz!$B$14:$B$26,0))</f>
        <v>#N/A</v>
      </c>
      <c r="I23" s="23"/>
      <c r="K23" s="23" t="e">
        <f>INDEX(B2B!$A$14:$A$24,MATCH($B23,B2B!$B$14:$B$24,0))</f>
        <v>#N/A</v>
      </c>
    </row>
    <row r="24" spans="1:11">
      <c r="A24" s="35"/>
      <c r="B24" s="38"/>
      <c r="C24" s="27"/>
      <c r="D24" s="23"/>
      <c r="E24" s="23"/>
      <c r="F24" s="23"/>
      <c r="G24" s="23"/>
      <c r="H24" s="7"/>
      <c r="I24" s="23"/>
      <c r="K24" s="23"/>
    </row>
    <row r="25" spans="1:11" ht="16" thickBot="1">
      <c r="A25" s="43"/>
      <c r="B25" s="41"/>
      <c r="C25" s="28"/>
      <c r="D25" s="25"/>
      <c r="E25" s="25"/>
      <c r="F25" s="25"/>
      <c r="G25" s="5"/>
      <c r="H25" s="4"/>
      <c r="I25" s="24"/>
      <c r="K25" s="25"/>
    </row>
    <row r="26" spans="1:11">
      <c r="A26" s="14" t="s">
        <v>4</v>
      </c>
      <c r="B26" s="10" t="str">
        <f>B12</f>
        <v>Team</v>
      </c>
      <c r="C26" s="21" t="str">
        <f t="shared" ref="C26:F27" si="2">C12</f>
        <v>SK</v>
      </c>
      <c r="D26" s="21" t="str">
        <f t="shared" si="2"/>
        <v>CGC</v>
      </c>
      <c r="E26" s="21" t="str">
        <f t="shared" si="2"/>
        <v>Pit Race</v>
      </c>
      <c r="F26" s="21" t="str">
        <f t="shared" si="2"/>
        <v>OC</v>
      </c>
      <c r="G26" s="11" t="s">
        <v>27</v>
      </c>
      <c r="H26" s="10" t="str">
        <f>H3</f>
        <v>Season</v>
      </c>
      <c r="I26" s="21" t="s">
        <v>22</v>
      </c>
      <c r="K26" s="21" t="str">
        <f>K3</f>
        <v>B2B</v>
      </c>
    </row>
    <row r="27" spans="1:11">
      <c r="A27" s="12" t="s">
        <v>2</v>
      </c>
      <c r="B27" s="17"/>
      <c r="C27" s="22" t="str">
        <f t="shared" si="2"/>
        <v>Points</v>
      </c>
      <c r="D27" s="22" t="str">
        <f t="shared" si="2"/>
        <v>Points</v>
      </c>
      <c r="E27" s="22" t="str">
        <f t="shared" si="2"/>
        <v>Points</v>
      </c>
      <c r="F27" s="22" t="str">
        <f t="shared" si="2"/>
        <v>Points</v>
      </c>
      <c r="G27" s="20" t="s">
        <v>16</v>
      </c>
      <c r="H27" s="18" t="str">
        <f>H13</f>
        <v>Points</v>
      </c>
      <c r="I27" s="22" t="s">
        <v>23</v>
      </c>
      <c r="K27" s="22" t="s">
        <v>38</v>
      </c>
    </row>
    <row r="28" spans="1:11">
      <c r="A28" s="35"/>
      <c r="B28" s="36" t="s">
        <v>40</v>
      </c>
      <c r="C28" s="23">
        <f>INDEX(SW!$D$28:$D$39,MATCH($B28,SW!$B$28:$B$39,0))</f>
        <v>1</v>
      </c>
      <c r="D28" s="31">
        <f>INDEX(CGC!$D$28:$D$38,MATCH($B28,CGC!$B$28:$B$38,0))</f>
        <v>2</v>
      </c>
      <c r="E28" s="23">
        <f>INDEX(RWSS!$D$28:$D$38,MATCH($B28,RWSS!$B$28:$B$38,0))</f>
        <v>0</v>
      </c>
      <c r="F28" s="23">
        <f>INDEX('Oak Cup'!$D$28:$D$38,MATCH($B28,'Oak Cup'!$B$28:$B$38,0))</f>
        <v>2</v>
      </c>
      <c r="G28" s="23">
        <f>INDEX(Altrz!$D$28:$D$38,MATCH($B28,Altrz!$B$28:$B$38,0))</f>
        <v>1</v>
      </c>
      <c r="H28" s="49">
        <f>INDEX(Altrz!$I$28:$I$38,MATCH($B28,Altrz!$B$28:$B$38,0))</f>
        <v>6</v>
      </c>
      <c r="I28" s="23">
        <f>INDEX(Altrz!$J$28:$J$38,MATCH($B28,Altrz!$B$28:$B$38,0))</f>
        <v>1</v>
      </c>
      <c r="K28" s="23">
        <f>INDEX(B2B!$A$26:$A36,MATCH($B28,B2B!$B$26:$B$36,0))</f>
        <v>1</v>
      </c>
    </row>
    <row r="29" spans="1:11">
      <c r="A29" s="35"/>
      <c r="B29" s="45" t="s">
        <v>33</v>
      </c>
      <c r="C29" s="23">
        <f>INDEX(SW!$D$28:$D$39,MATCH($B29,SW!$B$28:$B$39,0))</f>
        <v>2</v>
      </c>
      <c r="D29" s="23">
        <f>INDEX(CGC!$D$28:$D$38,MATCH($B29,CGC!$B$28:$B$38,0))</f>
        <v>1</v>
      </c>
      <c r="E29" s="23">
        <f>INDEX(RWSS!$D$28:$D$38,MATCH($B29,RWSS!$B$28:$B$38,0))</f>
        <v>0</v>
      </c>
      <c r="F29" s="23">
        <f>INDEX('Oak Cup'!$D$28:$D$38,MATCH($B29,'Oak Cup'!$B$28:$B$38,0))</f>
        <v>1</v>
      </c>
      <c r="G29" s="23">
        <f>INDEX(Altrz!$D$28:$D$38,MATCH($B29,Altrz!$B$28:$B$38,0))</f>
        <v>2</v>
      </c>
      <c r="H29" s="49">
        <f>INDEX(Altrz!$I$28:$I$38,MATCH($B29,Altrz!$B$28:$B$38,0))</f>
        <v>6</v>
      </c>
      <c r="I29" s="23">
        <f>INDEX(Altrz!$J$28:$J$38,MATCH($B29,Altrz!$B$28:$B$38,0))</f>
        <v>1</v>
      </c>
      <c r="K29" s="23" t="e">
        <f>INDEX(B2B!$A$26:$A36,MATCH($B29,B2B!$B$26:$B$36,0))</f>
        <v>#N/A</v>
      </c>
    </row>
    <row r="30" spans="1:11">
      <c r="A30" s="35"/>
      <c r="B30" t="s">
        <v>7</v>
      </c>
      <c r="C30" s="23">
        <f>INDEX(SW!$D$28:$D$39,MATCH($B30,SW!$B$28:$B$39,0))</f>
        <v>3</v>
      </c>
      <c r="D30" s="23">
        <f>INDEX(CGC!$D$28:$D$38,MATCH($B30,CGC!$B$28:$B$38,0))</f>
        <v>3</v>
      </c>
      <c r="E30" s="23">
        <f>INDEX(RWSS!$D$28:$D$38,MATCH($B30,RWSS!$B$28:$B$38,0))</f>
        <v>0</v>
      </c>
      <c r="F30" s="23">
        <f>INDEX('Oak Cup'!$D$28:$D$38,MATCH($B30,'Oak Cup'!$B$28:$B$38,0))</f>
        <v>4</v>
      </c>
      <c r="G30" s="23">
        <f>INDEX(Altrz!$D$28:$D$38,MATCH($B30,Altrz!$B$28:$B$38,0))</f>
        <v>5</v>
      </c>
      <c r="H30" s="49">
        <f>INDEX(Altrz!$I$28:$I$38,MATCH($B30,Altrz!$B$28:$B$38,0))</f>
        <v>15</v>
      </c>
      <c r="I30" s="23">
        <f>INDEX(Altrz!$J$28:$J$38,MATCH($B30,Altrz!$B$28:$B$38,0))</f>
        <v>3</v>
      </c>
      <c r="K30" s="23">
        <f>INDEX(B2B!$A$26:$A37,MATCH($B30,B2B!$B$26:$B$36,0))</f>
        <v>3</v>
      </c>
    </row>
    <row r="31" spans="1:11">
      <c r="A31" s="35"/>
      <c r="B31" s="36" t="s">
        <v>39</v>
      </c>
      <c r="C31" s="23">
        <f>INDEX(SW!$D$28:$D$39,MATCH($B31,SW!$B$28:$B$39,0))</f>
        <v>5</v>
      </c>
      <c r="D31" s="23">
        <f>INDEX(CGC!$D$28:$D$38,MATCH($B31,CGC!$B$28:$B$38,0))</f>
        <v>6</v>
      </c>
      <c r="E31" s="23">
        <f>INDEX(RWSS!$D$28:$D$38,MATCH($B31,RWSS!$B$28:$B$38,0))</f>
        <v>0</v>
      </c>
      <c r="F31" s="23">
        <f>INDEX('Oak Cup'!$D$28:$D$38,MATCH($B31,'Oak Cup'!$B$28:$B$38,0))</f>
        <v>3</v>
      </c>
      <c r="G31" s="23">
        <f>INDEX(Altrz!$D$28:$D$38,MATCH($B31,Altrz!$B$28:$B$38,0))</f>
        <v>3</v>
      </c>
      <c r="H31" s="49">
        <f>INDEX(Altrz!$I$28:$I$38,MATCH($B31,Altrz!$B$28:$B$38,0))</f>
        <v>17</v>
      </c>
      <c r="I31" s="23"/>
      <c r="K31" s="23" t="e">
        <f>INDEX(B2B!$A$26:$A38,MATCH($B31,B2B!$B$26:$B$36,0))</f>
        <v>#N/A</v>
      </c>
    </row>
    <row r="32" spans="1:11">
      <c r="A32" s="35"/>
      <c r="B32" s="36" t="s">
        <v>49</v>
      </c>
      <c r="C32" s="23">
        <f>INDEX(SW!$D$28:$D$39,MATCH($B32,SW!$B$28:$B$39,0))</f>
        <v>6</v>
      </c>
      <c r="D32" s="23">
        <f>INDEX(CGC!$D$28:$D$38,MATCH($B32,CGC!$B$28:$B$38,0))</f>
        <v>5</v>
      </c>
      <c r="E32" s="23">
        <f>INDEX(RWSS!$D$28:$D$38,MATCH($B32,RWSS!$B$28:$B$38,0))</f>
        <v>0</v>
      </c>
      <c r="F32" s="23">
        <f>INDEX('Oak Cup'!$D$28:$D$38,MATCH($B32,'Oak Cup'!$B$28:$B$38,0))</f>
        <v>5</v>
      </c>
      <c r="G32" s="23">
        <f>INDEX(Altrz!$D$28:$D$38,MATCH($B32,Altrz!$B$28:$B$38,0))</f>
        <v>4</v>
      </c>
      <c r="H32" s="49">
        <f>INDEX(Altrz!$I$28:$I$38,MATCH($B32,Altrz!$B$28:$B$38,0))</f>
        <v>20</v>
      </c>
      <c r="I32" s="23"/>
      <c r="K32" s="23" t="e">
        <f>INDEX(B2B!$A$26:$A39,MATCH($B32,B2B!$B$26:$B$36,0))</f>
        <v>#N/A</v>
      </c>
    </row>
    <row r="33" spans="1:11">
      <c r="A33" s="35"/>
      <c r="B33" s="36" t="s">
        <v>11</v>
      </c>
      <c r="C33" s="23">
        <f>INDEX(SW!$D$28:$D$39,MATCH($B33,SW!$B$28:$B$39,0))</f>
        <v>4</v>
      </c>
      <c r="D33" s="23">
        <f>INDEX(CGC!$D$28:$D$38,MATCH($B33,CGC!$B$28:$B$38,0))</f>
        <v>4</v>
      </c>
      <c r="E33" s="23">
        <f>INDEX(RWSS!$D$28:$D$38,MATCH($B33,RWSS!$B$28:$B$38,0))</f>
        <v>0</v>
      </c>
      <c r="F33" s="23">
        <f>INDEX('Oak Cup'!$D$28:$D$38,MATCH($B33,'Oak Cup'!$B$28:$B$38,0))</f>
        <v>7</v>
      </c>
      <c r="G33" s="23">
        <f>INDEX(Altrz!$D$28:$D$38,MATCH($B33,Altrz!$B$28:$B$38,0))</f>
        <v>7</v>
      </c>
      <c r="H33" s="49">
        <f>INDEX(Altrz!$I$28:$I$38,MATCH($B33,Altrz!$B$28:$B$38,0))</f>
        <v>22</v>
      </c>
      <c r="I33" s="23"/>
      <c r="K33" s="23" t="e">
        <f>INDEX(B2B!$A$26:$A40,MATCH($B33,B2B!$B$26:$B$36,0))</f>
        <v>#N/A</v>
      </c>
    </row>
    <row r="34" spans="1:11">
      <c r="A34" s="35"/>
      <c r="B34" s="38" t="s">
        <v>20</v>
      </c>
      <c r="C34" s="23">
        <f>INDEX(SW!$D$28:$D$39,MATCH($B34,SW!$B$28:$B$39,0))</f>
        <v>6</v>
      </c>
      <c r="D34" s="23">
        <f>INDEX(CGC!$D$28:$D$38,MATCH($B34,CGC!$B$28:$B$38,0))</f>
        <v>6</v>
      </c>
      <c r="E34" s="23">
        <f>INDEX(RWSS!$D$28:$D$38,MATCH($B34,RWSS!$B$28:$B$38,0))</f>
        <v>0</v>
      </c>
      <c r="F34" s="23">
        <f>INDEX('Oak Cup'!$D$28:$D$38,MATCH($B34,'Oak Cup'!$B$28:$B$38,0))</f>
        <v>6</v>
      </c>
      <c r="G34" s="23">
        <f>INDEX(Altrz!$D$28:$D$38,MATCH($B34,Altrz!$B$28:$B$38,0))</f>
        <v>6</v>
      </c>
      <c r="H34" s="49">
        <f>INDEX(Altrz!$I$28:$I$38,MATCH($B34,Altrz!$B$28:$B$38,0))</f>
        <v>24</v>
      </c>
      <c r="I34" s="23"/>
      <c r="K34" s="23" t="e">
        <f>INDEX(B2B!$A$26:$A41,MATCH($B34,B2B!$B$26:$B$36,0))</f>
        <v>#N/A</v>
      </c>
    </row>
    <row r="35" spans="1:11">
      <c r="A35" s="35"/>
      <c r="B35" s="36" t="s">
        <v>8</v>
      </c>
      <c r="C35" s="23">
        <f>INDEX(SW!$D$28:$D$39,MATCH($B35,SW!$B$28:$B$39,0))</f>
        <v>6</v>
      </c>
      <c r="D35" s="23">
        <f>INDEX(CGC!$D$28:$D$38,MATCH($B35,CGC!$B$28:$B$38,0))</f>
        <v>6</v>
      </c>
      <c r="E35" s="23">
        <f>INDEX(RWSS!$D$28:$D$38,MATCH($B35,RWSS!$B$28:$B$38,0))</f>
        <v>0</v>
      </c>
      <c r="F35" s="23">
        <f>INDEX('Oak Cup'!$D$28:$D$38,MATCH($B35,'Oak Cup'!$B$28:$B$38,0))</f>
        <v>7</v>
      </c>
      <c r="G35" s="23">
        <f>INDEX(Altrz!$D$28:$D$38,MATCH($B35,Altrz!$B$28:$B$38,0))</f>
        <v>7</v>
      </c>
      <c r="H35" s="49">
        <f>INDEX(Altrz!$I$28:$I$38,MATCH($B35,Altrz!$B$28:$B$38,0))</f>
        <v>26</v>
      </c>
      <c r="I35" s="23"/>
      <c r="K35" s="23" t="e">
        <f>INDEX(B2B!$A$26:$A42,MATCH($B35,B2B!$B$26:$B$36,0))</f>
        <v>#N/A</v>
      </c>
    </row>
    <row r="36" spans="1:11">
      <c r="A36" s="35"/>
      <c r="C36" s="23" t="e">
        <f>INDEX(SW!$D$28:$D$39,MATCH($B36,SW!$B$28:$B$39,0))</f>
        <v>#N/A</v>
      </c>
      <c r="D36" s="23" t="e">
        <f>INDEX(CGC!$D$28:$D$38,MATCH($B36,CGC!$B$28:$B$38,0))</f>
        <v>#N/A</v>
      </c>
      <c r="E36" s="23" t="e">
        <f>INDEX(RWSS!$D$28:$D$38,MATCH($B36,RWSS!$B$28:$B$38,0))</f>
        <v>#N/A</v>
      </c>
      <c r="F36" s="23" t="e">
        <f>INDEX('Oak Cup'!$D$28:$D$38,MATCH($B36,'Oak Cup'!$B$28:$B$38,0))</f>
        <v>#N/A</v>
      </c>
      <c r="G36" s="23" t="e">
        <f>INDEX(Altrz!$D$28:$D$38,MATCH($B36,Altrz!$B$28:$B$38,0))</f>
        <v>#N/A</v>
      </c>
      <c r="H36" s="49" t="e">
        <f>INDEX(Altrz!$I$28:$I$38,MATCH($B36,Altrz!$B$28:$B$38,0))</f>
        <v>#N/A</v>
      </c>
      <c r="I36" s="23"/>
      <c r="K36" s="23" t="e">
        <f>INDEX(B2B!$A$26:$A43,MATCH($B36,B2B!$B$26:$B$36,0))</f>
        <v>#N/A</v>
      </c>
    </row>
    <row r="37" spans="1:11">
      <c r="A37" s="35"/>
      <c r="B37" s="38" t="s">
        <v>61</v>
      </c>
      <c r="C37" s="23" t="e">
        <f>INDEX(SW!$D$28:$D$39,MATCH($B37,SW!$B$28:$B$39,0))</f>
        <v>#N/A</v>
      </c>
      <c r="D37" s="23" t="e">
        <f>INDEX(CGC!$D$28:$D$38,MATCH($B37,CGC!$B$28:$B$38,0))</f>
        <v>#N/A</v>
      </c>
      <c r="E37" s="23" t="e">
        <f>INDEX(RWSS!$D$28:$D$38,MATCH($B37,RWSS!$B$28:$B$38,0))</f>
        <v>#N/A</v>
      </c>
      <c r="F37" s="23" t="e">
        <f>INDEX('Oak Cup'!$D$28:$D$38,MATCH($B37,'Oak Cup'!$B$28:$B$38,0))</f>
        <v>#N/A</v>
      </c>
      <c r="G37" s="23" t="e">
        <f>INDEX(Altrz!$D$28:$D$38,MATCH($B37,Altrz!$B$28:$B$38,0))</f>
        <v>#N/A</v>
      </c>
      <c r="H37" s="49" t="e">
        <f>INDEX(Altrz!$I$28:$I$38,MATCH($B37,Altrz!$B$28:$B$38,0))</f>
        <v>#N/A</v>
      </c>
      <c r="I37" s="23"/>
      <c r="K37" s="23">
        <f>INDEX(B2B!$A$26:$A44,MATCH($B37,B2B!$B$26:$B$36,0))</f>
        <v>2</v>
      </c>
    </row>
    <row r="38" spans="1:11">
      <c r="A38" s="35"/>
      <c r="B38" s="38" t="s">
        <v>61</v>
      </c>
      <c r="C38" s="23" t="e">
        <f>INDEX(SW!$D$28:$D$39,MATCH($B38,SW!$B$28:$B$39,0))</f>
        <v>#N/A</v>
      </c>
      <c r="D38" s="23" t="e">
        <f>INDEX(CGC!$D$28:$D$38,MATCH($B38,CGC!$B$28:$B$38,0))</f>
        <v>#N/A</v>
      </c>
      <c r="E38" s="23" t="e">
        <f>INDEX(RWSS!$D$28:$D$38,MATCH($B38,RWSS!$B$28:$B$38,0))</f>
        <v>#N/A</v>
      </c>
      <c r="F38" s="23" t="e">
        <f>INDEX('Oak Cup'!$D$28:$D$38,MATCH($B38,'Oak Cup'!$B$28:$B$38,0))</f>
        <v>#N/A</v>
      </c>
      <c r="G38" s="23" t="e">
        <f>INDEX(Altrz!$D$28:$D$38,MATCH($B38,Altrz!$B$28:$B$38,0))</f>
        <v>#N/A</v>
      </c>
      <c r="H38" s="49" t="e">
        <f>INDEX(Altrz!$I$28:$I$38,MATCH($B38,Altrz!$B$28:$B$38,0))</f>
        <v>#N/A</v>
      </c>
      <c r="I38" s="23"/>
      <c r="K38" s="23">
        <f>INDEX(B2B!$A$26:$A45,MATCH($B38,B2B!$B$26:$B$36,0))</f>
        <v>2</v>
      </c>
    </row>
    <row r="39" spans="1:11" ht="16" thickBot="1">
      <c r="A39" s="43"/>
      <c r="B39" s="41"/>
      <c r="C39" s="25"/>
      <c r="D39" s="25"/>
      <c r="E39" s="25"/>
      <c r="F39" s="25"/>
      <c r="G39" s="5"/>
      <c r="H39" s="4"/>
      <c r="I39" s="24"/>
      <c r="K39" s="25"/>
    </row>
    <row r="40" spans="1:11">
      <c r="A40" s="14" t="s">
        <v>4</v>
      </c>
      <c r="B40" s="10" t="str">
        <f t="shared" ref="B40:F40" si="3">B26</f>
        <v>Team</v>
      </c>
      <c r="C40" s="21" t="str">
        <f t="shared" si="3"/>
        <v>SK</v>
      </c>
      <c r="D40" s="21" t="str">
        <f t="shared" si="3"/>
        <v>CGC</v>
      </c>
      <c r="E40" s="21" t="str">
        <f t="shared" si="3"/>
        <v>Pit Race</v>
      </c>
      <c r="F40" s="21" t="str">
        <f t="shared" si="3"/>
        <v>OC</v>
      </c>
      <c r="G40" s="11" t="s">
        <v>27</v>
      </c>
      <c r="H40" s="10" t="str">
        <f>H26</f>
        <v>Season</v>
      </c>
      <c r="I40" s="21" t="s">
        <v>22</v>
      </c>
      <c r="K40" s="21" t="str">
        <f>K26</f>
        <v>B2B</v>
      </c>
    </row>
    <row r="41" spans="1:11">
      <c r="A41" s="12" t="s">
        <v>29</v>
      </c>
      <c r="B41" s="17"/>
      <c r="C41" s="22" t="str">
        <f>C27</f>
        <v>Points</v>
      </c>
      <c r="D41" s="22" t="str">
        <f>D27</f>
        <v>Points</v>
      </c>
      <c r="E41" s="22" t="str">
        <f>E27</f>
        <v>Points</v>
      </c>
      <c r="F41" s="22" t="str">
        <f>F27</f>
        <v>Points</v>
      </c>
      <c r="G41" s="20" t="s">
        <v>16</v>
      </c>
      <c r="H41" s="18" t="str">
        <f>H27</f>
        <v>Points</v>
      </c>
      <c r="I41" s="22" t="s">
        <v>23</v>
      </c>
      <c r="K41" s="22" t="str">
        <f>K27</f>
        <v>Place</v>
      </c>
    </row>
    <row r="42" spans="1:11">
      <c r="A42" s="35"/>
      <c r="B42" s="36" t="s">
        <v>20</v>
      </c>
      <c r="C42" s="23">
        <f>INDEX(SW!$D$42:$D$45,MATCH($B42,SW!$B$42:$B$45,0))</f>
        <v>2</v>
      </c>
      <c r="D42" s="23">
        <f>INDEX(CGC!$D$41:$D$44,MATCH($B42,CGC!$B$41:$B$44,0))</f>
        <v>1</v>
      </c>
      <c r="E42" s="23">
        <f>INDEX(RWSS!$D$41:$D$44,MATCH($B42,RWSS!$B$41:$B$44,0))</f>
        <v>0</v>
      </c>
      <c r="F42" s="23">
        <f>INDEX('Oak Cup'!$D$41:$D$44,MATCH($B42,'Oak Cup'!$B$41:$B$44,0))</f>
        <v>1</v>
      </c>
      <c r="G42" s="23">
        <f>INDEX(Altrz!$D$41:$D$44,MATCH($B42,Altrz!$B$41:$B$44,0))</f>
        <v>1</v>
      </c>
      <c r="H42" s="49">
        <f>INDEX(Altrz!$I$41:$I$44,MATCH($B42,Altrz!$B$41:$B$44,0))</f>
        <v>5</v>
      </c>
      <c r="I42" s="23">
        <f>INDEX(Altrz!$J$41:$J$44,MATCH($B42,Altrz!$B$41:$B$44,0))</f>
        <v>1</v>
      </c>
      <c r="K42" s="23"/>
    </row>
    <row r="43" spans="1:11">
      <c r="A43" s="35"/>
      <c r="B43" s="36" t="s">
        <v>51</v>
      </c>
      <c r="C43" s="23">
        <f>INDEX(SW!$D$42:$D$45,MATCH($B43,SW!$B$42:$B$45,0))</f>
        <v>1</v>
      </c>
      <c r="D43" s="23">
        <f>INDEX(CGC!$D$41:$D$44,MATCH($B43,CGC!$B$41:$B$44,0))</f>
        <v>2</v>
      </c>
      <c r="E43" s="23">
        <f>INDEX(RWSS!$D$38:$D$41,MATCH($B43,RWSS!$B$38:$B$41,0))</f>
        <v>0</v>
      </c>
      <c r="F43" s="23">
        <f>INDEX('Oak Cup'!$D$41:$D$44,MATCH($B43,'Oak Cup'!$B$41:$B$44,0))</f>
        <v>1</v>
      </c>
      <c r="G43" s="23">
        <f>INDEX(Altrz!$D$41:$D$44,MATCH($B43,Altrz!$B$41:$B$44,0))</f>
        <v>2</v>
      </c>
      <c r="H43" s="49">
        <f>INDEX(Altrz!$I$41:$I$44,MATCH($B43,Altrz!$B$41:$B$44,0))</f>
        <v>6</v>
      </c>
      <c r="I43" s="23">
        <f>INDEX(Altrz!$J$41:$J$44,MATCH($B43,Altrz!$B$41:$B$44,0))</f>
        <v>2</v>
      </c>
      <c r="K43" s="23"/>
    </row>
    <row r="44" spans="1:11">
      <c r="A44" s="35"/>
      <c r="B44" s="36"/>
      <c r="C44" s="23" t="e">
        <f>INDEX(SW!$D$42:$D$45,MATCH($B44,SW!$B$42:$B$45,0))</f>
        <v>#N/A</v>
      </c>
      <c r="D44" s="23" t="e">
        <f>INDEX(CGC!$D$41:$D$44,MATCH($B44,CGC!$B$41:$B$44,0))</f>
        <v>#N/A</v>
      </c>
      <c r="E44" s="23" t="e">
        <f>INDEX(RWSS!$D$41:$D$44,MATCH($B44,RWSS!$B$41:$B$44,0))</f>
        <v>#N/A</v>
      </c>
      <c r="F44" s="23" t="e">
        <f>INDEX('Oak Cup'!$D$41:$D$44,MATCH($B44,'Oak Cup'!$B$41:$B$44,0))</f>
        <v>#N/A</v>
      </c>
      <c r="G44" s="23" t="e">
        <f>INDEX(Altrz!$D$41:$D$44,MATCH($B44,Altrz!$B$41:$B$44,0))</f>
        <v>#N/A</v>
      </c>
      <c r="H44" s="49" t="e">
        <f>INDEX(Altrz!$I$41:$I$44,MATCH($B44,Altrz!$B$41:$B$44,0))</f>
        <v>#N/A</v>
      </c>
      <c r="I44" s="23" t="e">
        <f>INDEX(Altrz!$J$41:$J$44,MATCH($B44,Altrz!$B$41:$B$44,0))</f>
        <v>#N/A</v>
      </c>
      <c r="K44" s="23"/>
    </row>
    <row r="45" spans="1:11" ht="16" thickBot="1">
      <c r="A45" s="15"/>
      <c r="B45" s="36"/>
      <c r="C45" s="23" t="e">
        <f>INDEX(SW!$D$42:$D$45,MATCH($B45,SW!$B$42:$B$45,0))</f>
        <v>#N/A</v>
      </c>
      <c r="D45" s="23" t="e">
        <f>INDEX(CGC!$D$41:$D$44,MATCH($B45,CGC!$B$41:$B$44,0))</f>
        <v>#N/A</v>
      </c>
      <c r="E45" s="23" t="e">
        <f>INDEX(RWSS!$D$41:$D$44,MATCH($B45,RWSS!$B$41:$B$44,0))</f>
        <v>#N/A</v>
      </c>
      <c r="F45" s="23" t="e">
        <f>INDEX('Oak Cup'!$D$41:$D$44,MATCH($B45,'Oak Cup'!$B$41:$B$44,0))</f>
        <v>#N/A</v>
      </c>
      <c r="G45" s="23" t="e">
        <f>INDEX(Altrz!$D$41:$D$44,MATCH($B45,Altrz!$B$41:$B$44,0))</f>
        <v>#N/A</v>
      </c>
      <c r="H45" s="49" t="e">
        <f>INDEX(Altrz!$I$41:$I$44,MATCH($B45,Altrz!$B$41:$B$44,0))</f>
        <v>#N/A</v>
      </c>
      <c r="I45" s="23" t="e">
        <f>INDEX(Altrz!$J$41:$J$44,MATCH($B45,Altrz!$B$41:$B$44,0))</f>
        <v>#N/A</v>
      </c>
      <c r="K45" s="24"/>
    </row>
    <row r="46" spans="1:11">
      <c r="A46" s="14" t="s">
        <v>4</v>
      </c>
      <c r="B46" s="10" t="str">
        <f>B26</f>
        <v>Team</v>
      </c>
      <c r="C46" s="21" t="str">
        <f t="shared" ref="C46:D47" si="4">C40</f>
        <v>SK</v>
      </c>
      <c r="D46" s="21" t="str">
        <f t="shared" si="4"/>
        <v>CGC</v>
      </c>
      <c r="E46" s="21" t="str">
        <f t="shared" ref="E46:G46" si="5">E40</f>
        <v>Pit Race</v>
      </c>
      <c r="F46" s="21" t="str">
        <f t="shared" si="5"/>
        <v>OC</v>
      </c>
      <c r="G46" s="21" t="str">
        <f t="shared" si="5"/>
        <v>Alcatraz</v>
      </c>
      <c r="H46" s="10" t="str">
        <f>H40</f>
        <v>Season</v>
      </c>
      <c r="I46" s="21" t="s">
        <v>22</v>
      </c>
      <c r="K46" s="21" t="str">
        <f>K40</f>
        <v>B2B</v>
      </c>
    </row>
    <row r="47" spans="1:11">
      <c r="A47" s="12" t="s">
        <v>30</v>
      </c>
      <c r="B47" s="17"/>
      <c r="C47" s="22" t="str">
        <f t="shared" si="4"/>
        <v>Points</v>
      </c>
      <c r="D47" s="22" t="str">
        <f t="shared" si="4"/>
        <v>Points</v>
      </c>
      <c r="E47" s="22" t="str">
        <f t="shared" ref="E47:G47" si="6">E41</f>
        <v>Points</v>
      </c>
      <c r="F47" s="22" t="str">
        <f t="shared" si="6"/>
        <v>Points</v>
      </c>
      <c r="G47" s="22" t="str">
        <f t="shared" si="6"/>
        <v>Points</v>
      </c>
      <c r="H47" s="18" t="str">
        <f>H41</f>
        <v>Points</v>
      </c>
      <c r="I47" s="22" t="s">
        <v>23</v>
      </c>
      <c r="K47" s="22" t="str">
        <f>K41</f>
        <v>Place</v>
      </c>
    </row>
    <row r="48" spans="1:11">
      <c r="A48" s="35"/>
      <c r="B48" s="36"/>
      <c r="C48" s="27"/>
      <c r="D48" s="23"/>
      <c r="E48" s="23"/>
      <c r="F48" s="23"/>
      <c r="G48" s="23"/>
      <c r="H48" s="7"/>
      <c r="I48" s="23"/>
      <c r="K48" s="23"/>
    </row>
    <row r="49" spans="1:11">
      <c r="A49" s="35"/>
      <c r="B49" s="36"/>
      <c r="C49" s="30"/>
      <c r="D49" s="31"/>
      <c r="E49" s="23"/>
      <c r="F49" s="23"/>
      <c r="G49" s="23"/>
      <c r="H49" s="7"/>
      <c r="I49" s="23"/>
      <c r="K49" s="23"/>
    </row>
    <row r="50" spans="1:11">
      <c r="A50" s="35"/>
      <c r="B50" s="36"/>
      <c r="C50" s="30"/>
      <c r="D50" s="31"/>
      <c r="E50" s="23"/>
      <c r="F50" s="23"/>
      <c r="G50" s="23"/>
      <c r="H50" s="7"/>
      <c r="I50" s="23"/>
      <c r="K50" s="23"/>
    </row>
    <row r="51" spans="1:11" ht="16" thickBot="1">
      <c r="A51" s="43"/>
      <c r="B51" s="56"/>
      <c r="C51" s="55"/>
      <c r="D51" s="24"/>
      <c r="E51" s="24"/>
      <c r="F51" s="24"/>
      <c r="G51" s="24"/>
      <c r="H51" s="8"/>
      <c r="I51" s="24"/>
      <c r="K51" s="24"/>
    </row>
    <row r="52" spans="1:11">
      <c r="H52"/>
    </row>
    <row r="53" spans="1:11">
      <c r="H53"/>
    </row>
    <row r="54" spans="1:11">
      <c r="H54"/>
    </row>
    <row r="55" spans="1:11">
      <c r="H55"/>
    </row>
    <row r="56" spans="1:11">
      <c r="H56"/>
    </row>
    <row r="57" spans="1:11">
      <c r="H57"/>
    </row>
    <row r="58" spans="1:11">
      <c r="H58"/>
    </row>
    <row r="59" spans="1:11">
      <c r="H59"/>
    </row>
    <row r="60" spans="1:11">
      <c r="H60"/>
    </row>
    <row r="61" spans="1:11">
      <c r="H61"/>
    </row>
    <row r="62" spans="1:11">
      <c r="H62"/>
    </row>
    <row r="63" spans="1:11">
      <c r="H63"/>
    </row>
    <row r="64" spans="1:11">
      <c r="H64"/>
    </row>
    <row r="65" spans="8:8">
      <c r="H65"/>
    </row>
    <row r="66" spans="8:8">
      <c r="H66"/>
    </row>
    <row r="67" spans="8:8">
      <c r="H67"/>
    </row>
    <row r="68" spans="8:8">
      <c r="H68"/>
    </row>
    <row r="69" spans="8:8">
      <c r="H69"/>
    </row>
    <row r="70" spans="8:8">
      <c r="H70"/>
    </row>
    <row r="71" spans="8:8">
      <c r="H71"/>
    </row>
    <row r="72" spans="8:8">
      <c r="H72"/>
    </row>
    <row r="73" spans="8:8">
      <c r="H73"/>
    </row>
    <row r="74" spans="8:8">
      <c r="H74"/>
    </row>
    <row r="75" spans="8:8">
      <c r="H75"/>
    </row>
    <row r="76" spans="8:8">
      <c r="H76"/>
    </row>
    <row r="77" spans="8:8">
      <c r="H77"/>
    </row>
    <row r="78" spans="8:8">
      <c r="H78"/>
    </row>
    <row r="79" spans="8:8">
      <c r="H79"/>
    </row>
    <row r="80" spans="8:8">
      <c r="H80"/>
    </row>
    <row r="81" spans="8:8">
      <c r="H81"/>
    </row>
    <row r="82" spans="8:8">
      <c r="H82"/>
    </row>
  </sheetData>
  <sheetProtection selectLockedCells="1"/>
  <dataConsolidate/>
  <pageMargins left="0.75" right="0.75" top="1" bottom="1" header="0.5" footer="0.5"/>
  <pageSetup scale="67" orientation="portrait" horizontalDpi="4294967292" verticalDpi="4294967292"/>
  <headerFooter>
    <oddHeader>&amp;C&amp;"Calibri,Bold"&amp;14&amp;K000000&amp;F_x000D_&amp;A</oddHeader>
  </headerFooter>
  <rowBreaks count="2" manualBreakCount="2">
    <brk id="96" max="16383" man="1"/>
    <brk id="143" max="16383" man="1"/>
  </rowBreaks>
  <extLst>
    <ext xmlns:mx="http://schemas.microsoft.com/office/mac/excel/2008/main" uri="{64002731-A6B0-56B0-2670-7721B7C09600}">
      <mx:PLV Mode="0" OnePage="0" WScale="84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2"/>
  <sheetViews>
    <sheetView workbookViewId="0">
      <selection activeCell="D39" sqref="D39"/>
    </sheetView>
  </sheetViews>
  <sheetFormatPr baseColWidth="10" defaultColWidth="8.6640625" defaultRowHeight="15" x14ac:dyDescent="0"/>
  <cols>
    <col min="2" max="2" width="13.83203125" bestFit="1" customWidth="1"/>
    <col min="6" max="6" width="8.6640625" customWidth="1"/>
    <col min="8" max="8" width="0" hidden="1" customWidth="1"/>
  </cols>
  <sheetData>
    <row r="2" spans="1:11" s="34" customFormat="1" ht="32" customHeight="1" thickBot="1">
      <c r="A2" s="32" t="s">
        <v>77</v>
      </c>
      <c r="B2" s="32"/>
      <c r="C2" s="44">
        <f>SW!C2</f>
        <v>2018</v>
      </c>
    </row>
    <row r="3" spans="1:11">
      <c r="A3" s="9" t="s">
        <v>4</v>
      </c>
      <c r="B3" s="10" t="str">
        <f>ERC!B3</f>
        <v>TEAMS</v>
      </c>
      <c r="C3" s="10" t="s">
        <v>5</v>
      </c>
      <c r="D3" s="10" t="str">
        <f>ERC!D3</f>
        <v>RACE</v>
      </c>
      <c r="E3" s="21" t="s">
        <v>7</v>
      </c>
      <c r="F3" s="21" t="s">
        <v>32</v>
      </c>
      <c r="H3" s="21" t="s">
        <v>78</v>
      </c>
    </row>
    <row r="4" spans="1:11">
      <c r="A4" s="12" t="s">
        <v>0</v>
      </c>
      <c r="B4" s="17"/>
      <c r="C4" s="17"/>
      <c r="D4" s="18" t="str">
        <f>ERC!D4</f>
        <v>POINTS</v>
      </c>
      <c r="E4" s="22" t="s">
        <v>16</v>
      </c>
      <c r="F4" s="22" t="s">
        <v>35</v>
      </c>
      <c r="H4" s="22" t="s">
        <v>79</v>
      </c>
    </row>
    <row r="5" spans="1:11">
      <c r="A5" s="35">
        <v>1</v>
      </c>
      <c r="B5" s="38" t="s">
        <v>74</v>
      </c>
      <c r="C5" s="118">
        <v>0.37222222222222223</v>
      </c>
      <c r="D5" s="7">
        <f>IF(A5="DNS",MAX(A$5:A$9)+1,A5)</f>
        <v>1</v>
      </c>
      <c r="E5" s="23">
        <f>INDEX(ERC!D$5:D$12,MATCH(B5,ERC!B$5:B$12,0))</f>
        <v>1</v>
      </c>
      <c r="F5" s="23">
        <f>D5+E5</f>
        <v>2</v>
      </c>
      <c r="H5" s="23">
        <f>SUM(D5:D5)</f>
        <v>1</v>
      </c>
      <c r="K5" s="36"/>
    </row>
    <row r="6" spans="1:11">
      <c r="A6" s="35">
        <v>2</v>
      </c>
      <c r="B6" s="38" t="s">
        <v>73</v>
      </c>
      <c r="C6" s="118">
        <v>0.38194444444444442</v>
      </c>
      <c r="D6" s="7">
        <f t="shared" ref="D6:D10" si="0">IF(A6="DNS",MAX(A$5:A$9)+1,A6)</f>
        <v>2</v>
      </c>
      <c r="E6" s="23">
        <f>INDEX(ERC!D$5:D$12,MATCH(B6,ERC!B$5:B$12,0))</f>
        <v>2</v>
      </c>
      <c r="F6" s="23">
        <f>D6+E6</f>
        <v>4</v>
      </c>
      <c r="H6" s="23">
        <f>SUM(D6:D6)</f>
        <v>2</v>
      </c>
      <c r="K6" s="36"/>
    </row>
    <row r="7" spans="1:11">
      <c r="A7" s="35">
        <v>3</v>
      </c>
      <c r="B7" s="38" t="s">
        <v>39</v>
      </c>
      <c r="C7" s="118">
        <v>0.49305555555555558</v>
      </c>
      <c r="D7" s="7">
        <f t="shared" si="0"/>
        <v>3</v>
      </c>
      <c r="E7" s="23">
        <f>INDEX(ERC!D$5:D$12,MATCH(B7,ERC!B$5:B$12,0))</f>
        <v>3</v>
      </c>
      <c r="F7" s="23">
        <f>D7+E7</f>
        <v>6</v>
      </c>
      <c r="H7" s="23">
        <f>SUM(D7:D7)</f>
        <v>3</v>
      </c>
      <c r="K7" s="36"/>
    </row>
    <row r="8" spans="1:11">
      <c r="A8" s="35" t="s">
        <v>13</v>
      </c>
      <c r="B8" s="38" t="s">
        <v>75</v>
      </c>
      <c r="C8" s="37"/>
      <c r="D8" s="7">
        <f t="shared" si="0"/>
        <v>4</v>
      </c>
      <c r="E8" s="23">
        <f>INDEX(ERC!D$5:D$12,MATCH(B8,ERC!B$5:B$12,0))</f>
        <v>4</v>
      </c>
      <c r="F8" s="23">
        <f>D8+E8</f>
        <v>8</v>
      </c>
      <c r="H8" s="23">
        <f>SUM(D8:D8)</f>
        <v>4</v>
      </c>
      <c r="K8" s="38"/>
    </row>
    <row r="9" spans="1:11">
      <c r="A9" s="35" t="s">
        <v>13</v>
      </c>
      <c r="B9" s="38" t="s">
        <v>7</v>
      </c>
      <c r="C9" s="37"/>
      <c r="D9" s="7">
        <f t="shared" si="0"/>
        <v>4</v>
      </c>
      <c r="E9" s="23">
        <f>INDEX(ERC!D$5:D$12,MATCH(B9,ERC!B$5:B$12,0))</f>
        <v>4</v>
      </c>
      <c r="F9" s="23">
        <f>D9+E9</f>
        <v>8</v>
      </c>
      <c r="H9" s="23">
        <f>SUM(D9:D9)</f>
        <v>4</v>
      </c>
    </row>
    <row r="10" spans="1:11">
      <c r="A10" s="35" t="s">
        <v>13</v>
      </c>
      <c r="B10" s="36" t="s">
        <v>8</v>
      </c>
      <c r="C10" s="37"/>
      <c r="D10" s="7">
        <f t="shared" ref="D10:D12" si="1">IF(A10="DNS",MAX(A$5:A$9)+1,A10)</f>
        <v>4</v>
      </c>
      <c r="E10" s="23">
        <f>INDEX(ERC!D$5:D$12,MATCH(B10,ERC!B$5:B$12,0))</f>
        <v>4</v>
      </c>
      <c r="F10" s="23">
        <f t="shared" ref="F10:F12" si="2">D10+E10</f>
        <v>8</v>
      </c>
      <c r="H10" s="23"/>
    </row>
    <row r="11" spans="1:11">
      <c r="A11" s="35" t="s">
        <v>13</v>
      </c>
      <c r="B11" s="36" t="s">
        <v>92</v>
      </c>
      <c r="C11" s="37"/>
      <c r="D11" s="7">
        <f t="shared" si="1"/>
        <v>4</v>
      </c>
      <c r="E11" s="23">
        <f>INDEX(ERC!D$5:D$12,MATCH(B11,ERC!B$5:B$12,0))</f>
        <v>4</v>
      </c>
      <c r="F11" s="23">
        <f t="shared" si="2"/>
        <v>8</v>
      </c>
      <c r="H11" s="23"/>
    </row>
    <row r="12" spans="1:11" ht="16" thickBot="1">
      <c r="A12" s="35" t="s">
        <v>13</v>
      </c>
      <c r="B12" s="36" t="s">
        <v>90</v>
      </c>
      <c r="C12" s="42"/>
      <c r="D12" s="7">
        <f t="shared" si="1"/>
        <v>4</v>
      </c>
      <c r="E12" s="23">
        <f>INDEX(ERC!D$5:D$12,MATCH(B12,ERC!B$5:B$12,0))</f>
        <v>4</v>
      </c>
      <c r="F12" s="23">
        <f t="shared" si="2"/>
        <v>8</v>
      </c>
      <c r="H12" s="25"/>
    </row>
    <row r="13" spans="1:11">
      <c r="A13" s="9" t="s">
        <v>4</v>
      </c>
      <c r="B13" s="10" t="str">
        <f>ERC!B13</f>
        <v>TEAMS</v>
      </c>
      <c r="C13" s="10" t="s">
        <v>5</v>
      </c>
      <c r="D13" s="10" t="str">
        <f>ERC!D13</f>
        <v>RACE</v>
      </c>
      <c r="E13" s="21" t="str">
        <f>E3</f>
        <v>ERC</v>
      </c>
      <c r="F13" s="21" t="str">
        <f>F3</f>
        <v>Season</v>
      </c>
      <c r="H13" s="11" t="str">
        <f>H3</f>
        <v>TOT</v>
      </c>
    </row>
    <row r="14" spans="1:11">
      <c r="A14" s="12" t="s">
        <v>1</v>
      </c>
      <c r="B14" s="17"/>
      <c r="C14" s="17"/>
      <c r="D14" s="18" t="str">
        <f>ERC!D14</f>
        <v>POINTS</v>
      </c>
      <c r="E14" s="22" t="str">
        <f>E4</f>
        <v>Points</v>
      </c>
      <c r="F14" s="22" t="str">
        <f>F4</f>
        <v>TOTAL</v>
      </c>
      <c r="H14" s="20" t="str">
        <f>H4</f>
        <v>CHAMP POINTS</v>
      </c>
    </row>
    <row r="15" spans="1:11">
      <c r="A15" s="35">
        <v>1</v>
      </c>
      <c r="B15" s="38" t="s">
        <v>74</v>
      </c>
      <c r="C15" s="118">
        <v>0.3972222222222222</v>
      </c>
      <c r="D15" s="7">
        <f>IF(A15="DNS",MAX(A$15:A15)+1,A15)</f>
        <v>1</v>
      </c>
      <c r="E15" s="27">
        <f>INDEX(ERC!D$15:D$24,MATCH(B15,ERC!B$15:B$24,0))</f>
        <v>2</v>
      </c>
      <c r="F15" s="23">
        <f t="shared" ref="F15:F22" si="3">E15+D15</f>
        <v>3</v>
      </c>
      <c r="H15" s="23">
        <f t="shared" ref="H15:H22" si="4">SUM(D15:D15)</f>
        <v>1</v>
      </c>
      <c r="K15" s="36"/>
    </row>
    <row r="16" spans="1:11">
      <c r="A16" s="35">
        <f>A15+1</f>
        <v>2</v>
      </c>
      <c r="B16" s="38" t="s">
        <v>10</v>
      </c>
      <c r="C16" s="118">
        <v>0.42152777777777778</v>
      </c>
      <c r="D16" s="7">
        <f>IF(A16="DNS",MAX(A$15:A16)+1,A16)</f>
        <v>2</v>
      </c>
      <c r="E16" s="27">
        <f>INDEX(ERC!D$15:D$24,MATCH(B16,ERC!B$15:B$24,0))</f>
        <v>4</v>
      </c>
      <c r="F16" s="23">
        <f t="shared" si="3"/>
        <v>6</v>
      </c>
      <c r="H16" s="23">
        <f t="shared" si="4"/>
        <v>2</v>
      </c>
      <c r="K16" s="36"/>
    </row>
    <row r="17" spans="1:12">
      <c r="A17" s="35">
        <f>A16+1</f>
        <v>3</v>
      </c>
      <c r="B17" s="36" t="s">
        <v>75</v>
      </c>
      <c r="C17" s="118">
        <v>0.42986111111111108</v>
      </c>
      <c r="D17" s="7">
        <f>IF(A17="DNS",MAX(A$15:A17)+1,A17)</f>
        <v>3</v>
      </c>
      <c r="E17" s="27">
        <f>INDEX(ERC!D$15:D$24,MATCH(B17,ERC!B$15:B$24,0))</f>
        <v>3</v>
      </c>
      <c r="F17" s="23">
        <f t="shared" si="3"/>
        <v>6</v>
      </c>
      <c r="H17" s="23">
        <f t="shared" si="4"/>
        <v>3</v>
      </c>
      <c r="K17" s="36"/>
    </row>
    <row r="18" spans="1:12">
      <c r="A18" s="35" t="s">
        <v>84</v>
      </c>
      <c r="B18" s="38" t="s">
        <v>7</v>
      </c>
      <c r="C18" s="118" t="s">
        <v>83</v>
      </c>
      <c r="D18" s="7">
        <v>4</v>
      </c>
      <c r="E18" s="27">
        <f>INDEX(ERC!D$15:D$24,MATCH(B18,ERC!B$15:B$24,0))</f>
        <v>1</v>
      </c>
      <c r="F18" s="23">
        <f t="shared" si="3"/>
        <v>5</v>
      </c>
      <c r="H18" s="23">
        <f t="shared" si="4"/>
        <v>4</v>
      </c>
      <c r="K18" s="38"/>
    </row>
    <row r="19" spans="1:12">
      <c r="A19" s="35" t="s">
        <v>13</v>
      </c>
      <c r="B19" s="36" t="s">
        <v>39</v>
      </c>
      <c r="C19" s="37"/>
      <c r="D19" s="7">
        <f>IF(A19="DNS",MAX(A$15:A19)+1,A19)</f>
        <v>4</v>
      </c>
      <c r="E19" s="27">
        <f>INDEX(ERC!D$15:D$24,MATCH(B19,ERC!B$15:B$24,0))</f>
        <v>5</v>
      </c>
      <c r="F19" s="23">
        <f t="shared" si="3"/>
        <v>9</v>
      </c>
      <c r="H19" s="23">
        <f t="shared" si="4"/>
        <v>4</v>
      </c>
      <c r="K19" s="36"/>
    </row>
    <row r="20" spans="1:12">
      <c r="A20" s="35" t="s">
        <v>13</v>
      </c>
      <c r="B20" s="36" t="s">
        <v>8</v>
      </c>
      <c r="C20" s="37"/>
      <c r="D20" s="7">
        <f>IF(A20="DNS",MAX(A$15:A20)+1,A20)</f>
        <v>4</v>
      </c>
      <c r="E20" s="27">
        <f>INDEX(ERC!D$15:D$24,MATCH(B20,ERC!B$15:B$24,0))</f>
        <v>5</v>
      </c>
      <c r="F20" s="23">
        <f t="shared" si="3"/>
        <v>9</v>
      </c>
      <c r="H20" s="23">
        <f t="shared" si="4"/>
        <v>4</v>
      </c>
    </row>
    <row r="21" spans="1:12">
      <c r="A21" s="35" t="s">
        <v>13</v>
      </c>
      <c r="B21" s="36" t="s">
        <v>92</v>
      </c>
      <c r="C21" s="37"/>
      <c r="D21" s="7">
        <f>IF(A21="DNS",MAX(A$15:A21)+1,A21)</f>
        <v>4</v>
      </c>
      <c r="E21" s="27">
        <f>INDEX(ERC!D$15:D$24,MATCH(B21,ERC!B$15:B$24,0))</f>
        <v>5</v>
      </c>
      <c r="F21" s="23">
        <f t="shared" si="3"/>
        <v>9</v>
      </c>
      <c r="H21" s="23">
        <f t="shared" si="4"/>
        <v>4</v>
      </c>
    </row>
    <row r="22" spans="1:12">
      <c r="A22" s="35" t="s">
        <v>13</v>
      </c>
      <c r="B22" s="36" t="s">
        <v>90</v>
      </c>
      <c r="C22" s="37"/>
      <c r="D22" s="7">
        <f>IF(A22="DNS",MAX(A$15:A22)+1,A22)</f>
        <v>4</v>
      </c>
      <c r="E22" s="27">
        <f>INDEX(ERC!D$15:D$24,MATCH(B22,ERC!B$15:B$24,0))</f>
        <v>5</v>
      </c>
      <c r="F22" s="23">
        <f t="shared" si="3"/>
        <v>9</v>
      </c>
      <c r="H22" s="23">
        <f t="shared" si="4"/>
        <v>4</v>
      </c>
    </row>
    <row r="23" spans="1:12">
      <c r="A23" s="35"/>
      <c r="B23" s="38"/>
      <c r="C23" s="37"/>
      <c r="D23" s="7"/>
      <c r="E23" s="27"/>
      <c r="F23" s="23"/>
      <c r="H23" s="23"/>
    </row>
    <row r="24" spans="1:12" ht="16" thickBot="1">
      <c r="A24" s="43"/>
      <c r="B24" s="41"/>
      <c r="C24" s="42"/>
      <c r="D24" s="4"/>
      <c r="E24" s="28"/>
      <c r="F24" s="24"/>
      <c r="H24" s="25"/>
    </row>
    <row r="25" spans="1:12">
      <c r="A25" s="14" t="s">
        <v>4</v>
      </c>
      <c r="B25" s="10" t="str">
        <f>ERC!B25</f>
        <v>TEAMS</v>
      </c>
      <c r="C25" s="16" t="s">
        <v>5</v>
      </c>
      <c r="D25" s="10" t="str">
        <f>ERC!D25</f>
        <v>RACE</v>
      </c>
      <c r="E25" s="21" t="str">
        <f>E13</f>
        <v>ERC</v>
      </c>
      <c r="F25" s="21" t="str">
        <f>F13</f>
        <v>Season</v>
      </c>
      <c r="H25" s="11" t="str">
        <f>H13</f>
        <v>TOT</v>
      </c>
    </row>
    <row r="26" spans="1:12">
      <c r="A26" s="12" t="s">
        <v>2</v>
      </c>
      <c r="B26" s="17"/>
      <c r="C26" s="17"/>
      <c r="D26" s="18" t="str">
        <f>ERC!D26</f>
        <v>POINTS</v>
      </c>
      <c r="E26" s="22" t="str">
        <f>E14</f>
        <v>Points</v>
      </c>
      <c r="F26" s="22" t="str">
        <f>F14</f>
        <v>TOTAL</v>
      </c>
      <c r="H26" s="20" t="str">
        <f>H14</f>
        <v>CHAMP POINTS</v>
      </c>
    </row>
    <row r="27" spans="1:12">
      <c r="A27" s="35">
        <v>1</v>
      </c>
      <c r="B27" s="38" t="s">
        <v>11</v>
      </c>
      <c r="C27" s="118">
        <v>0.40347222222222223</v>
      </c>
      <c r="D27" s="7">
        <f>IF(A27="DNS",MAX(A$27:A$36)+1,A27)</f>
        <v>1</v>
      </c>
      <c r="E27" s="27">
        <f>INDEX(ERC!D$27:D$36,MATCH(B27,ERC!B$27:B$36,0))</f>
        <v>4</v>
      </c>
      <c r="F27" s="23">
        <f t="shared" ref="F27:F35" si="5">D27+E27</f>
        <v>5</v>
      </c>
      <c r="H27" s="23">
        <f t="shared" ref="H27:H35" si="6">SUM(D27:D27)</f>
        <v>1</v>
      </c>
      <c r="I27" s="2"/>
      <c r="J27" s="2"/>
      <c r="K27" s="2"/>
      <c r="L27" s="2"/>
    </row>
    <row r="28" spans="1:12">
      <c r="A28" s="35">
        <f>A27+1</f>
        <v>2</v>
      </c>
      <c r="B28" s="38" t="s">
        <v>39</v>
      </c>
      <c r="C28" s="118">
        <v>0.40625</v>
      </c>
      <c r="D28" s="7">
        <f>IF(A28="DNS",MAX(A$27:A$36)+1,A28)</f>
        <v>2</v>
      </c>
      <c r="E28" s="27">
        <f>INDEX(ERC!D$27:D$36,MATCH(B28,ERC!B$27:B$36,0))</f>
        <v>1</v>
      </c>
      <c r="F28" s="23">
        <f t="shared" si="5"/>
        <v>3</v>
      </c>
      <c r="H28" s="23">
        <f t="shared" si="6"/>
        <v>2</v>
      </c>
      <c r="I28" s="2"/>
      <c r="J28" s="2"/>
      <c r="K28" s="2"/>
      <c r="L28" s="2"/>
    </row>
    <row r="29" spans="1:12">
      <c r="A29" s="35">
        <f>A28+1</f>
        <v>3</v>
      </c>
      <c r="B29" s="36" t="s">
        <v>7</v>
      </c>
      <c r="C29" s="118">
        <v>0.41111111111111115</v>
      </c>
      <c r="D29" s="7">
        <f>IF(A29="DNS",MAX(A$27:A$36)+1,A29)</f>
        <v>3</v>
      </c>
      <c r="E29" s="27">
        <f>INDEX(ERC!D$27:D$36,MATCH(B29,ERC!B$27:B$36,0))</f>
        <v>1</v>
      </c>
      <c r="F29" s="23">
        <f t="shared" si="5"/>
        <v>4</v>
      </c>
      <c r="H29" s="23">
        <f t="shared" si="6"/>
        <v>3</v>
      </c>
      <c r="I29" s="2"/>
      <c r="J29" s="2"/>
      <c r="K29" s="2"/>
      <c r="L29" s="2"/>
    </row>
    <row r="30" spans="1:12">
      <c r="A30" s="35">
        <f>A29+1</f>
        <v>4</v>
      </c>
      <c r="B30" s="38" t="s">
        <v>74</v>
      </c>
      <c r="C30" s="118">
        <v>0.41944444444444445</v>
      </c>
      <c r="D30" s="7">
        <f>IF(A30="DNS",MAX(A$27:A$36)+1,A30)</f>
        <v>4</v>
      </c>
      <c r="E30" s="27">
        <f>INDEX(ERC!D$27:D$36,MATCH(B30,ERC!B$27:B$36,0))</f>
        <v>3</v>
      </c>
      <c r="F30" s="23">
        <f t="shared" si="5"/>
        <v>7</v>
      </c>
      <c r="H30" s="23">
        <f t="shared" si="6"/>
        <v>4</v>
      </c>
      <c r="I30" s="2"/>
      <c r="J30" s="2"/>
      <c r="K30" s="2"/>
      <c r="L30" s="2"/>
    </row>
    <row r="31" spans="1:12">
      <c r="A31" s="35" t="s">
        <v>13</v>
      </c>
      <c r="B31" s="36" t="s">
        <v>8</v>
      </c>
      <c r="C31" s="119"/>
      <c r="D31" s="7">
        <f>IF(A31="DNS",MAX(A$27:A$36)+1,A31)</f>
        <v>5</v>
      </c>
      <c r="E31" s="27">
        <f>INDEX(ERC!D$27:D$36,MATCH(B31,ERC!B$27:B$36,0))</f>
        <v>5</v>
      </c>
      <c r="F31" s="23">
        <f t="shared" si="5"/>
        <v>10</v>
      </c>
      <c r="H31" s="23">
        <f t="shared" si="6"/>
        <v>5</v>
      </c>
      <c r="I31" s="2"/>
      <c r="J31" s="2"/>
      <c r="K31" s="2"/>
      <c r="L31" s="2"/>
    </row>
    <row r="32" spans="1:12">
      <c r="A32" s="35" t="s">
        <v>13</v>
      </c>
      <c r="B32" s="38" t="s">
        <v>75</v>
      </c>
      <c r="C32" s="37"/>
      <c r="D32" s="7">
        <v>5</v>
      </c>
      <c r="E32" s="27">
        <f>INDEX(ERC!D$27:D$36,MATCH(B32,ERC!B$27:B$36,0))</f>
        <v>5</v>
      </c>
      <c r="F32" s="23">
        <f t="shared" si="5"/>
        <v>10</v>
      </c>
      <c r="H32" s="23">
        <f t="shared" si="6"/>
        <v>5</v>
      </c>
      <c r="I32" s="2"/>
      <c r="J32" s="2"/>
      <c r="K32" s="2"/>
      <c r="L32" s="2"/>
    </row>
    <row r="33" spans="1:12">
      <c r="A33" s="35" t="s">
        <v>13</v>
      </c>
      <c r="B33" s="36" t="s">
        <v>90</v>
      </c>
      <c r="C33" s="37"/>
      <c r="D33" s="7">
        <f>IF(A33="DNS",MAX(A$27:A$36)+1,A33)</f>
        <v>5</v>
      </c>
      <c r="E33" s="27">
        <f>INDEX(ERC!D$27:D$36,MATCH(B33,ERC!B$27:B$36,0))</f>
        <v>5</v>
      </c>
      <c r="F33" s="23">
        <f t="shared" si="5"/>
        <v>10</v>
      </c>
      <c r="H33" s="23">
        <f t="shared" si="6"/>
        <v>5</v>
      </c>
      <c r="I33" s="2"/>
      <c r="J33" s="2"/>
      <c r="K33" s="2"/>
      <c r="L33" s="2"/>
    </row>
    <row r="34" spans="1:12">
      <c r="A34" s="35" t="s">
        <v>13</v>
      </c>
      <c r="B34" s="36" t="s">
        <v>92</v>
      </c>
      <c r="C34" s="37"/>
      <c r="D34" s="7">
        <f>IF(A34="DNS",MAX(A$27:A$36)+1,A34)</f>
        <v>5</v>
      </c>
      <c r="E34" s="27">
        <f>INDEX(ERC!D$27:D$36,MATCH(B34,ERC!B$27:B$36,0))</f>
        <v>5</v>
      </c>
      <c r="F34" s="23">
        <f t="shared" si="5"/>
        <v>10</v>
      </c>
      <c r="H34" s="23">
        <f t="shared" si="6"/>
        <v>5</v>
      </c>
      <c r="I34" s="2"/>
      <c r="J34" s="2"/>
      <c r="K34" s="2"/>
      <c r="L34" s="2"/>
    </row>
    <row r="35" spans="1:12">
      <c r="A35" s="35" t="s">
        <v>13</v>
      </c>
      <c r="B35" s="38"/>
      <c r="C35" s="37"/>
      <c r="D35" s="7"/>
      <c r="E35" s="27" t="e">
        <f>INDEX(ERC!D$27:D$36,MATCH(B35,ERC!B$27:B$36,0))</f>
        <v>#N/A</v>
      </c>
      <c r="F35" s="23" t="e">
        <f t="shared" si="5"/>
        <v>#N/A</v>
      </c>
      <c r="H35" s="23">
        <f t="shared" si="6"/>
        <v>0</v>
      </c>
      <c r="I35" s="2"/>
      <c r="J35" s="2"/>
      <c r="K35" s="2"/>
      <c r="L35" s="2"/>
    </row>
    <row r="36" spans="1:12" ht="16" thickBot="1">
      <c r="A36" s="43"/>
      <c r="B36" s="41"/>
      <c r="C36" s="42"/>
      <c r="D36" s="4"/>
      <c r="E36" s="25"/>
      <c r="F36" s="24"/>
      <c r="H36" s="25"/>
      <c r="I36" s="2"/>
      <c r="J36" s="2"/>
      <c r="K36" s="2"/>
      <c r="L36" s="2"/>
    </row>
    <row r="37" spans="1:12">
      <c r="A37" s="14" t="s">
        <v>4</v>
      </c>
      <c r="B37" s="16" t="s">
        <v>18</v>
      </c>
      <c r="C37" s="75"/>
      <c r="D37" s="10" t="str">
        <f>D3</f>
        <v>RACE</v>
      </c>
      <c r="E37" s="21" t="str">
        <f>E25</f>
        <v>ERC</v>
      </c>
      <c r="F37" s="21" t="str">
        <f>F25</f>
        <v>Season</v>
      </c>
    </row>
    <row r="38" spans="1:12">
      <c r="A38" s="12" t="s">
        <v>3</v>
      </c>
      <c r="B38" s="54"/>
      <c r="C38" s="54"/>
      <c r="D38" s="18" t="str">
        <f>D4</f>
        <v>POINTS</v>
      </c>
      <c r="E38" s="22" t="str">
        <f>E4</f>
        <v>Points</v>
      </c>
      <c r="F38" s="22" t="str">
        <f>F4</f>
        <v>TOTAL</v>
      </c>
    </row>
    <row r="39" spans="1:12">
      <c r="A39" s="78">
        <v>1</v>
      </c>
      <c r="B39" s="36" t="s">
        <v>73</v>
      </c>
      <c r="C39" s="118">
        <v>0.14930555555555555</v>
      </c>
      <c r="D39" s="7">
        <f>IF(A39="DNS",MAX(A$39:A$44)+1,A39)</f>
        <v>1</v>
      </c>
      <c r="E39" s="27">
        <f>INDEX(ERC!D$39:D$44,MATCH(B39,ERC!B$39:B$44,0))</f>
        <v>1</v>
      </c>
      <c r="F39" s="23">
        <f t="shared" ref="F39:F43" si="7">D39+E39</f>
        <v>2</v>
      </c>
    </row>
    <row r="40" spans="1:12">
      <c r="A40" s="78">
        <v>2</v>
      </c>
      <c r="B40" s="36" t="s">
        <v>7</v>
      </c>
      <c r="C40" s="118">
        <v>0.15</v>
      </c>
      <c r="D40" s="7">
        <f t="shared" ref="D40:D42" si="8">IF(A40="DNS",MAX(A$39:A$44)+1,A40)</f>
        <v>2</v>
      </c>
      <c r="E40" s="27">
        <f>INDEX(ERC!D$39:D$44,MATCH(B40,ERC!B$39:B$44,0))</f>
        <v>1</v>
      </c>
      <c r="F40" s="23">
        <f t="shared" si="7"/>
        <v>3</v>
      </c>
    </row>
    <row r="41" spans="1:12">
      <c r="A41" s="78">
        <v>3</v>
      </c>
      <c r="B41" s="36" t="s">
        <v>20</v>
      </c>
      <c r="C41" s="118">
        <v>0.15277777777777776</v>
      </c>
      <c r="D41" s="7">
        <f t="shared" si="8"/>
        <v>3</v>
      </c>
      <c r="E41" s="27">
        <f>INDEX(ERC!D$39:D$44,MATCH(B41,ERC!B$39:B$44,0))</f>
        <v>1</v>
      </c>
      <c r="F41" s="23">
        <f t="shared" si="7"/>
        <v>4</v>
      </c>
    </row>
    <row r="42" spans="1:12">
      <c r="A42" s="78"/>
      <c r="B42" s="79"/>
      <c r="C42" s="95"/>
      <c r="D42" s="7">
        <f t="shared" si="8"/>
        <v>0</v>
      </c>
      <c r="E42" s="27" t="e">
        <f>INDEX(ERC!D$39:D$44,MATCH(B42,ERC!B$39:B$44,0))</f>
        <v>#N/A</v>
      </c>
      <c r="F42" s="23" t="e">
        <f t="shared" si="7"/>
        <v>#N/A</v>
      </c>
    </row>
    <row r="43" spans="1:12">
      <c r="A43" s="78"/>
      <c r="B43" s="79"/>
      <c r="C43" s="95"/>
      <c r="D43" s="81">
        <f>IF(A43="DNS",MAX(A$39:A$43)+1,A43)</f>
        <v>0</v>
      </c>
      <c r="E43" s="27" t="e">
        <f>INDEX(ERC!D$39:D$44,MATCH(B43,ERC!B$39:B$44,0))</f>
        <v>#N/A</v>
      </c>
      <c r="F43" s="23" t="e">
        <f t="shared" si="7"/>
        <v>#N/A</v>
      </c>
    </row>
    <row r="44" spans="1:12" ht="16" thickBot="1">
      <c r="A44" s="96"/>
      <c r="B44" s="87"/>
      <c r="C44" s="97"/>
      <c r="D44" s="98"/>
      <c r="E44" s="99"/>
      <c r="F44" s="99"/>
    </row>
    <row r="45" spans="1:12">
      <c r="A45" s="14" t="s">
        <v>4</v>
      </c>
      <c r="B45" s="16" t="s">
        <v>18</v>
      </c>
      <c r="C45" s="16"/>
      <c r="D45" s="10" t="str">
        <f t="shared" ref="D45:F46" si="9">D3</f>
        <v>RACE</v>
      </c>
      <c r="E45" s="21" t="str">
        <f t="shared" si="9"/>
        <v>ERC</v>
      </c>
      <c r="F45" s="21" t="str">
        <f t="shared" si="9"/>
        <v>Season</v>
      </c>
    </row>
    <row r="46" spans="1:12">
      <c r="A46" s="12" t="s">
        <v>64</v>
      </c>
      <c r="B46" s="54"/>
      <c r="C46" s="54"/>
      <c r="D46" s="18" t="str">
        <f t="shared" si="9"/>
        <v>POINTS</v>
      </c>
      <c r="E46" s="22" t="str">
        <f t="shared" si="9"/>
        <v>Points</v>
      </c>
      <c r="F46" s="22" t="str">
        <f t="shared" si="9"/>
        <v>TOTAL</v>
      </c>
    </row>
    <row r="47" spans="1:12">
      <c r="A47" s="35">
        <v>1</v>
      </c>
      <c r="B47" s="36"/>
      <c r="C47" s="48"/>
      <c r="D47" s="2"/>
      <c r="E47" s="26"/>
      <c r="F47" s="26"/>
    </row>
    <row r="48" spans="1:12">
      <c r="A48" s="35">
        <v>2</v>
      </c>
      <c r="B48" s="36"/>
      <c r="C48" s="48"/>
      <c r="D48" s="2"/>
      <c r="E48" s="26"/>
      <c r="F48" s="26"/>
    </row>
    <row r="49" spans="1:6">
      <c r="A49" s="35">
        <v>3</v>
      </c>
      <c r="B49" s="36"/>
      <c r="C49" s="48"/>
      <c r="D49" s="2"/>
      <c r="E49" s="26"/>
      <c r="F49" s="26"/>
    </row>
    <row r="50" spans="1:6">
      <c r="A50" s="35">
        <v>4</v>
      </c>
      <c r="B50" s="36"/>
      <c r="C50" s="48"/>
      <c r="D50" s="2"/>
      <c r="E50" s="26"/>
      <c r="F50" s="26"/>
    </row>
    <row r="51" spans="1:6">
      <c r="A51" s="35"/>
      <c r="B51" s="36"/>
      <c r="C51" s="48"/>
      <c r="D51" s="2"/>
      <c r="E51" s="26"/>
      <c r="F51" s="26"/>
    </row>
    <row r="52" spans="1:6" ht="16" thickBot="1">
      <c r="A52" s="43"/>
      <c r="B52" s="41"/>
      <c r="C52" s="47"/>
      <c r="D52" s="4"/>
      <c r="E52" s="25"/>
      <c r="F52" s="25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K52"/>
  <sheetViews>
    <sheetView workbookViewId="0">
      <selection activeCell="D39" sqref="D39"/>
    </sheetView>
  </sheetViews>
  <sheetFormatPr baseColWidth="10" defaultColWidth="8.6640625" defaultRowHeight="15" x14ac:dyDescent="0"/>
  <cols>
    <col min="1" max="1" width="8.6640625" style="76"/>
    <col min="2" max="2" width="13.83203125" style="76" bestFit="1" customWidth="1"/>
    <col min="3" max="6" width="8.6640625" style="76"/>
    <col min="7" max="7" width="8.6640625" style="76" customWidth="1"/>
    <col min="8" max="16384" width="8.6640625" style="76"/>
  </cols>
  <sheetData>
    <row r="2" spans="1:10" s="34" customFormat="1" ht="31" customHeight="1" thickBot="1">
      <c r="A2" s="32" t="s">
        <v>66</v>
      </c>
      <c r="B2" s="32"/>
      <c r="C2" s="44">
        <f>ERC!C2</f>
        <v>2018</v>
      </c>
    </row>
    <row r="3" spans="1:10">
      <c r="A3" s="9" t="s">
        <v>4</v>
      </c>
      <c r="B3" s="10" t="str">
        <f>ERC!B3</f>
        <v>TEAMS</v>
      </c>
      <c r="C3" s="10" t="s">
        <v>5</v>
      </c>
      <c r="D3" s="10" t="str">
        <f>ERC!D3</f>
        <v>RACE</v>
      </c>
      <c r="E3" s="21" t="s">
        <v>7</v>
      </c>
      <c r="F3" s="21" t="s">
        <v>65</v>
      </c>
      <c r="G3" s="21" t="s">
        <v>63</v>
      </c>
    </row>
    <row r="4" spans="1:10">
      <c r="A4" s="12" t="s">
        <v>0</v>
      </c>
      <c r="B4" s="77"/>
      <c r="C4" s="77"/>
      <c r="D4" s="18" t="str">
        <f>ERC!D4</f>
        <v>POINTS</v>
      </c>
      <c r="E4" s="22" t="s">
        <v>16</v>
      </c>
      <c r="F4" s="22" t="s">
        <v>16</v>
      </c>
      <c r="G4" s="22" t="s">
        <v>35</v>
      </c>
    </row>
    <row r="5" spans="1:10">
      <c r="A5" s="78">
        <v>1</v>
      </c>
      <c r="B5" s="38" t="s">
        <v>74</v>
      </c>
      <c r="C5" s="117">
        <v>1.1574074074074075E-2</v>
      </c>
      <c r="D5" s="81">
        <f>IF(A5="DNS",MAX(A$5:A$9)+1,A5)</f>
        <v>1</v>
      </c>
      <c r="E5" s="82">
        <f>INDEX(ERC!D$5:D$12,MATCH(B5,ERC!B$5:B$12,0))</f>
        <v>1</v>
      </c>
      <c r="F5" s="82">
        <f>INDEX(STP!D$5:D$12,MATCH(B5,STP!B$5:B$12,0))</f>
        <v>1</v>
      </c>
      <c r="G5" s="82">
        <f>SUM(D5:F5)</f>
        <v>3</v>
      </c>
      <c r="J5" s="83"/>
    </row>
    <row r="6" spans="1:10">
      <c r="A6" s="78">
        <f>A5+1</f>
        <v>2</v>
      </c>
      <c r="B6" s="38" t="s">
        <v>73</v>
      </c>
      <c r="C6" s="117">
        <v>1.1979166666666666E-2</v>
      </c>
      <c r="D6" s="81">
        <v>2</v>
      </c>
      <c r="E6" s="82">
        <f>INDEX(ERC!D$5:D$12,MATCH(B6,ERC!B$5:B$12,0))</f>
        <v>2</v>
      </c>
      <c r="F6" s="82">
        <f>INDEX(STP!D$5:D$12,MATCH(B6,STP!B$5:B$12,0))</f>
        <v>2</v>
      </c>
      <c r="G6" s="82">
        <f>SUM(D6:F6)</f>
        <v>6</v>
      </c>
      <c r="J6" s="83"/>
    </row>
    <row r="7" spans="1:10">
      <c r="A7" s="103" t="s">
        <v>13</v>
      </c>
      <c r="B7" s="36" t="s">
        <v>39</v>
      </c>
      <c r="C7" s="80"/>
      <c r="D7" s="81">
        <f>IF(A7="DNS",MAX(A$5:A$9)+1,A7)</f>
        <v>3</v>
      </c>
      <c r="E7" s="82">
        <f>INDEX(ERC!D$5:D$12,MATCH(B7,ERC!B$5:B$12,0))</f>
        <v>3</v>
      </c>
      <c r="F7" s="82">
        <f>INDEX(STP!D$5:D$12,MATCH(B7,STP!B$5:B$12,0))</f>
        <v>3</v>
      </c>
      <c r="G7" s="82">
        <f>SUM(D7:F7)</f>
        <v>9</v>
      </c>
      <c r="J7" s="83"/>
    </row>
    <row r="8" spans="1:10">
      <c r="A8" s="78" t="s">
        <v>13</v>
      </c>
      <c r="B8" s="79" t="s">
        <v>7</v>
      </c>
      <c r="C8" s="80"/>
      <c r="D8" s="81">
        <f>IF(A8="DNS",MAX(A$5:A$9)+1,A8)</f>
        <v>3</v>
      </c>
      <c r="E8" s="82">
        <f>INDEX(ERC!D$5:D$12,MATCH(B8,ERC!B$5:B$12,0))</f>
        <v>4</v>
      </c>
      <c r="F8" s="82">
        <f>INDEX(STP!D$5:D$12,MATCH(B8,STP!B$5:B$12,0))</f>
        <v>4</v>
      </c>
      <c r="G8" s="82">
        <f>SUM(D8:F8)</f>
        <v>11</v>
      </c>
      <c r="J8" s="84"/>
    </row>
    <row r="9" spans="1:10">
      <c r="A9" s="78" t="s">
        <v>13</v>
      </c>
      <c r="B9" s="85" t="s">
        <v>75</v>
      </c>
      <c r="C9" s="80"/>
      <c r="D9" s="81">
        <f>IF(A9="DNS",MAX(A$5:A$9)+1,A9)</f>
        <v>3</v>
      </c>
      <c r="E9" s="82">
        <f>INDEX(ERC!D$5:D$12,MATCH(B9,ERC!B$5:B$12,0))</f>
        <v>4</v>
      </c>
      <c r="F9" s="82">
        <f>INDEX(STP!D$5:D$12,MATCH(B9,STP!B$5:B$12,0))</f>
        <v>4</v>
      </c>
      <c r="G9" s="82">
        <f>SUM(D9:F9)</f>
        <v>11</v>
      </c>
    </row>
    <row r="10" spans="1:10">
      <c r="A10" s="35" t="s">
        <v>13</v>
      </c>
      <c r="B10" s="36" t="s">
        <v>8</v>
      </c>
      <c r="C10" s="80"/>
      <c r="D10" s="81">
        <f t="shared" ref="D10:D12" si="0">IF(A10="DNS",MAX(A$5:A$9)+1,A10)</f>
        <v>3</v>
      </c>
      <c r="E10" s="82">
        <f>INDEX(ERC!D$5:D$12,MATCH(B10,ERC!B$5:B$12,0))</f>
        <v>4</v>
      </c>
      <c r="F10" s="82">
        <f>INDEX(STP!D$5:D$12,MATCH(B10,STP!B$5:B$12,0))</f>
        <v>4</v>
      </c>
      <c r="G10" s="82">
        <f t="shared" ref="G10:G12" si="1">SUM(D10:F10)</f>
        <v>11</v>
      </c>
    </row>
    <row r="11" spans="1:10">
      <c r="A11" s="35" t="s">
        <v>13</v>
      </c>
      <c r="B11" s="36" t="s">
        <v>92</v>
      </c>
      <c r="C11" s="80"/>
      <c r="D11" s="81">
        <f t="shared" si="0"/>
        <v>3</v>
      </c>
      <c r="E11" s="82">
        <f>INDEX(ERC!D$5:D$12,MATCH(B11,ERC!B$5:B$12,0))</f>
        <v>4</v>
      </c>
      <c r="F11" s="82">
        <f>INDEX(STP!D$5:D$12,MATCH(B11,STP!B$5:B$12,0))</f>
        <v>4</v>
      </c>
      <c r="G11" s="82">
        <f t="shared" si="1"/>
        <v>11</v>
      </c>
    </row>
    <row r="12" spans="1:10" ht="16" thickBot="1">
      <c r="A12" s="35" t="s">
        <v>13</v>
      </c>
      <c r="B12" s="36" t="s">
        <v>90</v>
      </c>
      <c r="C12" s="88"/>
      <c r="D12" s="81">
        <f t="shared" si="0"/>
        <v>3</v>
      </c>
      <c r="E12" s="82">
        <f>INDEX(ERC!D$5:D$12,MATCH(B12,ERC!B$5:B$12,0))</f>
        <v>4</v>
      </c>
      <c r="F12" s="82">
        <f>INDEX(STP!D$5:D$12,MATCH(B12,STP!B$5:B$12,0))</f>
        <v>4</v>
      </c>
      <c r="G12" s="82">
        <f t="shared" si="1"/>
        <v>11</v>
      </c>
    </row>
    <row r="13" spans="1:10">
      <c r="A13" s="9" t="s">
        <v>4</v>
      </c>
      <c r="B13" s="10" t="str">
        <f>ERC!B13</f>
        <v>TEAMS</v>
      </c>
      <c r="C13" s="10" t="s">
        <v>5</v>
      </c>
      <c r="D13" s="10" t="str">
        <f>ERC!D13</f>
        <v>RACE</v>
      </c>
      <c r="E13" s="21" t="str">
        <f>E3</f>
        <v>ERC</v>
      </c>
      <c r="F13" s="21" t="str">
        <f>F3</f>
        <v>STP</v>
      </c>
      <c r="G13" s="11" t="str">
        <f>G3</f>
        <v>SEASON</v>
      </c>
    </row>
    <row r="14" spans="1:10">
      <c r="A14" s="12" t="s">
        <v>1</v>
      </c>
      <c r="B14" s="77"/>
      <c r="C14" s="77"/>
      <c r="D14" s="18" t="str">
        <f>ERC!D14</f>
        <v>POINTS</v>
      </c>
      <c r="E14" s="22" t="str">
        <f>E4</f>
        <v>Points</v>
      </c>
      <c r="F14" s="22" t="str">
        <f>F4</f>
        <v>Points</v>
      </c>
      <c r="G14" s="20" t="str">
        <f>G4</f>
        <v>TOTAL</v>
      </c>
    </row>
    <row r="15" spans="1:10">
      <c r="A15" s="78">
        <v>1</v>
      </c>
      <c r="B15" s="38" t="s">
        <v>74</v>
      </c>
      <c r="C15" s="117">
        <v>1.4004629629629631E-2</v>
      </c>
      <c r="D15" s="81">
        <f>IF(A15="DNS",MAX(A$15:A15)+1,A15)</f>
        <v>1</v>
      </c>
      <c r="E15" s="91">
        <f>INDEX(ERC!D$15:D$24,MATCH(B15,ERC!B$15:B$24,0))</f>
        <v>2</v>
      </c>
      <c r="F15" s="91">
        <f>INDEX(STP!D$15:D$24,MATCH(B15,STP!B$15:B$24,0))</f>
        <v>1</v>
      </c>
      <c r="G15" s="82">
        <f t="shared" ref="G15:G22" si="2">SUM(D15:F15)</f>
        <v>4</v>
      </c>
      <c r="J15" s="83"/>
    </row>
    <row r="16" spans="1:10">
      <c r="A16" s="78">
        <f>A15+1</f>
        <v>2</v>
      </c>
      <c r="B16" s="38" t="s">
        <v>7</v>
      </c>
      <c r="C16" s="117">
        <v>1.4236111111111111E-2</v>
      </c>
      <c r="D16" s="81">
        <f>IF(A16="DNS",MAX(A$15:A16)+1,A16)</f>
        <v>2</v>
      </c>
      <c r="E16" s="91">
        <f>INDEX(ERC!D$15:D$24,MATCH(B16,ERC!B$15:B$24,0))</f>
        <v>1</v>
      </c>
      <c r="F16" s="91">
        <f>INDEX(STP!D$15:D$24,MATCH(B16,STP!B$15:B$24,0))</f>
        <v>4</v>
      </c>
      <c r="G16" s="82">
        <f t="shared" si="2"/>
        <v>7</v>
      </c>
      <c r="J16" s="83"/>
    </row>
    <row r="17" spans="1:11">
      <c r="A17" s="78">
        <f>A16+1</f>
        <v>3</v>
      </c>
      <c r="B17" s="36" t="s">
        <v>75</v>
      </c>
      <c r="C17" s="117">
        <v>1.4513888888888889E-2</v>
      </c>
      <c r="D17" s="81">
        <f>IF(A17="DNS",MAX(A$15:A17)+1,A17)</f>
        <v>3</v>
      </c>
      <c r="E17" s="91">
        <f>INDEX(ERC!D$15:D$24,MATCH(B17,ERC!B$15:B$24,0))</f>
        <v>3</v>
      </c>
      <c r="F17" s="91">
        <f>INDEX(STP!D$15:D$24,MATCH(B17,STP!B$15:B$24,0))</f>
        <v>3</v>
      </c>
      <c r="G17" s="82">
        <f t="shared" si="2"/>
        <v>9</v>
      </c>
      <c r="J17" s="83"/>
    </row>
    <row r="18" spans="1:11">
      <c r="A18" s="78">
        <f>A17+1</f>
        <v>4</v>
      </c>
      <c r="B18" s="38" t="s">
        <v>10</v>
      </c>
      <c r="C18" s="117">
        <v>1.511574074074074E-2</v>
      </c>
      <c r="D18" s="81">
        <f>IF(A18="DNS",MAX(A$15:A18)+1,A18)</f>
        <v>4</v>
      </c>
      <c r="E18" s="91">
        <f>INDEX(ERC!D$15:D$24,MATCH(B18,ERC!B$15:B$24,0))</f>
        <v>4</v>
      </c>
      <c r="F18" s="91">
        <f>INDEX(STP!D$15:D$24,MATCH(B18,STP!B$15:B$24,0))</f>
        <v>2</v>
      </c>
      <c r="G18" s="82">
        <f t="shared" si="2"/>
        <v>10</v>
      </c>
      <c r="J18" s="84"/>
    </row>
    <row r="19" spans="1:11">
      <c r="A19" s="120" t="s">
        <v>13</v>
      </c>
      <c r="B19" s="121" t="s">
        <v>39</v>
      </c>
      <c r="C19" s="80"/>
      <c r="D19" s="81">
        <f>IF(A19="DNS",MAX(A$15:A19)+1,A19)</f>
        <v>5</v>
      </c>
      <c r="E19" s="91">
        <f>INDEX(ERC!D$15:D$24,MATCH(B19,ERC!B$15:B$24,0))</f>
        <v>5</v>
      </c>
      <c r="F19" s="91">
        <f>INDEX(STP!D$15:D$24,MATCH(B19,STP!B$15:B$24,0))</f>
        <v>4</v>
      </c>
      <c r="G19" s="82">
        <f t="shared" si="2"/>
        <v>14</v>
      </c>
      <c r="J19" s="83"/>
    </row>
    <row r="20" spans="1:11">
      <c r="A20" s="35" t="s">
        <v>13</v>
      </c>
      <c r="B20" s="36" t="s">
        <v>8</v>
      </c>
      <c r="C20" s="80"/>
      <c r="D20" s="81">
        <f>IF(A20="DNS",MAX(A$15:A20)+1,A20)</f>
        <v>5</v>
      </c>
      <c r="E20" s="91">
        <f>INDEX(ERC!D$15:D$24,MATCH(B20,ERC!B$15:B$24,0))</f>
        <v>5</v>
      </c>
      <c r="F20" s="91">
        <f>INDEX(STP!D$15:D$24,MATCH(B20,STP!B$15:B$24,0))</f>
        <v>4</v>
      </c>
      <c r="G20" s="82">
        <f t="shared" si="2"/>
        <v>14</v>
      </c>
    </row>
    <row r="21" spans="1:11">
      <c r="A21" s="78" t="s">
        <v>13</v>
      </c>
      <c r="B21" s="36" t="s">
        <v>92</v>
      </c>
      <c r="C21" s="80"/>
      <c r="D21" s="81">
        <f>IF(A21="DNS",MAX(A$15:A21)+1,A21)</f>
        <v>5</v>
      </c>
      <c r="E21" s="91">
        <f>INDEX(ERC!D$15:D$24,MATCH(B21,ERC!B$15:B$24,0))</f>
        <v>5</v>
      </c>
      <c r="F21" s="91">
        <f>INDEX(STP!D$15:D$24,MATCH(B21,STP!B$15:B$24,0))</f>
        <v>4</v>
      </c>
      <c r="G21" s="82">
        <f t="shared" si="2"/>
        <v>14</v>
      </c>
    </row>
    <row r="22" spans="1:11">
      <c r="A22" s="78" t="s">
        <v>13</v>
      </c>
      <c r="B22" s="36" t="s">
        <v>90</v>
      </c>
      <c r="C22" s="80"/>
      <c r="D22" s="81">
        <f>IF(A21="DNS",MAX(A$15:A21)+1,A21)</f>
        <v>5</v>
      </c>
      <c r="E22" s="91">
        <f>INDEX(ERC!D$15:D$24,MATCH(B22,ERC!B$15:B$24,0))</f>
        <v>5</v>
      </c>
      <c r="F22" s="91">
        <f>INDEX(STP!D$15:D$24,MATCH(B22,STP!B$15:B$24,0))</f>
        <v>4</v>
      </c>
      <c r="G22" s="82">
        <f t="shared" si="2"/>
        <v>14</v>
      </c>
    </row>
    <row r="23" spans="1:11">
      <c r="A23" s="78"/>
      <c r="B23" s="84"/>
      <c r="C23" s="80"/>
      <c r="D23" s="81"/>
      <c r="E23" s="91"/>
      <c r="F23" s="91"/>
      <c r="G23" s="82"/>
    </row>
    <row r="24" spans="1:11" ht="16" thickBot="1">
      <c r="A24" s="86"/>
      <c r="B24" s="87"/>
      <c r="C24" s="88"/>
      <c r="D24" s="89"/>
      <c r="E24" s="90"/>
      <c r="F24" s="90"/>
      <c r="G24" s="90"/>
    </row>
    <row r="25" spans="1:11">
      <c r="A25" s="14" t="s">
        <v>4</v>
      </c>
      <c r="B25" s="10" t="str">
        <f>ERC!B25</f>
        <v>TEAMS</v>
      </c>
      <c r="C25" s="16" t="s">
        <v>5</v>
      </c>
      <c r="D25" s="10" t="str">
        <f>ERC!D25</f>
        <v>RACE</v>
      </c>
      <c r="E25" s="21" t="str">
        <f t="shared" ref="E25:G26" si="3">E13</f>
        <v>ERC</v>
      </c>
      <c r="F25" s="21" t="str">
        <f t="shared" si="3"/>
        <v>STP</v>
      </c>
      <c r="G25" s="11" t="str">
        <f t="shared" si="3"/>
        <v>SEASON</v>
      </c>
    </row>
    <row r="26" spans="1:11">
      <c r="A26" s="12" t="s">
        <v>2</v>
      </c>
      <c r="B26" s="77"/>
      <c r="C26" s="77"/>
      <c r="D26" s="18" t="str">
        <f>ERC!D26</f>
        <v>POINTS</v>
      </c>
      <c r="E26" s="22" t="str">
        <f t="shared" si="3"/>
        <v>Points</v>
      </c>
      <c r="F26" s="22" t="str">
        <f t="shared" si="3"/>
        <v>Points</v>
      </c>
      <c r="G26" s="20" t="str">
        <f t="shared" si="3"/>
        <v>TOTAL</v>
      </c>
    </row>
    <row r="27" spans="1:11">
      <c r="A27" s="78">
        <v>1</v>
      </c>
      <c r="B27" s="36" t="s">
        <v>11</v>
      </c>
      <c r="C27" s="117">
        <v>1.5335648148148147E-2</v>
      </c>
      <c r="D27" s="81">
        <f t="shared" ref="D27:D34" si="4">IF(A27="DNS",MAX(A$27:A$36)+1,A27)</f>
        <v>1</v>
      </c>
      <c r="E27" s="91">
        <f>INDEX(ERC!D$27:D$36,MATCH(B27,ERC!B$27:B$36,0))</f>
        <v>4</v>
      </c>
      <c r="F27" s="91">
        <f>INDEX(STP!D$27:D$36,MATCH(B27,STP!B$27:B$36,0))</f>
        <v>1</v>
      </c>
      <c r="G27" s="82">
        <f t="shared" ref="G27:G35" si="5">SUM(D27:F27)</f>
        <v>6</v>
      </c>
      <c r="H27" s="93"/>
      <c r="I27" s="93"/>
      <c r="J27" s="93"/>
      <c r="K27" s="93"/>
    </row>
    <row r="28" spans="1:11">
      <c r="A28" s="78">
        <f>A27+1</f>
        <v>2</v>
      </c>
      <c r="B28" s="38" t="s">
        <v>39</v>
      </c>
      <c r="C28" s="117">
        <v>1.5625E-2</v>
      </c>
      <c r="D28" s="81">
        <f t="shared" si="4"/>
        <v>2</v>
      </c>
      <c r="E28" s="91">
        <f>INDEX(ERC!D$27:D$36,MATCH(B28,ERC!B$27:B$36,0))</f>
        <v>1</v>
      </c>
      <c r="F28" s="91">
        <f>INDEX(STP!D$27:D$36,MATCH(B28,STP!B$27:B$36,0))</f>
        <v>2</v>
      </c>
      <c r="G28" s="82">
        <f t="shared" si="5"/>
        <v>5</v>
      </c>
      <c r="H28" s="93"/>
      <c r="I28" s="93"/>
      <c r="J28" s="93"/>
      <c r="K28" s="93"/>
    </row>
    <row r="29" spans="1:11">
      <c r="A29" s="78">
        <f>A28+1</f>
        <v>3</v>
      </c>
      <c r="B29" s="38" t="s">
        <v>7</v>
      </c>
      <c r="C29" s="117">
        <v>1.5821759259259261E-2</v>
      </c>
      <c r="D29" s="81">
        <f t="shared" si="4"/>
        <v>3</v>
      </c>
      <c r="E29" s="91">
        <f>INDEX(ERC!D$27:D$36,MATCH(B29,ERC!B$27:B$36,0))</f>
        <v>1</v>
      </c>
      <c r="F29" s="91">
        <f>INDEX(STP!D$27:D$36,MATCH(B29,STP!B$27:B$36,0))</f>
        <v>3</v>
      </c>
      <c r="G29" s="82">
        <f t="shared" si="5"/>
        <v>7</v>
      </c>
      <c r="H29" s="93"/>
      <c r="I29" s="93"/>
      <c r="J29" s="93"/>
      <c r="K29" s="93"/>
    </row>
    <row r="30" spans="1:11">
      <c r="A30" s="78">
        <v>4</v>
      </c>
      <c r="B30" s="36" t="s">
        <v>74</v>
      </c>
      <c r="C30" s="117">
        <v>1.638888888888889E-2</v>
      </c>
      <c r="D30" s="81">
        <f t="shared" si="4"/>
        <v>4</v>
      </c>
      <c r="E30" s="91">
        <f>INDEX(ERC!D$27:D$36,MATCH(B30,ERC!B$27:B$36,0))</f>
        <v>3</v>
      </c>
      <c r="F30" s="91">
        <f>INDEX(STP!D$27:D$36,MATCH(B30,STP!B$27:B$36,0))</f>
        <v>4</v>
      </c>
      <c r="G30" s="82">
        <f t="shared" si="5"/>
        <v>11</v>
      </c>
      <c r="H30" s="93"/>
      <c r="I30" s="93"/>
      <c r="J30" s="93"/>
      <c r="K30" s="93"/>
    </row>
    <row r="31" spans="1:11">
      <c r="A31" s="78">
        <v>5</v>
      </c>
      <c r="B31" s="36" t="s">
        <v>8</v>
      </c>
      <c r="C31" s="117">
        <v>1.7280092592592593E-2</v>
      </c>
      <c r="D31" s="81">
        <f t="shared" si="4"/>
        <v>5</v>
      </c>
      <c r="E31" s="91">
        <f>INDEX(ERC!D$27:D$36,MATCH(B31,ERC!B$27:B$36,0))</f>
        <v>5</v>
      </c>
      <c r="F31" s="91">
        <f>INDEX(STP!D$27:D$36,MATCH(B31,STP!B$27:B$36,0))</f>
        <v>5</v>
      </c>
      <c r="G31" s="82">
        <f t="shared" si="5"/>
        <v>15</v>
      </c>
      <c r="H31" s="93"/>
      <c r="I31" s="93"/>
      <c r="J31" s="93"/>
      <c r="K31" s="93"/>
    </row>
    <row r="32" spans="1:11">
      <c r="A32" s="78" t="s">
        <v>13</v>
      </c>
      <c r="B32" s="85" t="s">
        <v>75</v>
      </c>
      <c r="C32" s="80"/>
      <c r="D32" s="81">
        <f t="shared" si="4"/>
        <v>6</v>
      </c>
      <c r="E32" s="91">
        <f>INDEX(ERC!D$27:D$36,MATCH(B32,ERC!B$27:B$36,0))</f>
        <v>5</v>
      </c>
      <c r="F32" s="91">
        <f>INDEX(STP!D$27:D$36,MATCH(B32,STP!B$27:B$36,0))</f>
        <v>5</v>
      </c>
      <c r="G32" s="82">
        <f t="shared" si="5"/>
        <v>16</v>
      </c>
      <c r="H32" s="93"/>
      <c r="I32" s="93"/>
      <c r="J32" s="93"/>
      <c r="K32" s="93"/>
    </row>
    <row r="33" spans="1:11">
      <c r="A33" s="78" t="s">
        <v>13</v>
      </c>
      <c r="B33" s="36" t="s">
        <v>90</v>
      </c>
      <c r="C33" s="80"/>
      <c r="D33" s="81">
        <f t="shared" si="4"/>
        <v>6</v>
      </c>
      <c r="E33" s="91">
        <f>INDEX(ERC!D$27:D$36,MATCH(B33,ERC!B$27:B$36,0))</f>
        <v>5</v>
      </c>
      <c r="F33" s="91">
        <f>INDEX(STP!D$27:D$36,MATCH(B33,STP!B$27:B$36,0))</f>
        <v>5</v>
      </c>
      <c r="G33" s="82">
        <f t="shared" si="5"/>
        <v>16</v>
      </c>
      <c r="H33" s="93"/>
      <c r="I33" s="93"/>
      <c r="J33" s="93"/>
      <c r="K33" s="93"/>
    </row>
    <row r="34" spans="1:11">
      <c r="A34" s="78" t="s">
        <v>13</v>
      </c>
      <c r="B34" s="36" t="s">
        <v>92</v>
      </c>
      <c r="C34" s="92"/>
      <c r="D34" s="81">
        <f t="shared" si="4"/>
        <v>6</v>
      </c>
      <c r="E34" s="91">
        <f>INDEX(ERC!D$27:D$36,MATCH(B34,ERC!B$27:B$36,0))</f>
        <v>5</v>
      </c>
      <c r="F34" s="91">
        <f>INDEX(STP!D$27:D$36,MATCH(B34,STP!B$27:B$36,0))</f>
        <v>5</v>
      </c>
      <c r="G34" s="82">
        <f t="shared" si="5"/>
        <v>16</v>
      </c>
      <c r="H34" s="93"/>
      <c r="I34" s="93"/>
      <c r="J34" s="93"/>
      <c r="K34" s="93"/>
    </row>
    <row r="35" spans="1:11">
      <c r="A35" s="78" t="s">
        <v>13</v>
      </c>
      <c r="B35" s="84"/>
      <c r="C35" s="92"/>
      <c r="D35" s="81"/>
      <c r="E35" s="91" t="e">
        <f>INDEX(ERC!D$27:D$36,MATCH(B35,ERC!B$27:B$36,0))</f>
        <v>#N/A</v>
      </c>
      <c r="F35" s="91" t="e">
        <f>INDEX(STP!D$27:D$36,MATCH(B35,STP!B$27:B$36,0))</f>
        <v>#N/A</v>
      </c>
      <c r="G35" s="82" t="e">
        <f t="shared" si="5"/>
        <v>#N/A</v>
      </c>
      <c r="H35" s="94"/>
      <c r="I35" s="93"/>
      <c r="J35" s="93"/>
      <c r="K35" s="93"/>
    </row>
    <row r="36" spans="1:11" ht="16" thickBot="1">
      <c r="A36" s="86"/>
      <c r="B36" s="87"/>
      <c r="C36" s="88"/>
      <c r="D36" s="89"/>
      <c r="E36" s="90"/>
      <c r="F36" s="90"/>
      <c r="G36" s="82"/>
      <c r="H36" s="93"/>
      <c r="I36" s="93"/>
      <c r="J36" s="93"/>
      <c r="K36" s="93"/>
    </row>
    <row r="37" spans="1:11" customFormat="1">
      <c r="A37" s="14" t="s">
        <v>4</v>
      </c>
      <c r="B37" s="16" t="s">
        <v>18</v>
      </c>
      <c r="C37" s="75"/>
      <c r="D37" s="11" t="str">
        <f>D25</f>
        <v>RACE</v>
      </c>
      <c r="E37" s="21" t="str">
        <f>E25</f>
        <v>ERC</v>
      </c>
      <c r="F37" s="21" t="str">
        <f t="shared" ref="F37:G38" si="6">F25</f>
        <v>STP</v>
      </c>
      <c r="G37" s="21" t="str">
        <f t="shared" si="6"/>
        <v>SEASON</v>
      </c>
    </row>
    <row r="38" spans="1:11" customFormat="1">
      <c r="A38" s="12" t="s">
        <v>3</v>
      </c>
      <c r="B38" s="54"/>
      <c r="C38" s="54"/>
      <c r="D38" s="20" t="str">
        <f>D4</f>
        <v>POINTS</v>
      </c>
      <c r="E38" s="22" t="str">
        <f>E4</f>
        <v>Points</v>
      </c>
      <c r="F38" s="22" t="str">
        <f t="shared" si="6"/>
        <v>Points</v>
      </c>
      <c r="G38" s="22" t="str">
        <f t="shared" si="6"/>
        <v>TOTAL</v>
      </c>
    </row>
    <row r="39" spans="1:11" customFormat="1">
      <c r="A39" s="103" t="s">
        <v>13</v>
      </c>
      <c r="B39" s="36" t="s">
        <v>73</v>
      </c>
      <c r="C39" s="48"/>
      <c r="D39" s="7">
        <f>IF(A39="DNS",MAX(A$39:A$44)+1,A39)</f>
        <v>1</v>
      </c>
      <c r="E39" s="27">
        <f>INDEX(ERC!D$39:D$44,MATCH(B39,ERC!B$39:B$44,0))</f>
        <v>1</v>
      </c>
      <c r="F39" s="27">
        <f>INDEX(STP!D$39:D$44,MATCH(B39,STP!B$39:B$44,0))</f>
        <v>1</v>
      </c>
      <c r="G39" s="23">
        <f>SUM(D39:F39)</f>
        <v>3</v>
      </c>
    </row>
    <row r="40" spans="1:11" customFormat="1">
      <c r="A40" s="103" t="s">
        <v>13</v>
      </c>
      <c r="B40" s="36" t="s">
        <v>7</v>
      </c>
      <c r="C40" s="48"/>
      <c r="D40" s="7">
        <f>IF(A40="DNS",MAX(A$39:A$44)+1,A40)</f>
        <v>1</v>
      </c>
      <c r="E40" s="27">
        <f>INDEX(ERC!D$39:D$44,MATCH(B40,ERC!B$39:B$44,0))</f>
        <v>1</v>
      </c>
      <c r="F40" s="27">
        <f>INDEX(STP!D$39:D$44,MATCH(B40,STP!B$39:B$44,0))</f>
        <v>2</v>
      </c>
      <c r="G40" s="23">
        <f t="shared" ref="G40:G43" si="7">SUM(D40:F40)</f>
        <v>4</v>
      </c>
    </row>
    <row r="41" spans="1:11" customFormat="1">
      <c r="A41" s="103" t="s">
        <v>13</v>
      </c>
      <c r="B41" s="36" t="s">
        <v>20</v>
      </c>
      <c r="C41" s="48"/>
      <c r="D41" s="7">
        <f>IF(A41="DNS",MAX(A$39:A$44)+1,A41)</f>
        <v>1</v>
      </c>
      <c r="E41" s="27">
        <f>INDEX(ERC!D$39:D$44,MATCH(B41,ERC!B$39:B$44,0))</f>
        <v>1</v>
      </c>
      <c r="F41" s="27">
        <f>INDEX(STP!D$39:D$44,MATCH(B41,STP!B$39:B$44,0))</f>
        <v>3</v>
      </c>
      <c r="G41" s="23">
        <f t="shared" si="7"/>
        <v>5</v>
      </c>
    </row>
    <row r="42" spans="1:11" customFormat="1">
      <c r="A42" s="78"/>
      <c r="B42" s="79"/>
      <c r="C42" s="95"/>
      <c r="D42" s="7">
        <f t="shared" ref="D42:D43" si="8">IF(A42="DNS",MAX(A$39:A$44)+1,A42)</f>
        <v>0</v>
      </c>
      <c r="E42" s="27" t="e">
        <f>INDEX(ERC!D$39:D$44,MATCH(B42,ERC!B$39:B$44,0))</f>
        <v>#N/A</v>
      </c>
      <c r="F42" s="27" t="e">
        <f>INDEX(STP!D$39:D$44,MATCH(B42,STP!B$39:B$44,0))</f>
        <v>#N/A</v>
      </c>
      <c r="G42" s="23" t="e">
        <f t="shared" si="7"/>
        <v>#N/A</v>
      </c>
    </row>
    <row r="43" spans="1:11" customFormat="1">
      <c r="A43" s="78"/>
      <c r="B43" s="79"/>
      <c r="C43" s="95"/>
      <c r="D43" s="7">
        <f t="shared" si="8"/>
        <v>0</v>
      </c>
      <c r="E43" s="27" t="e">
        <f>INDEX(ERC!D$39:D$44,MATCH(B43,ERC!B$39:B$44,0))</f>
        <v>#N/A</v>
      </c>
      <c r="F43" s="27" t="e">
        <f>INDEX(STP!D$39:D$44,MATCH(B43,STP!B$39:B$44,0))</f>
        <v>#N/A</v>
      </c>
      <c r="G43" s="23" t="e">
        <f t="shared" si="7"/>
        <v>#N/A</v>
      </c>
    </row>
    <row r="44" spans="1:11" customFormat="1" ht="16" thickBot="1">
      <c r="A44" s="96"/>
      <c r="B44" s="87"/>
      <c r="C44" s="97"/>
      <c r="D44" s="98"/>
      <c r="E44" s="99"/>
      <c r="F44" s="99"/>
      <c r="G44" s="99"/>
    </row>
    <row r="45" spans="1:11" customFormat="1">
      <c r="A45" s="14" t="s">
        <v>4</v>
      </c>
      <c r="B45" s="16" t="s">
        <v>18</v>
      </c>
      <c r="C45" s="16"/>
      <c r="D45" s="10">
        <f>D7</f>
        <v>3</v>
      </c>
      <c r="E45" s="21" t="str">
        <f>E3</f>
        <v>ERC</v>
      </c>
      <c r="F45" s="21" t="str">
        <f>F3</f>
        <v>STP</v>
      </c>
      <c r="G45" s="21" t="str">
        <f t="shared" ref="G45" si="9">G3</f>
        <v>SEASON</v>
      </c>
    </row>
    <row r="46" spans="1:11" customFormat="1">
      <c r="A46" s="12" t="s">
        <v>64</v>
      </c>
      <c r="B46" s="54"/>
      <c r="C46" s="54"/>
      <c r="D46" s="18">
        <f>D8</f>
        <v>3</v>
      </c>
      <c r="E46" s="22" t="str">
        <f>E4</f>
        <v>Points</v>
      </c>
      <c r="F46" s="22" t="str">
        <f>F4</f>
        <v>Points</v>
      </c>
      <c r="G46" s="22" t="str">
        <f t="shared" ref="G46" si="10">G4</f>
        <v>TOTAL</v>
      </c>
    </row>
    <row r="47" spans="1:11" customFormat="1">
      <c r="A47" s="35">
        <v>1</v>
      </c>
      <c r="B47" s="36"/>
      <c r="C47" s="48"/>
      <c r="D47" s="2"/>
      <c r="E47" s="26"/>
      <c r="F47" s="26"/>
      <c r="G47" s="23">
        <f t="shared" ref="G47:G51" si="11">SUM(D47:F47)</f>
        <v>0</v>
      </c>
    </row>
    <row r="48" spans="1:11" customFormat="1">
      <c r="A48" s="35">
        <v>2</v>
      </c>
      <c r="B48" s="36"/>
      <c r="C48" s="48"/>
      <c r="D48" s="2"/>
      <c r="E48" s="26"/>
      <c r="F48" s="26"/>
      <c r="G48" s="23">
        <f t="shared" si="11"/>
        <v>0</v>
      </c>
    </row>
    <row r="49" spans="1:7" customFormat="1">
      <c r="A49" s="35">
        <v>3</v>
      </c>
      <c r="B49" s="36"/>
      <c r="C49" s="48"/>
      <c r="D49" s="2"/>
      <c r="E49" s="26"/>
      <c r="F49" s="26"/>
      <c r="G49" s="23">
        <f t="shared" si="11"/>
        <v>0</v>
      </c>
    </row>
    <row r="50" spans="1:7" customFormat="1">
      <c r="A50" s="35">
        <v>4</v>
      </c>
      <c r="B50" s="36"/>
      <c r="C50" s="48"/>
      <c r="D50" s="2"/>
      <c r="E50" s="26"/>
      <c r="F50" s="26"/>
      <c r="G50" s="23">
        <f t="shared" si="11"/>
        <v>0</v>
      </c>
    </row>
    <row r="51" spans="1:7" customFormat="1">
      <c r="A51" s="35"/>
      <c r="B51" s="36"/>
      <c r="C51" s="48"/>
      <c r="D51" s="2"/>
      <c r="E51" s="26"/>
      <c r="F51" s="26"/>
      <c r="G51" s="23">
        <f t="shared" si="11"/>
        <v>0</v>
      </c>
    </row>
    <row r="52" spans="1:7" customFormat="1" ht="16" thickBot="1">
      <c r="A52" s="43"/>
      <c r="B52" s="41"/>
      <c r="C52" s="47"/>
      <c r="D52" s="4"/>
      <c r="E52" s="25"/>
      <c r="F52" s="25"/>
      <c r="G52" s="25"/>
    </row>
  </sheetData>
  <pageMargins left="0.7" right="0.7" top="0.75" bottom="0.75" header="0.3" footer="0.3"/>
  <pageSetup scale="93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52"/>
  <sheetViews>
    <sheetView workbookViewId="0">
      <selection activeCell="L44" sqref="L44"/>
    </sheetView>
  </sheetViews>
  <sheetFormatPr baseColWidth="10" defaultColWidth="8.6640625" defaultRowHeight="15" x14ac:dyDescent="0"/>
  <cols>
    <col min="2" max="2" width="14.5" customWidth="1"/>
    <col min="3" max="3" width="10.1640625" customWidth="1"/>
  </cols>
  <sheetData>
    <row r="2" spans="1:11" s="34" customFormat="1" ht="30" customHeight="1" thickBot="1">
      <c r="A2" s="32" t="s">
        <v>80</v>
      </c>
      <c r="B2" s="32"/>
      <c r="C2" s="44">
        <f>ERC!C2</f>
        <v>2018</v>
      </c>
    </row>
    <row r="3" spans="1:11">
      <c r="A3" s="9" t="s">
        <v>4</v>
      </c>
      <c r="B3" s="10" t="str">
        <f>ERC!B3</f>
        <v>TEAMS</v>
      </c>
      <c r="C3" s="10" t="s">
        <v>5</v>
      </c>
      <c r="D3" s="10" t="str">
        <f>ERC!D3</f>
        <v>RACE</v>
      </c>
      <c r="E3" s="21" t="s">
        <v>7</v>
      </c>
      <c r="F3" s="21" t="s">
        <v>65</v>
      </c>
      <c r="G3" s="21" t="s">
        <v>85</v>
      </c>
      <c r="H3" s="21" t="s">
        <v>78</v>
      </c>
    </row>
    <row r="4" spans="1:11">
      <c r="A4" s="12" t="s">
        <v>0</v>
      </c>
      <c r="B4" s="17"/>
      <c r="C4" s="17"/>
      <c r="D4" s="18" t="str">
        <f>ERC!D4</f>
        <v>POINTS</v>
      </c>
      <c r="E4" s="22" t="s">
        <v>16</v>
      </c>
      <c r="F4" s="22" t="s">
        <v>16</v>
      </c>
      <c r="G4" s="22" t="s">
        <v>16</v>
      </c>
      <c r="H4" s="22" t="s">
        <v>79</v>
      </c>
    </row>
    <row r="5" spans="1:11">
      <c r="A5" s="35">
        <v>1</v>
      </c>
      <c r="B5" s="38" t="s">
        <v>74</v>
      </c>
      <c r="C5" s="48">
        <v>2.2546296296296297E-2</v>
      </c>
      <c r="D5" s="7">
        <f>IF(A5="DNS",MAX(A$5:A$9)+1,A5)</f>
        <v>1</v>
      </c>
      <c r="E5" s="23">
        <f>INDEX(ERC!D$5:D$12,MATCH(B5,ERC!B$5:B$12,0))</f>
        <v>1</v>
      </c>
      <c r="F5" s="23">
        <f>INDEX(STP!D$5:D$12,MATCH(B5,STP!B$5:B$12,0))</f>
        <v>1</v>
      </c>
      <c r="G5" s="23">
        <f>INDEX(H2HM!D$5:D$12,MATCH(B5,H2HM!B$5:B$12,0))</f>
        <v>1</v>
      </c>
      <c r="H5" s="23">
        <f>SUM(D5:G5)</f>
        <v>4</v>
      </c>
      <c r="K5" s="36"/>
    </row>
    <row r="6" spans="1:11">
      <c r="A6" s="35">
        <f>A5+1</f>
        <v>2</v>
      </c>
      <c r="B6" s="38" t="s">
        <v>73</v>
      </c>
      <c r="C6" s="48">
        <v>2.4085648148148148E-2</v>
      </c>
      <c r="D6" s="7">
        <v>2</v>
      </c>
      <c r="E6" s="23">
        <f>INDEX(ERC!D$5:D$12,MATCH(B6,ERC!B$5:B$12,0))</f>
        <v>2</v>
      </c>
      <c r="F6" s="23">
        <f>INDEX(STP!D$5:D$12,MATCH(B6,STP!B$5:B$12,0))</f>
        <v>2</v>
      </c>
      <c r="G6" s="23">
        <f>INDEX(H2HM!D$5:D$12,MATCH(B6,H2HM!B$5:B$12,0))</f>
        <v>2</v>
      </c>
      <c r="H6" s="23">
        <f>SUM(D6:G6)</f>
        <v>8</v>
      </c>
      <c r="K6" s="36"/>
    </row>
    <row r="7" spans="1:11">
      <c r="A7" s="35" t="s">
        <v>13</v>
      </c>
      <c r="B7" s="36" t="s">
        <v>39</v>
      </c>
      <c r="C7" s="100"/>
      <c r="D7" s="7">
        <f>IF(A7="DNS",MAX(A$5:A$9)+1,A7)</f>
        <v>3</v>
      </c>
      <c r="E7" s="23">
        <f>INDEX(ERC!D$5:D$12,MATCH(B7,ERC!B$5:B$12,0))</f>
        <v>3</v>
      </c>
      <c r="F7" s="23">
        <f>INDEX(STP!D$5:D$12,MATCH(B7,STP!B$5:B$12,0))</f>
        <v>3</v>
      </c>
      <c r="G7" s="23">
        <f>INDEX(H2HM!D$5:D$12,MATCH(B7,H2HM!B$5:B$12,0))</f>
        <v>3</v>
      </c>
      <c r="H7" s="23">
        <f>SUM(D7:G7)</f>
        <v>12</v>
      </c>
      <c r="K7" s="36"/>
    </row>
    <row r="8" spans="1:11">
      <c r="A8" s="35" t="s">
        <v>13</v>
      </c>
      <c r="B8" s="79" t="s">
        <v>7</v>
      </c>
      <c r="C8" s="100"/>
      <c r="D8" s="7">
        <f>IF(A8="DNS",MAX(A$5:A$9)+1,A8)</f>
        <v>3</v>
      </c>
      <c r="E8" s="23">
        <f>INDEX(ERC!D$5:D$12,MATCH(B8,ERC!B$5:B$12,0))</f>
        <v>4</v>
      </c>
      <c r="F8" s="23">
        <f>INDEX(STP!D$5:D$12,MATCH(B8,STP!B$5:B$12,0))</f>
        <v>4</v>
      </c>
      <c r="G8" s="23">
        <f>INDEX(H2HM!D$5:D$12,MATCH(B8,H2HM!B$5:B$12,0))</f>
        <v>3</v>
      </c>
      <c r="H8" s="23">
        <f>SUM(D8:G8)</f>
        <v>14</v>
      </c>
      <c r="K8" s="38"/>
    </row>
    <row r="9" spans="1:11">
      <c r="A9" s="35" t="s">
        <v>13</v>
      </c>
      <c r="B9" s="85" t="s">
        <v>75</v>
      </c>
      <c r="C9" s="100"/>
      <c r="D9" s="7">
        <f>IF(A9="DNS",MAX(A$5:A$9)+1,A9)</f>
        <v>3</v>
      </c>
      <c r="E9" s="23">
        <f>INDEX(ERC!D$5:D$12,MATCH(B9,ERC!B$5:B$12,0))</f>
        <v>4</v>
      </c>
      <c r="F9" s="23">
        <f>INDEX(STP!D$5:D$12,MATCH(B9,STP!B$5:B$12,0))</f>
        <v>4</v>
      </c>
      <c r="G9" s="23">
        <f>INDEX(H2HM!D$5:D$12,MATCH(B9,H2HM!B$5:B$12,0))</f>
        <v>3</v>
      </c>
      <c r="H9" s="23">
        <f>SUM(D9:G9)</f>
        <v>14</v>
      </c>
    </row>
    <row r="10" spans="1:11">
      <c r="A10" s="35" t="s">
        <v>13</v>
      </c>
      <c r="B10" s="36" t="s">
        <v>8</v>
      </c>
      <c r="C10" s="100"/>
      <c r="D10" s="7">
        <f t="shared" ref="D10:D12" si="0">IF(A10="DNS",MAX(A$5:A$9)+1,A10)</f>
        <v>3</v>
      </c>
      <c r="E10" s="23">
        <f>INDEX(ERC!D$5:D$12,MATCH(B10,ERC!B$5:B$12,0))</f>
        <v>4</v>
      </c>
      <c r="F10" s="23">
        <f>INDEX(STP!D$5:D$12,MATCH(B10,STP!B$5:B$12,0))</f>
        <v>4</v>
      </c>
      <c r="G10" s="23">
        <f>INDEX(H2HM!D$5:D$12,MATCH(B10,H2HM!B$5:B$12,0))</f>
        <v>3</v>
      </c>
      <c r="H10" s="23">
        <f t="shared" ref="H10:H12" si="1">SUM(D10:G10)</f>
        <v>14</v>
      </c>
    </row>
    <row r="11" spans="1:11">
      <c r="A11" s="120" t="s">
        <v>13</v>
      </c>
      <c r="B11" s="36" t="s">
        <v>92</v>
      </c>
      <c r="C11" s="100"/>
      <c r="D11" s="7">
        <f t="shared" si="0"/>
        <v>3</v>
      </c>
      <c r="E11" s="23">
        <f>INDEX(ERC!D$5:D$12,MATCH(B11,ERC!B$5:B$12,0))</f>
        <v>4</v>
      </c>
      <c r="F11" s="23">
        <f>INDEX(STP!D$5:D$12,MATCH(B11,STP!B$5:B$12,0))</f>
        <v>4</v>
      </c>
      <c r="G11" s="23">
        <f>INDEX(H2HM!D$5:D$12,MATCH(B11,H2HM!B$5:B$12,0))</f>
        <v>3</v>
      </c>
      <c r="H11" s="23">
        <f t="shared" si="1"/>
        <v>14</v>
      </c>
    </row>
    <row r="12" spans="1:11" ht="16" thickBot="1">
      <c r="A12" s="120" t="s">
        <v>13</v>
      </c>
      <c r="B12" s="36" t="s">
        <v>90</v>
      </c>
      <c r="C12" s="42"/>
      <c r="D12" s="7">
        <f t="shared" si="0"/>
        <v>3</v>
      </c>
      <c r="E12" s="23">
        <f>INDEX(ERC!D$5:D$12,MATCH(B12,ERC!B$5:B$12,0))</f>
        <v>4</v>
      </c>
      <c r="F12" s="23">
        <f>INDEX(STP!D$5:D$12,MATCH(B12,STP!B$5:B$12,0))</f>
        <v>4</v>
      </c>
      <c r="G12" s="23">
        <f>INDEX(H2HM!D$5:D$12,MATCH(B12,H2HM!B$5:B$12,0))</f>
        <v>3</v>
      </c>
      <c r="H12" s="23">
        <f t="shared" si="1"/>
        <v>14</v>
      </c>
    </row>
    <row r="13" spans="1:11">
      <c r="A13" s="9" t="s">
        <v>4</v>
      </c>
      <c r="B13" s="10" t="str">
        <f>ERC!B13</f>
        <v>TEAMS</v>
      </c>
      <c r="C13" s="10" t="s">
        <v>5</v>
      </c>
      <c r="D13" s="10" t="str">
        <f>ERC!D13</f>
        <v>RACE</v>
      </c>
      <c r="E13" s="21" t="str">
        <f>E3</f>
        <v>ERC</v>
      </c>
      <c r="F13" s="21" t="str">
        <f>F3</f>
        <v>STP</v>
      </c>
      <c r="G13" s="21" t="str">
        <f>G3</f>
        <v>H2HM</v>
      </c>
      <c r="H13" s="11" t="str">
        <f>H3</f>
        <v>TOT</v>
      </c>
    </row>
    <row r="14" spans="1:11">
      <c r="A14" s="12" t="s">
        <v>1</v>
      </c>
      <c r="B14" s="17"/>
      <c r="C14" s="17"/>
      <c r="D14" s="18" t="str">
        <f>ERC!D14</f>
        <v>POINTS</v>
      </c>
      <c r="E14" s="22" t="str">
        <f>E4</f>
        <v>Points</v>
      </c>
      <c r="F14" s="22" t="str">
        <f>F4</f>
        <v>Points</v>
      </c>
      <c r="G14" s="22" t="str">
        <f>G4</f>
        <v>Points</v>
      </c>
      <c r="H14" s="20" t="str">
        <f>H4</f>
        <v>CHAMP POINTS</v>
      </c>
    </row>
    <row r="15" spans="1:11">
      <c r="A15" s="35">
        <v>1</v>
      </c>
      <c r="B15" s="38" t="s">
        <v>74</v>
      </c>
      <c r="C15" s="48">
        <v>2.2766203703703702E-2</v>
      </c>
      <c r="D15" s="7">
        <f>IF(A15="DNS",MAX(A$15:A$24)+1,A15)</f>
        <v>1</v>
      </c>
      <c r="E15" s="27">
        <f>INDEX(ERC!D$15:D$24,MATCH(B15,ERC!B$15:B$24,0))</f>
        <v>2</v>
      </c>
      <c r="F15" s="27">
        <f>INDEX(STP!D$15:D$24,MATCH(B15,STP!B$15:B$24,0))</f>
        <v>1</v>
      </c>
      <c r="G15" s="27">
        <f>INDEX(H2HM!D$15:D$24,MATCH(B15,H2HM!B$15:B$24,0))</f>
        <v>1</v>
      </c>
      <c r="H15" s="23">
        <f t="shared" ref="H15:H22" si="2">SUM(D15:G15)</f>
        <v>5</v>
      </c>
      <c r="K15" s="36"/>
    </row>
    <row r="16" spans="1:11">
      <c r="A16" s="35">
        <f t="shared" ref="A16:A21" si="3">A15+1</f>
        <v>2</v>
      </c>
      <c r="B16" s="38" t="s">
        <v>7</v>
      </c>
      <c r="C16" s="48">
        <v>2.3564814814814813E-2</v>
      </c>
      <c r="D16" s="7">
        <f>IF(A16="DNS",MAX(A$15:A$24)+1,A16)</f>
        <v>2</v>
      </c>
      <c r="E16" s="27">
        <f>INDEX(ERC!D$15:D$24,MATCH(B16,ERC!B$15:B$24,0))</f>
        <v>1</v>
      </c>
      <c r="F16" s="27">
        <f>INDEX(STP!D$15:D$24,MATCH(B16,STP!B$15:B$24,0))</f>
        <v>4</v>
      </c>
      <c r="G16" s="27">
        <f>INDEX(H2HM!D$15:D$24,MATCH(B16,H2HM!B$15:B$24,0))</f>
        <v>2</v>
      </c>
      <c r="H16" s="23">
        <f t="shared" si="2"/>
        <v>9</v>
      </c>
      <c r="K16" s="36"/>
    </row>
    <row r="17" spans="1:12">
      <c r="A17" s="35">
        <f t="shared" si="3"/>
        <v>3</v>
      </c>
      <c r="B17" s="36" t="s">
        <v>75</v>
      </c>
      <c r="C17" s="48">
        <v>2.4884259259259259E-2</v>
      </c>
      <c r="D17" s="7">
        <f>IF(A17="DNS",MAX(A$15:A$24)+1,A17)</f>
        <v>3</v>
      </c>
      <c r="E17" s="27">
        <f>INDEX(ERC!D$15:D$24,MATCH(B17,ERC!B$15:B$24,0))</f>
        <v>3</v>
      </c>
      <c r="F17" s="27">
        <f>INDEX(STP!D$15:D$24,MATCH(B17,STP!B$15:B$24,0))</f>
        <v>3</v>
      </c>
      <c r="G17" s="27">
        <f>INDEX(H2HM!D$15:D$24,MATCH(B17,H2HM!B$15:B$24,0))</f>
        <v>3</v>
      </c>
      <c r="H17" s="23">
        <f t="shared" si="2"/>
        <v>12</v>
      </c>
      <c r="K17" s="36"/>
    </row>
    <row r="18" spans="1:12">
      <c r="A18" s="35">
        <v>3</v>
      </c>
      <c r="B18" s="36" t="s">
        <v>92</v>
      </c>
      <c r="C18" s="48">
        <v>2.4884259259259259E-2</v>
      </c>
      <c r="D18" s="7">
        <f>IF(A18="DNS",MAX(A$15:A$24)+1,A18)</f>
        <v>3</v>
      </c>
      <c r="E18" s="27">
        <f>INDEX(ERC!D$15:D$24,MATCH(B18,ERC!B$15:B$24,0))</f>
        <v>5</v>
      </c>
      <c r="F18" s="27">
        <f>INDEX(STP!D$15:D$24,MATCH(B18,STP!B$15:B$24,0))</f>
        <v>4</v>
      </c>
      <c r="G18" s="27">
        <f>INDEX(H2HM!D$15:D$24,MATCH(B18,H2HM!B$15:B$24,0))</f>
        <v>5</v>
      </c>
      <c r="H18" s="23">
        <f t="shared" si="2"/>
        <v>17</v>
      </c>
      <c r="K18" s="38"/>
    </row>
    <row r="19" spans="1:12">
      <c r="A19" s="35">
        <f t="shared" si="3"/>
        <v>4</v>
      </c>
      <c r="B19" s="38" t="s">
        <v>10</v>
      </c>
      <c r="C19" s="48">
        <v>2.5069444444444446E-2</v>
      </c>
      <c r="D19" s="7">
        <f>IF(A19="DNS",MAX(A$15:A$24)+1,A19)</f>
        <v>4</v>
      </c>
      <c r="E19" s="27">
        <f>INDEX(ERC!D$15:D$24,MATCH(B19,ERC!B$15:B$24,0))</f>
        <v>4</v>
      </c>
      <c r="F19" s="27">
        <f>INDEX(STP!D$15:D$24,MATCH(B19,STP!B$15:B$24,0))</f>
        <v>2</v>
      </c>
      <c r="G19" s="27">
        <f>INDEX(H2HM!D$15:D$24,MATCH(B19,H2HM!B$15:B$24,0))</f>
        <v>4</v>
      </c>
      <c r="H19" s="23">
        <f t="shared" si="2"/>
        <v>14</v>
      </c>
      <c r="K19" s="36"/>
    </row>
    <row r="20" spans="1:12">
      <c r="A20" s="35" t="s">
        <v>13</v>
      </c>
      <c r="B20" s="121" t="s">
        <v>39</v>
      </c>
      <c r="C20" s="100"/>
      <c r="D20" s="7">
        <f>IF(A20="DNS",MAX(A$15:A$24)+1,A20)</f>
        <v>5</v>
      </c>
      <c r="E20" s="27">
        <f>INDEX(ERC!D$15:D$24,MATCH(B20,ERC!B$15:B$24,0))</f>
        <v>5</v>
      </c>
      <c r="F20" s="27">
        <f>INDEX(STP!D$15:D$24,MATCH(B20,STP!B$15:B$24,0))</f>
        <v>4</v>
      </c>
      <c r="G20" s="27">
        <f>INDEX(H2HM!D$15:D$24,MATCH(B20,H2HM!B$15:B$24,0))</f>
        <v>5</v>
      </c>
      <c r="H20" s="23">
        <f t="shared" si="2"/>
        <v>19</v>
      </c>
    </row>
    <row r="21" spans="1:12">
      <c r="A21" s="35" t="s">
        <v>13</v>
      </c>
      <c r="B21" s="36" t="s">
        <v>8</v>
      </c>
      <c r="C21" s="100"/>
      <c r="D21" s="7">
        <f>IF(A21="DNS",MAX(A$15:A$24)+1,A21)</f>
        <v>5</v>
      </c>
      <c r="E21" s="27">
        <f>INDEX(ERC!D$15:D$24,MATCH(B21,ERC!B$15:B$24,0))</f>
        <v>5</v>
      </c>
      <c r="F21" s="27">
        <f>INDEX(STP!D$15:D$24,MATCH(B21,STP!B$15:B$24,0))</f>
        <v>4</v>
      </c>
      <c r="G21" s="27">
        <f>INDEX(H2HM!D$15:D$24,MATCH(B21,H2HM!B$15:B$24,0))</f>
        <v>5</v>
      </c>
      <c r="H21" s="23">
        <f t="shared" si="2"/>
        <v>19</v>
      </c>
    </row>
    <row r="22" spans="1:12">
      <c r="A22" s="35" t="s">
        <v>13</v>
      </c>
      <c r="B22" s="36" t="s">
        <v>90</v>
      </c>
      <c r="C22" s="100"/>
      <c r="D22" s="7">
        <f>IF(A22="DNS",MAX(A$15:A$24)+1,A22)</f>
        <v>5</v>
      </c>
      <c r="E22" s="27">
        <f>INDEX(ERC!D$15:D$24,MATCH(B22,ERC!B$15:B$24,0))</f>
        <v>5</v>
      </c>
      <c r="F22" s="27">
        <f>INDEX(STP!D$15:D$24,MATCH(B22,STP!B$15:B$24,0))</f>
        <v>4</v>
      </c>
      <c r="G22" s="27">
        <f>INDEX(H2HM!D$15:D$24,MATCH(B22,H2HM!B$15:B$24,0))</f>
        <v>5</v>
      </c>
      <c r="H22" s="23">
        <f t="shared" si="2"/>
        <v>19</v>
      </c>
    </row>
    <row r="23" spans="1:12">
      <c r="A23" s="35"/>
      <c r="B23" s="36"/>
      <c r="C23" s="100"/>
      <c r="D23" s="7"/>
      <c r="E23" s="27"/>
      <c r="F23" s="27"/>
      <c r="G23" s="27"/>
      <c r="H23" s="23"/>
    </row>
    <row r="24" spans="1:12" ht="16" thickBot="1">
      <c r="A24" s="43"/>
      <c r="B24" s="41"/>
      <c r="C24" s="42"/>
      <c r="D24" s="4"/>
      <c r="E24" s="28"/>
      <c r="F24" s="28"/>
      <c r="G24" s="28"/>
      <c r="H24" s="25"/>
    </row>
    <row r="25" spans="1:12">
      <c r="A25" s="14" t="s">
        <v>4</v>
      </c>
      <c r="B25" s="10" t="str">
        <f>ERC!B25</f>
        <v>TEAMS</v>
      </c>
      <c r="C25" s="16" t="s">
        <v>5</v>
      </c>
      <c r="D25" s="10" t="str">
        <f>ERC!D25</f>
        <v>RACE</v>
      </c>
      <c r="E25" s="21" t="str">
        <f>E13</f>
        <v>ERC</v>
      </c>
      <c r="F25" s="21" t="str">
        <f>F13</f>
        <v>STP</v>
      </c>
      <c r="G25" s="11" t="str">
        <f>G3</f>
        <v>H2HM</v>
      </c>
      <c r="H25" s="11" t="str">
        <f>H13</f>
        <v>TOT</v>
      </c>
    </row>
    <row r="26" spans="1:12">
      <c r="A26" s="12" t="s">
        <v>2</v>
      </c>
      <c r="B26" s="17"/>
      <c r="C26" s="17"/>
      <c r="D26" s="18" t="str">
        <f>ERC!D26</f>
        <v>POINTS</v>
      </c>
      <c r="E26" s="22" t="str">
        <f>E14</f>
        <v>Points</v>
      </c>
      <c r="F26" s="22" t="str">
        <f>F14</f>
        <v>Points</v>
      </c>
      <c r="G26" s="20" t="str">
        <f>G4</f>
        <v>Points</v>
      </c>
      <c r="H26" s="20" t="str">
        <f>H14</f>
        <v>CHAMP POINTS</v>
      </c>
    </row>
    <row r="27" spans="1:12">
      <c r="A27" s="35">
        <v>1</v>
      </c>
      <c r="B27" s="36" t="s">
        <v>90</v>
      </c>
      <c r="C27" s="48" t="s">
        <v>91</v>
      </c>
      <c r="D27" s="7">
        <f t="shared" ref="D27:D35" si="4">IF(A27="DNS",MAX(A$27:A$36)+1,A27)</f>
        <v>1</v>
      </c>
      <c r="E27" s="27">
        <f>INDEX(ERC!D$27:D$36,MATCH(B27,ERC!B$27:B$36,0))</f>
        <v>5</v>
      </c>
      <c r="F27" s="27">
        <f>INDEX(STP!D$27:D$36,MATCH(B27,STP!B$27:B$36,0))</f>
        <v>5</v>
      </c>
      <c r="G27" s="27">
        <f>INDEX(H2HM!D$27:D$36,MATCH(B27,H2HM!B$27:B$36,0))</f>
        <v>6</v>
      </c>
      <c r="H27" s="23">
        <f t="shared" ref="H27:H35" si="5">SUM(D27:G27)</f>
        <v>17</v>
      </c>
      <c r="I27" s="2"/>
      <c r="J27" s="2"/>
      <c r="K27" s="2"/>
      <c r="L27" s="2"/>
    </row>
    <row r="28" spans="1:12">
      <c r="A28" s="35">
        <f>A27+1</f>
        <v>2</v>
      </c>
      <c r="B28" s="38" t="s">
        <v>74</v>
      </c>
      <c r="C28" s="48">
        <v>2.3622685185185188E-2</v>
      </c>
      <c r="D28" s="7">
        <f t="shared" si="4"/>
        <v>2</v>
      </c>
      <c r="E28" s="27">
        <f>INDEX(ERC!D$27:D$36,MATCH(B28,ERC!B$27:B$36,0))</f>
        <v>3</v>
      </c>
      <c r="F28" s="27">
        <f>INDEX(STP!D$27:D$36,MATCH(B28,STP!B$27:B$36,0))</f>
        <v>4</v>
      </c>
      <c r="G28" s="27">
        <f>INDEX(H2HM!D$27:D$36,MATCH(B28,H2HM!B$27:B$36,0))</f>
        <v>4</v>
      </c>
      <c r="H28" s="23">
        <f t="shared" si="5"/>
        <v>13</v>
      </c>
      <c r="I28" s="2"/>
      <c r="J28" s="2"/>
      <c r="K28" s="2"/>
      <c r="L28" s="2"/>
    </row>
    <row r="29" spans="1:12">
      <c r="A29" s="35">
        <f>A28+1</f>
        <v>3</v>
      </c>
      <c r="B29" s="38" t="s">
        <v>39</v>
      </c>
      <c r="C29" s="48">
        <v>2.3715277777777776E-2</v>
      </c>
      <c r="D29" s="7">
        <f t="shared" si="4"/>
        <v>3</v>
      </c>
      <c r="E29" s="27">
        <f>INDEX(ERC!D$27:D$36,MATCH(B29,ERC!B$27:B$36,0))</f>
        <v>1</v>
      </c>
      <c r="F29" s="27">
        <f>INDEX(STP!D$27:D$36,MATCH(B29,STP!B$27:B$36,0))</f>
        <v>2</v>
      </c>
      <c r="G29" s="27">
        <f>INDEX(H2HM!D$27:D$36,MATCH(B29,H2HM!B$27:B$36,0))</f>
        <v>2</v>
      </c>
      <c r="H29" s="23">
        <f t="shared" si="5"/>
        <v>8</v>
      </c>
      <c r="I29" s="2"/>
      <c r="J29" s="2"/>
      <c r="K29" s="2"/>
      <c r="L29" s="2"/>
    </row>
    <row r="30" spans="1:12">
      <c r="A30" s="35" t="s">
        <v>13</v>
      </c>
      <c r="B30" s="36" t="s">
        <v>8</v>
      </c>
      <c r="C30" s="100"/>
      <c r="D30" s="7">
        <f t="shared" si="4"/>
        <v>4</v>
      </c>
      <c r="E30" s="27">
        <f>INDEX(ERC!D$27:D$36,MATCH(B30,ERC!B$27:B$36,0))</f>
        <v>5</v>
      </c>
      <c r="F30" s="27">
        <f>INDEX(STP!D$27:D$36,MATCH(B30,STP!B$27:B$36,0))</f>
        <v>5</v>
      </c>
      <c r="G30" s="27">
        <f>INDEX(H2HM!D$27:D$36,MATCH(B30,H2HM!B$27:B$36,0))</f>
        <v>5</v>
      </c>
      <c r="H30" s="23">
        <f t="shared" si="5"/>
        <v>19</v>
      </c>
      <c r="I30" s="2"/>
      <c r="J30" s="2"/>
      <c r="K30" s="2"/>
      <c r="L30" s="2"/>
    </row>
    <row r="31" spans="1:12">
      <c r="A31" s="35" t="s">
        <v>13</v>
      </c>
      <c r="B31" s="85" t="s">
        <v>75</v>
      </c>
      <c r="C31" s="100"/>
      <c r="D31" s="7">
        <f t="shared" si="4"/>
        <v>4</v>
      </c>
      <c r="E31" s="27">
        <f>INDEX(ERC!D$27:D$36,MATCH(B31,ERC!B$27:B$36,0))</f>
        <v>5</v>
      </c>
      <c r="F31" s="27">
        <f>INDEX(STP!D$27:D$36,MATCH(B31,STP!B$27:B$36,0))</f>
        <v>5</v>
      </c>
      <c r="G31" s="27">
        <f>INDEX(H2HM!D$27:D$36,MATCH(B31,H2HM!B$27:B$36,0))</f>
        <v>6</v>
      </c>
      <c r="H31" s="23">
        <f t="shared" si="5"/>
        <v>20</v>
      </c>
      <c r="I31" s="2"/>
      <c r="J31" s="2"/>
      <c r="K31" s="2"/>
      <c r="L31" s="2"/>
    </row>
    <row r="32" spans="1:12">
      <c r="A32" s="35" t="s">
        <v>13</v>
      </c>
      <c r="B32" s="36" t="s">
        <v>92</v>
      </c>
      <c r="C32" s="100"/>
      <c r="D32" s="7">
        <f t="shared" si="4"/>
        <v>4</v>
      </c>
      <c r="E32" s="27">
        <f>INDEX(ERC!D$27:D$36,MATCH(B32,ERC!B$27:B$36,0))</f>
        <v>5</v>
      </c>
      <c r="F32" s="27">
        <f>INDEX(STP!D$27:D$36,MATCH(B32,STP!B$27:B$36,0))</f>
        <v>5</v>
      </c>
      <c r="G32" s="27">
        <f>INDEX(H2HM!D$27:D$36,MATCH(B32,H2HM!B$27:B$36,0))</f>
        <v>6</v>
      </c>
      <c r="H32" s="23">
        <f t="shared" si="5"/>
        <v>20</v>
      </c>
      <c r="I32" s="2"/>
      <c r="J32" s="2"/>
      <c r="K32" s="2"/>
      <c r="L32" s="2"/>
    </row>
    <row r="33" spans="1:12">
      <c r="A33" s="35" t="s">
        <v>13</v>
      </c>
      <c r="B33" s="38" t="s">
        <v>7</v>
      </c>
      <c r="C33" s="37"/>
      <c r="D33" s="7">
        <f t="shared" si="4"/>
        <v>4</v>
      </c>
      <c r="E33" s="27">
        <f>INDEX(ERC!D$27:D$36,MATCH(B33,ERC!B$27:B$36,0))</f>
        <v>1</v>
      </c>
      <c r="F33" s="27">
        <f>INDEX(STP!D$27:D$36,MATCH(B33,STP!B$27:B$36,0))</f>
        <v>3</v>
      </c>
      <c r="G33" s="27">
        <f>INDEX(H2HM!D$27:D$36,MATCH(B33,H2HM!B$27:B$36,0))</f>
        <v>3</v>
      </c>
      <c r="H33" s="23">
        <f t="shared" si="5"/>
        <v>11</v>
      </c>
      <c r="I33" s="2"/>
      <c r="J33" s="2"/>
      <c r="K33" s="2"/>
      <c r="L33" s="2"/>
    </row>
    <row r="34" spans="1:12">
      <c r="A34" s="35" t="s">
        <v>13</v>
      </c>
      <c r="B34" s="38" t="s">
        <v>11</v>
      </c>
      <c r="C34" s="37"/>
      <c r="D34" s="7">
        <f t="shared" ref="D34" si="6">IF(A34="DNS",MAX(A$27:A$36)+1,A34)</f>
        <v>4</v>
      </c>
      <c r="E34" s="27">
        <f>INDEX(ERC!D$27:D$36,MATCH(B34,ERC!B$27:B$36,0))</f>
        <v>4</v>
      </c>
      <c r="F34" s="27">
        <f>INDEX(STP!D$27:D$36,MATCH(B34,STP!B$27:B$36,0))</f>
        <v>1</v>
      </c>
      <c r="G34" s="27">
        <f>INDEX(H2HM!D$27:D$36,MATCH(B34,H2HM!B$27:B$36,0))</f>
        <v>1</v>
      </c>
      <c r="H34" s="23">
        <f t="shared" ref="H34" si="7">SUM(D34:G34)</f>
        <v>10</v>
      </c>
      <c r="I34" s="2"/>
      <c r="J34" s="2"/>
      <c r="K34" s="2"/>
      <c r="L34" s="2"/>
    </row>
    <row r="35" spans="1:12">
      <c r="A35" s="35" t="s">
        <v>13</v>
      </c>
      <c r="B35" s="36" t="s">
        <v>90</v>
      </c>
      <c r="C35" s="37"/>
      <c r="D35" s="7">
        <f t="shared" si="4"/>
        <v>4</v>
      </c>
      <c r="E35" s="27">
        <f>INDEX(ERC!D$27:D$36,MATCH(B35,ERC!B$27:B$36,0))</f>
        <v>5</v>
      </c>
      <c r="F35" s="27">
        <f>INDEX(STP!D$27:D$36,MATCH(B35,STP!B$27:B$36,0))</f>
        <v>5</v>
      </c>
      <c r="G35" s="27">
        <f>INDEX(H2HM!D$27:D$36,MATCH(B35,H2HM!B$27:B$36,0))</f>
        <v>6</v>
      </c>
      <c r="H35" s="23">
        <f t="shared" si="5"/>
        <v>20</v>
      </c>
      <c r="I35" s="2"/>
      <c r="J35" s="2"/>
      <c r="K35" s="2"/>
      <c r="L35" s="2"/>
    </row>
    <row r="36" spans="1:12" ht="16" thickBot="1">
      <c r="A36" s="43"/>
      <c r="B36" s="41"/>
      <c r="C36" s="42"/>
      <c r="D36" s="4"/>
      <c r="E36" s="25"/>
      <c r="F36" s="25"/>
      <c r="G36" s="26"/>
      <c r="H36" s="23"/>
      <c r="I36" s="2"/>
      <c r="J36" s="2"/>
      <c r="K36" s="2"/>
      <c r="L36" s="2"/>
    </row>
    <row r="37" spans="1:12">
      <c r="A37" s="14" t="s">
        <v>4</v>
      </c>
      <c r="B37" s="16" t="s">
        <v>18</v>
      </c>
      <c r="C37" s="75"/>
      <c r="D37" s="10" t="str">
        <f>D3</f>
        <v>RACE</v>
      </c>
      <c r="E37" s="21" t="str">
        <f>E3</f>
        <v>ERC</v>
      </c>
      <c r="F37" s="21" t="str">
        <f>F3</f>
        <v>STP</v>
      </c>
      <c r="G37" s="21" t="str">
        <f>G3</f>
        <v>H2HM</v>
      </c>
      <c r="H37" s="21" t="str">
        <f>H3</f>
        <v>TOT</v>
      </c>
    </row>
    <row r="38" spans="1:12">
      <c r="A38" s="12" t="s">
        <v>3</v>
      </c>
      <c r="B38" s="54"/>
      <c r="C38" s="54"/>
      <c r="D38" s="18" t="str">
        <f>D13</f>
        <v>RACE</v>
      </c>
      <c r="E38" s="22" t="str">
        <f>E4</f>
        <v>Points</v>
      </c>
      <c r="F38" s="22" t="str">
        <f>F4</f>
        <v>Points</v>
      </c>
      <c r="G38" s="22" t="str">
        <f>G4</f>
        <v>Points</v>
      </c>
      <c r="H38" s="22" t="str">
        <f>H4</f>
        <v>CHAMP POINTS</v>
      </c>
    </row>
    <row r="39" spans="1:12">
      <c r="A39" s="35" t="s">
        <v>13</v>
      </c>
      <c r="B39" s="36" t="s">
        <v>73</v>
      </c>
      <c r="C39" s="48"/>
      <c r="D39" s="7">
        <f>IF(A39="DNS",MAX(A$39:A$44)+1,A39)</f>
        <v>1</v>
      </c>
      <c r="E39" s="27">
        <f>INDEX(ERC!D$39:D$44,MATCH(B39,ERC!B$39:B$44,0))</f>
        <v>1</v>
      </c>
      <c r="F39" s="27">
        <f>INDEX(STP!D$39:D$44,MATCH(B39,STP!B$39:B$44,0))</f>
        <v>1</v>
      </c>
      <c r="G39" s="27">
        <f>INDEX(H2HM!D$39:D$44,MATCH(B39,H2HM!B$39:B$44,0))</f>
        <v>1</v>
      </c>
      <c r="H39" s="23">
        <f>SUM(D39:G39)</f>
        <v>4</v>
      </c>
    </row>
    <row r="40" spans="1:12">
      <c r="A40" s="35" t="s">
        <v>13</v>
      </c>
      <c r="B40" s="36" t="s">
        <v>7</v>
      </c>
      <c r="C40" s="48"/>
      <c r="D40" s="7">
        <f>IF(A40="DNS",MAX(A$39:A$44)+1,A40)</f>
        <v>1</v>
      </c>
      <c r="E40" s="27">
        <f>INDEX(ERC!D$39:D$44,MATCH(B40,ERC!B$39:B$44,0))</f>
        <v>1</v>
      </c>
      <c r="F40" s="27">
        <f>INDEX(STP!D$39:D$44,MATCH(B40,STP!B$39:B$44,0))</f>
        <v>2</v>
      </c>
      <c r="G40" s="27">
        <f>INDEX(H2HM!D$39:D$44,MATCH(B40,H2HM!B$39:B$44,0))</f>
        <v>1</v>
      </c>
      <c r="H40" s="23">
        <f t="shared" ref="H40:H43" si="8">SUM(D40:G40)</f>
        <v>5</v>
      </c>
    </row>
    <row r="41" spans="1:12">
      <c r="A41" s="35" t="s">
        <v>13</v>
      </c>
      <c r="B41" s="36" t="s">
        <v>20</v>
      </c>
      <c r="C41" s="48"/>
      <c r="D41" s="7">
        <f>IF(A41="DNS",MAX(A$39:A$44)+1,A41)</f>
        <v>1</v>
      </c>
      <c r="E41" s="27">
        <f>INDEX(ERC!D$39:D$44,MATCH(B41,ERC!B$39:B$44,0))</f>
        <v>1</v>
      </c>
      <c r="F41" s="27">
        <f>INDEX(STP!D$39:D$44,MATCH(B41,STP!B$39:B$44,0))</f>
        <v>3</v>
      </c>
      <c r="G41" s="27">
        <f>INDEX(H2HM!D$39:D$44,MATCH(B41,H2HM!B$39:B$44,0))</f>
        <v>1</v>
      </c>
      <c r="H41" s="23">
        <f t="shared" si="8"/>
        <v>6</v>
      </c>
    </row>
    <row r="42" spans="1:12">
      <c r="A42" s="78"/>
      <c r="B42" s="79"/>
      <c r="C42" s="95"/>
      <c r="D42" s="7">
        <f>IF(A42="DNS",MAX(A$39:A$44)+1,A42)</f>
        <v>0</v>
      </c>
      <c r="E42" s="27" t="e">
        <f>INDEX(ERC!D$39:D$44,MATCH(B42,ERC!B$39:B$44,0))</f>
        <v>#N/A</v>
      </c>
      <c r="F42" s="27" t="e">
        <f>INDEX(STP!D$39:D$44,MATCH(B42,STP!B$39:B$44,0))</f>
        <v>#N/A</v>
      </c>
      <c r="G42" s="27" t="e">
        <f>INDEX(H2HM!D$39:D$44,MATCH(B42,H2HM!B$39:B$44,0))</f>
        <v>#N/A</v>
      </c>
      <c r="H42" s="23" t="e">
        <f t="shared" si="8"/>
        <v>#N/A</v>
      </c>
    </row>
    <row r="43" spans="1:12">
      <c r="A43" s="78"/>
      <c r="B43" s="79"/>
      <c r="C43" s="95"/>
      <c r="D43" s="7">
        <f>IF(A43="DNS",MAX(A$39:A$44)+1,A43)</f>
        <v>0</v>
      </c>
      <c r="E43" s="27" t="e">
        <f>INDEX(ERC!D$39:D$44,MATCH(B43,ERC!B$39:B$44,0))</f>
        <v>#N/A</v>
      </c>
      <c r="F43" s="27" t="e">
        <f>INDEX(STP!D$39:D$44,MATCH(B43,STP!B$39:B$44,0))</f>
        <v>#N/A</v>
      </c>
      <c r="G43" s="27" t="e">
        <f>INDEX(H2HM!D$39:D$44,MATCH(B43,H2HM!B$39:B$44,0))</f>
        <v>#N/A</v>
      </c>
      <c r="H43" s="23" t="e">
        <f t="shared" si="8"/>
        <v>#N/A</v>
      </c>
    </row>
    <row r="44" spans="1:12" ht="16" thickBot="1">
      <c r="A44" s="96"/>
      <c r="B44" s="87"/>
      <c r="C44" s="97"/>
      <c r="D44" s="98"/>
      <c r="E44" s="99"/>
      <c r="F44" s="99"/>
      <c r="G44" s="99"/>
      <c r="H44" s="99"/>
    </row>
    <row r="45" spans="1:12">
      <c r="A45" s="14" t="s">
        <v>4</v>
      </c>
      <c r="B45" s="16" t="s">
        <v>18</v>
      </c>
      <c r="C45" s="16"/>
      <c r="D45" s="10" t="str">
        <f>D3</f>
        <v>RACE</v>
      </c>
      <c r="E45" s="21" t="str">
        <f>E3</f>
        <v>ERC</v>
      </c>
      <c r="F45" s="21" t="str">
        <f>F3</f>
        <v>STP</v>
      </c>
      <c r="G45" s="21" t="str">
        <f>G3</f>
        <v>H2HM</v>
      </c>
      <c r="H45" s="21" t="str">
        <f>H3</f>
        <v>TOT</v>
      </c>
    </row>
    <row r="46" spans="1:12">
      <c r="A46" s="12" t="s">
        <v>64</v>
      </c>
      <c r="B46" s="54"/>
      <c r="C46" s="54"/>
      <c r="D46" s="18" t="str">
        <f>D13</f>
        <v>RACE</v>
      </c>
      <c r="E46" s="22" t="str">
        <f>E4</f>
        <v>Points</v>
      </c>
      <c r="F46" s="22" t="str">
        <f>F4</f>
        <v>Points</v>
      </c>
      <c r="G46" s="22" t="str">
        <f>G4</f>
        <v>Points</v>
      </c>
      <c r="H46" s="22" t="str">
        <f>H4</f>
        <v>CHAMP POINTS</v>
      </c>
    </row>
    <row r="47" spans="1:12">
      <c r="A47" s="35">
        <v>1</v>
      </c>
      <c r="B47" s="36"/>
      <c r="C47" s="48"/>
      <c r="D47" s="2"/>
      <c r="E47" s="26"/>
      <c r="F47" s="26"/>
      <c r="G47" s="23">
        <f t="shared" ref="G47:G51" si="9">SUM(D47:F47)</f>
        <v>0</v>
      </c>
      <c r="H47" s="23">
        <f t="shared" ref="H47:H51" si="10">SUM(D47:G47)</f>
        <v>0</v>
      </c>
    </row>
    <row r="48" spans="1:12">
      <c r="A48" s="35">
        <v>2</v>
      </c>
      <c r="B48" s="36"/>
      <c r="C48" s="48"/>
      <c r="D48" s="2"/>
      <c r="E48" s="26"/>
      <c r="F48" s="26"/>
      <c r="G48" s="23">
        <f t="shared" si="9"/>
        <v>0</v>
      </c>
      <c r="H48" s="23">
        <f t="shared" si="10"/>
        <v>0</v>
      </c>
    </row>
    <row r="49" spans="1:8">
      <c r="A49" s="35">
        <v>3</v>
      </c>
      <c r="B49" s="36"/>
      <c r="C49" s="48"/>
      <c r="D49" s="2"/>
      <c r="E49" s="26"/>
      <c r="F49" s="26"/>
      <c r="G49" s="23">
        <f t="shared" si="9"/>
        <v>0</v>
      </c>
      <c r="H49" s="23">
        <f t="shared" si="10"/>
        <v>0</v>
      </c>
    </row>
    <row r="50" spans="1:8">
      <c r="A50" s="35">
        <v>4</v>
      </c>
      <c r="B50" s="36"/>
      <c r="C50" s="48"/>
      <c r="D50" s="2"/>
      <c r="E50" s="26"/>
      <c r="F50" s="26"/>
      <c r="G50" s="23">
        <f t="shared" si="9"/>
        <v>0</v>
      </c>
      <c r="H50" s="23">
        <f t="shared" si="10"/>
        <v>0</v>
      </c>
    </row>
    <row r="51" spans="1:8">
      <c r="A51" s="35"/>
      <c r="B51" s="36"/>
      <c r="C51" s="48"/>
      <c r="D51" s="2"/>
      <c r="E51" s="26"/>
      <c r="F51" s="26"/>
      <c r="G51" s="23">
        <f t="shared" si="9"/>
        <v>0</v>
      </c>
      <c r="H51" s="23">
        <f t="shared" si="10"/>
        <v>0</v>
      </c>
    </row>
    <row r="52" spans="1:8" ht="16" thickBot="1">
      <c r="A52" s="43"/>
      <c r="B52" s="41"/>
      <c r="C52" s="47"/>
      <c r="D52" s="4"/>
      <c r="E52" s="25"/>
      <c r="F52" s="25"/>
      <c r="G52" s="25"/>
      <c r="H52" s="25"/>
    </row>
  </sheetData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5"/>
  <sheetViews>
    <sheetView topLeftCell="A2" workbookViewId="0">
      <selection activeCell="C28" sqref="C28"/>
    </sheetView>
  </sheetViews>
  <sheetFormatPr baseColWidth="10" defaultColWidth="8.6640625" defaultRowHeight="15" x14ac:dyDescent="0"/>
  <cols>
    <col min="2" max="2" width="13.1640625" bestFit="1" customWidth="1"/>
  </cols>
  <sheetData>
    <row r="2" spans="1:5" s="34" customFormat="1" ht="23" customHeight="1" thickBot="1">
      <c r="A2" s="32" t="s">
        <v>6</v>
      </c>
      <c r="B2" s="32"/>
      <c r="C2" s="44">
        <f>'SPRING 2018'!C2</f>
        <v>2018</v>
      </c>
    </row>
    <row r="3" spans="1:5">
      <c r="A3" s="9" t="s">
        <v>4</v>
      </c>
      <c r="B3" s="10" t="s">
        <v>18</v>
      </c>
      <c r="C3" s="10" t="s">
        <v>5</v>
      </c>
      <c r="D3" s="10" t="s">
        <v>15</v>
      </c>
      <c r="E3" s="21" t="s">
        <v>63</v>
      </c>
    </row>
    <row r="4" spans="1:5">
      <c r="A4" s="12" t="s">
        <v>0</v>
      </c>
      <c r="B4" s="17"/>
      <c r="C4" s="17"/>
      <c r="D4" s="18" t="s">
        <v>14</v>
      </c>
      <c r="E4" s="22" t="s">
        <v>35</v>
      </c>
    </row>
    <row r="5" spans="1:5">
      <c r="A5" s="35">
        <v>1</v>
      </c>
      <c r="B5" s="36" t="s">
        <v>33</v>
      </c>
      <c r="C5" s="50">
        <v>6.7013888888888887E-3</v>
      </c>
      <c r="D5" s="7">
        <v>1</v>
      </c>
      <c r="E5" s="23">
        <f>D5</f>
        <v>1</v>
      </c>
    </row>
    <row r="6" spans="1:5">
      <c r="A6" s="35">
        <v>2</v>
      </c>
      <c r="B6" s="45" t="s">
        <v>37</v>
      </c>
      <c r="C6" s="50">
        <v>7.1874999999999994E-3</v>
      </c>
      <c r="D6" s="7">
        <v>2</v>
      </c>
      <c r="E6" s="23">
        <f>D6</f>
        <v>2</v>
      </c>
    </row>
    <row r="7" spans="1:5">
      <c r="A7" s="35" t="s">
        <v>13</v>
      </c>
      <c r="C7" s="50"/>
      <c r="D7" s="7">
        <v>3</v>
      </c>
      <c r="E7" s="23">
        <f>D7</f>
        <v>3</v>
      </c>
    </row>
    <row r="8" spans="1:5">
      <c r="A8" s="35" t="s">
        <v>13</v>
      </c>
      <c r="B8" s="38" t="s">
        <v>8</v>
      </c>
      <c r="C8" s="48" t="s">
        <v>13</v>
      </c>
      <c r="D8" s="7">
        <v>3</v>
      </c>
      <c r="E8" s="23">
        <f>D8</f>
        <v>3</v>
      </c>
    </row>
    <row r="9" spans="1:5">
      <c r="A9" s="35" t="s">
        <v>13</v>
      </c>
      <c r="B9" t="s">
        <v>7</v>
      </c>
      <c r="C9" s="48" t="s">
        <v>13</v>
      </c>
      <c r="D9" s="7">
        <v>3</v>
      </c>
      <c r="E9" s="23">
        <f>D9</f>
        <v>3</v>
      </c>
    </row>
    <row r="10" spans="1:5">
      <c r="A10" s="35"/>
      <c r="B10" s="38"/>
      <c r="C10" s="46"/>
      <c r="D10" s="7"/>
      <c r="E10" s="23"/>
    </row>
    <row r="11" spans="1:5" ht="16" thickBot="1">
      <c r="A11" s="40"/>
      <c r="B11" s="41"/>
      <c r="C11" s="47"/>
      <c r="D11" s="8"/>
      <c r="E11" s="24"/>
    </row>
    <row r="12" spans="1:5">
      <c r="A12" s="9" t="s">
        <v>4</v>
      </c>
      <c r="B12" s="10" t="str">
        <f>B3</f>
        <v>TEAMS</v>
      </c>
      <c r="C12" s="10" t="s">
        <v>5</v>
      </c>
      <c r="D12" s="10" t="str">
        <f>D3</f>
        <v>RACE</v>
      </c>
      <c r="E12" s="21" t="str">
        <f>E3</f>
        <v>SEASON</v>
      </c>
    </row>
    <row r="13" spans="1:5">
      <c r="A13" s="12" t="s">
        <v>1</v>
      </c>
      <c r="B13" s="17"/>
      <c r="C13" s="17"/>
      <c r="D13" s="18" t="str">
        <f>D4</f>
        <v>POINTS</v>
      </c>
      <c r="E13" s="22" t="str">
        <f>E4</f>
        <v>TOTAL</v>
      </c>
    </row>
    <row r="14" spans="1:5">
      <c r="A14" s="35">
        <v>1</v>
      </c>
      <c r="B14" s="36" t="s">
        <v>33</v>
      </c>
      <c r="C14" s="50">
        <v>7.3495370370370372E-3</v>
      </c>
      <c r="D14" s="7">
        <v>1</v>
      </c>
      <c r="E14" s="23">
        <f t="shared" ref="E14:E24" si="0">D14</f>
        <v>1</v>
      </c>
    </row>
    <row r="15" spans="1:5">
      <c r="A15" s="35">
        <v>2</v>
      </c>
      <c r="B15" s="45" t="s">
        <v>7</v>
      </c>
      <c r="C15" s="50">
        <v>7.3726851851851861E-3</v>
      </c>
      <c r="D15" s="7">
        <v>2</v>
      </c>
      <c r="E15" s="23">
        <f t="shared" si="0"/>
        <v>2</v>
      </c>
    </row>
    <row r="16" spans="1:5">
      <c r="A16" s="35">
        <v>3</v>
      </c>
      <c r="B16" s="38" t="s">
        <v>39</v>
      </c>
      <c r="C16" s="50">
        <v>7.9398148148148145E-3</v>
      </c>
      <c r="D16" s="7">
        <v>3</v>
      </c>
      <c r="E16" s="23">
        <f t="shared" si="0"/>
        <v>3</v>
      </c>
    </row>
    <row r="17" spans="1:10">
      <c r="A17" s="35">
        <v>4</v>
      </c>
      <c r="B17" s="38" t="s">
        <v>41</v>
      </c>
      <c r="C17" s="50">
        <v>4.9652777777777775E-2</v>
      </c>
      <c r="D17" s="7">
        <v>4</v>
      </c>
      <c r="E17" s="23">
        <f t="shared" si="0"/>
        <v>4</v>
      </c>
    </row>
    <row r="18" spans="1:10">
      <c r="A18" s="35">
        <v>5</v>
      </c>
      <c r="B18" s="36" t="s">
        <v>10</v>
      </c>
      <c r="C18" s="50">
        <v>8.0787037037037043E-3</v>
      </c>
      <c r="D18" s="7">
        <v>5</v>
      </c>
      <c r="E18" s="23">
        <f t="shared" si="0"/>
        <v>5</v>
      </c>
    </row>
    <row r="19" spans="1:10">
      <c r="A19" s="35">
        <v>5</v>
      </c>
      <c r="B19" s="38" t="s">
        <v>52</v>
      </c>
      <c r="C19" s="50">
        <v>8.0787037037037043E-3</v>
      </c>
      <c r="D19" s="7">
        <v>5</v>
      </c>
      <c r="E19" s="23">
        <f t="shared" si="0"/>
        <v>5</v>
      </c>
    </row>
    <row r="20" spans="1:10">
      <c r="A20" s="35" t="s">
        <v>13</v>
      </c>
      <c r="B20" s="38" t="s">
        <v>36</v>
      </c>
      <c r="C20" s="50"/>
      <c r="D20" s="7">
        <v>6</v>
      </c>
      <c r="E20" s="23">
        <f t="shared" si="0"/>
        <v>6</v>
      </c>
    </row>
    <row r="21" spans="1:10">
      <c r="A21" s="35" t="s">
        <v>13</v>
      </c>
      <c r="B21" s="38"/>
      <c r="C21" s="48"/>
      <c r="D21" s="7">
        <v>6</v>
      </c>
      <c r="E21" s="23">
        <f t="shared" si="0"/>
        <v>6</v>
      </c>
    </row>
    <row r="22" spans="1:10">
      <c r="A22" s="35" t="s">
        <v>13</v>
      </c>
      <c r="B22" s="38"/>
      <c r="C22" s="48"/>
      <c r="D22" s="7">
        <v>6</v>
      </c>
      <c r="E22" s="23">
        <f t="shared" si="0"/>
        <v>6</v>
      </c>
    </row>
    <row r="23" spans="1:10">
      <c r="A23" s="35" t="s">
        <v>13</v>
      </c>
      <c r="B23" s="38" t="s">
        <v>53</v>
      </c>
      <c r="C23" s="48"/>
      <c r="D23" s="7">
        <v>6</v>
      </c>
      <c r="E23" s="23">
        <f t="shared" si="0"/>
        <v>6</v>
      </c>
    </row>
    <row r="24" spans="1:10">
      <c r="A24" s="35" t="s">
        <v>13</v>
      </c>
      <c r="B24" s="36"/>
      <c r="C24" s="46"/>
      <c r="D24" s="7">
        <v>6</v>
      </c>
      <c r="E24" s="23">
        <f t="shared" si="0"/>
        <v>6</v>
      </c>
    </row>
    <row r="25" spans="1:10" ht="16" thickBot="1">
      <c r="A25" s="43"/>
      <c r="B25" s="41"/>
      <c r="C25" s="47"/>
      <c r="D25" s="8"/>
      <c r="E25" s="24"/>
    </row>
    <row r="26" spans="1:10">
      <c r="A26" s="14" t="s">
        <v>4</v>
      </c>
      <c r="B26" s="10" t="str">
        <f>B12</f>
        <v>TEAMS</v>
      </c>
      <c r="C26" s="16" t="s">
        <v>5</v>
      </c>
      <c r="D26" s="10" t="str">
        <f>D12</f>
        <v>RACE</v>
      </c>
      <c r="E26" s="21" t="str">
        <f>E12</f>
        <v>SEASON</v>
      </c>
    </row>
    <row r="27" spans="1:10">
      <c r="A27" s="12" t="s">
        <v>2</v>
      </c>
      <c r="B27" s="17"/>
      <c r="C27" s="17"/>
      <c r="D27" s="18" t="str">
        <f>D13</f>
        <v>POINTS</v>
      </c>
      <c r="E27" s="22" t="str">
        <f>E13</f>
        <v>TOTAL</v>
      </c>
    </row>
    <row r="28" spans="1:10">
      <c r="A28" s="35">
        <v>1</v>
      </c>
      <c r="B28" s="36" t="s">
        <v>50</v>
      </c>
      <c r="C28" s="50">
        <v>7.3958333333333341E-3</v>
      </c>
      <c r="D28" s="7">
        <v>1</v>
      </c>
      <c r="E28" s="23">
        <f t="shared" ref="E28:E35" si="1">D28</f>
        <v>1</v>
      </c>
      <c r="F28" s="7"/>
      <c r="G28" s="7"/>
      <c r="H28" s="7"/>
      <c r="I28" s="7"/>
      <c r="J28" s="7"/>
    </row>
    <row r="29" spans="1:10">
      <c r="A29" s="35">
        <v>2</v>
      </c>
      <c r="B29" s="45" t="s">
        <v>33</v>
      </c>
      <c r="C29" s="50">
        <v>7.4305555555555548E-3</v>
      </c>
      <c r="D29" s="7">
        <v>2</v>
      </c>
      <c r="E29" s="23">
        <f t="shared" si="1"/>
        <v>2</v>
      </c>
      <c r="F29" s="7"/>
      <c r="G29" s="7"/>
      <c r="H29" s="7"/>
      <c r="I29" s="7"/>
      <c r="J29" s="7"/>
    </row>
    <row r="30" spans="1:10">
      <c r="A30" s="35">
        <v>3</v>
      </c>
      <c r="B30" t="s">
        <v>7</v>
      </c>
      <c r="C30" s="50">
        <v>7.5694444444444446E-3</v>
      </c>
      <c r="D30" s="7">
        <v>3</v>
      </c>
      <c r="E30" s="23">
        <f t="shared" si="1"/>
        <v>3</v>
      </c>
      <c r="F30" s="7"/>
      <c r="G30" s="7"/>
      <c r="H30" s="7"/>
      <c r="I30" s="7"/>
      <c r="J30" s="7"/>
    </row>
    <row r="31" spans="1:10">
      <c r="A31" s="35">
        <v>4</v>
      </c>
      <c r="B31" s="36" t="s">
        <v>11</v>
      </c>
      <c r="C31" s="50">
        <v>7.6736111111111111E-3</v>
      </c>
      <c r="D31" s="7">
        <v>4</v>
      </c>
      <c r="E31" s="23">
        <f t="shared" si="1"/>
        <v>4</v>
      </c>
      <c r="F31" s="7"/>
      <c r="G31" s="7"/>
      <c r="H31" s="7"/>
      <c r="I31" s="7"/>
      <c r="J31" s="7"/>
    </row>
    <row r="32" spans="1:10">
      <c r="A32" s="35">
        <v>5</v>
      </c>
      <c r="B32" s="36" t="s">
        <v>39</v>
      </c>
      <c r="C32" s="50">
        <v>4.9733796296296297E-2</v>
      </c>
      <c r="D32" s="7">
        <v>5</v>
      </c>
      <c r="E32" s="23">
        <f t="shared" si="1"/>
        <v>5</v>
      </c>
      <c r="F32" s="7"/>
      <c r="G32" s="7"/>
      <c r="H32" s="7"/>
      <c r="I32" s="7"/>
      <c r="J32" s="7"/>
    </row>
    <row r="33" spans="1:10">
      <c r="A33" s="35" t="s">
        <v>13</v>
      </c>
      <c r="B33" s="36" t="s">
        <v>8</v>
      </c>
      <c r="C33" s="48"/>
      <c r="D33" s="7">
        <v>6</v>
      </c>
      <c r="E33" s="23">
        <f t="shared" si="1"/>
        <v>6</v>
      </c>
      <c r="F33" s="7"/>
      <c r="G33" s="7"/>
      <c r="H33" s="7"/>
      <c r="I33" s="7"/>
      <c r="J33" s="7"/>
    </row>
    <row r="34" spans="1:10">
      <c r="A34" s="35" t="s">
        <v>13</v>
      </c>
      <c r="B34" s="38" t="s">
        <v>20</v>
      </c>
      <c r="C34" s="48"/>
      <c r="D34" s="7">
        <v>6</v>
      </c>
      <c r="E34" s="23">
        <f t="shared" si="1"/>
        <v>6</v>
      </c>
      <c r="F34" s="7"/>
      <c r="G34" s="7"/>
      <c r="H34" s="7"/>
      <c r="I34" s="7"/>
      <c r="J34" s="7"/>
    </row>
    <row r="35" spans="1:10">
      <c r="A35" s="35" t="s">
        <v>13</v>
      </c>
      <c r="B35" s="38" t="s">
        <v>49</v>
      </c>
      <c r="C35" s="46"/>
      <c r="D35" s="7">
        <v>6</v>
      </c>
      <c r="E35" s="23">
        <f t="shared" si="1"/>
        <v>6</v>
      </c>
      <c r="F35" s="7"/>
      <c r="G35" s="7"/>
      <c r="H35" s="7"/>
      <c r="I35" s="7"/>
      <c r="J35" s="7"/>
    </row>
    <row r="36" spans="1:10">
      <c r="A36" s="35"/>
      <c r="B36" s="38"/>
      <c r="C36" s="46"/>
      <c r="D36" s="7"/>
      <c r="E36" s="23"/>
      <c r="F36" s="7"/>
      <c r="G36" s="7"/>
      <c r="H36" s="7"/>
      <c r="I36" s="7"/>
      <c r="J36" s="7"/>
    </row>
    <row r="37" spans="1:10">
      <c r="A37" s="35"/>
      <c r="B37" s="38"/>
      <c r="C37" s="46"/>
      <c r="D37" s="7"/>
      <c r="E37" s="23"/>
      <c r="F37" s="7"/>
      <c r="G37" s="7"/>
      <c r="H37" s="7"/>
      <c r="I37" s="7"/>
      <c r="J37" s="7"/>
    </row>
    <row r="38" spans="1:10">
      <c r="A38" s="35"/>
      <c r="B38" s="36"/>
      <c r="C38" s="46"/>
      <c r="D38" s="7"/>
      <c r="E38" s="23"/>
      <c r="F38" s="7"/>
      <c r="G38" s="7"/>
      <c r="H38" s="7"/>
      <c r="I38" s="7"/>
      <c r="J38" s="7"/>
    </row>
    <row r="39" spans="1:10" ht="16" thickBot="1">
      <c r="A39" s="43"/>
      <c r="B39" s="41"/>
      <c r="C39" s="47"/>
      <c r="D39" s="8"/>
      <c r="E39" s="24"/>
      <c r="F39" s="7"/>
      <c r="G39" s="7"/>
      <c r="H39" s="7"/>
      <c r="I39" s="7"/>
      <c r="J39" s="7"/>
    </row>
    <row r="40" spans="1:10">
      <c r="A40" s="14" t="s">
        <v>4</v>
      </c>
      <c r="B40" s="16" t="s">
        <v>18</v>
      </c>
      <c r="C40" s="16" t="s">
        <v>5</v>
      </c>
      <c r="D40" s="10" t="str">
        <f>D26</f>
        <v>RACE</v>
      </c>
      <c r="E40" s="21" t="str">
        <f>E26</f>
        <v>SEASON</v>
      </c>
      <c r="F40" s="29"/>
      <c r="G40" s="29"/>
      <c r="H40" s="29"/>
      <c r="I40" s="29"/>
      <c r="J40" s="29"/>
    </row>
    <row r="41" spans="1:10">
      <c r="A41" s="12" t="s">
        <v>3</v>
      </c>
      <c r="B41" s="54"/>
      <c r="C41" s="54"/>
      <c r="D41" s="18" t="str">
        <f>D27</f>
        <v>POINTS</v>
      </c>
      <c r="E41" s="22" t="str">
        <f>E27</f>
        <v>TOTAL</v>
      </c>
      <c r="F41" s="7"/>
      <c r="G41" s="7"/>
      <c r="H41" s="7"/>
      <c r="I41" s="7"/>
      <c r="J41" s="7"/>
    </row>
    <row r="42" spans="1:10">
      <c r="A42" s="35">
        <v>1</v>
      </c>
      <c r="B42" s="36" t="s">
        <v>51</v>
      </c>
      <c r="C42" s="50">
        <v>3.9120370370370368E-3</v>
      </c>
      <c r="D42" s="7">
        <v>1</v>
      </c>
      <c r="E42" s="23">
        <f>D42</f>
        <v>1</v>
      </c>
      <c r="F42" s="7"/>
      <c r="G42" s="7"/>
      <c r="H42" s="7"/>
      <c r="I42" s="7"/>
      <c r="J42" s="7"/>
    </row>
    <row r="43" spans="1:10">
      <c r="A43" s="35">
        <v>2</v>
      </c>
      <c r="B43" t="s">
        <v>20</v>
      </c>
      <c r="C43" s="50">
        <v>4.0509259259259257E-3</v>
      </c>
      <c r="D43" s="7">
        <v>2</v>
      </c>
      <c r="E43" s="23">
        <f>D43</f>
        <v>2</v>
      </c>
      <c r="F43" s="7"/>
      <c r="G43" s="7"/>
      <c r="H43" s="7"/>
      <c r="I43" s="7"/>
      <c r="J43" s="7"/>
    </row>
    <row r="44" spans="1:10">
      <c r="A44" s="35"/>
      <c r="B44" s="36"/>
      <c r="C44" s="50"/>
      <c r="D44" s="7"/>
      <c r="E44" s="23">
        <f>D44</f>
        <v>0</v>
      </c>
      <c r="F44" s="7"/>
      <c r="G44" s="7"/>
      <c r="H44" s="7"/>
      <c r="I44" s="7"/>
      <c r="J44" s="7"/>
    </row>
    <row r="45" spans="1:10" ht="33" customHeight="1" thickBot="1">
      <c r="A45" s="43"/>
      <c r="B45" s="41"/>
      <c r="C45" s="47"/>
      <c r="D45" s="8"/>
      <c r="E45" s="24"/>
      <c r="F45" s="7"/>
      <c r="G45" s="7"/>
      <c r="H45" s="7"/>
      <c r="I45" s="7"/>
      <c r="J45" s="7"/>
    </row>
  </sheetData>
  <sortState ref="A44:L46">
    <sortCondition ref="C44:C46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4"/>
  <sheetViews>
    <sheetView workbookViewId="0">
      <selection activeCell="J51" sqref="J51"/>
    </sheetView>
  </sheetViews>
  <sheetFormatPr baseColWidth="10" defaultColWidth="8.6640625" defaultRowHeight="15" x14ac:dyDescent="0"/>
  <cols>
    <col min="2" max="2" width="10.1640625" customWidth="1"/>
    <col min="6" max="6" width="13.1640625" customWidth="1"/>
  </cols>
  <sheetData>
    <row r="2" spans="1:6" s="34" customFormat="1" ht="19" thickBot="1">
      <c r="A2" s="32" t="s">
        <v>12</v>
      </c>
      <c r="B2" s="32"/>
      <c r="E2" s="44">
        <f>SW!C2</f>
        <v>2018</v>
      </c>
    </row>
    <row r="3" spans="1:6">
      <c r="A3" s="9" t="s">
        <v>4</v>
      </c>
      <c r="B3" s="10" t="str">
        <f>SW!B3</f>
        <v>TEAMS</v>
      </c>
      <c r="C3" s="10" t="s">
        <v>5</v>
      </c>
      <c r="D3" s="10" t="str">
        <f>SW!D3</f>
        <v>RACE</v>
      </c>
      <c r="E3" s="21" t="s">
        <v>62</v>
      </c>
      <c r="F3" s="21" t="s">
        <v>63</v>
      </c>
    </row>
    <row r="4" spans="1:6">
      <c r="A4" s="12" t="s">
        <v>0</v>
      </c>
      <c r="B4" s="17"/>
      <c r="C4" s="17"/>
      <c r="D4" s="18" t="str">
        <f>SW!D4</f>
        <v>POINTS</v>
      </c>
      <c r="E4" s="22" t="s">
        <v>16</v>
      </c>
      <c r="F4" s="22" t="s">
        <v>35</v>
      </c>
    </row>
    <row r="5" spans="1:6">
      <c r="A5" s="35">
        <v>1</v>
      </c>
      <c r="B5" s="36" t="s">
        <v>33</v>
      </c>
      <c r="C5" s="37">
        <v>0.70694444444444438</v>
      </c>
      <c r="D5" s="7">
        <v>1</v>
      </c>
      <c r="E5" s="23">
        <f>INDEX(SW!D$5:D$11,MATCH(B5,SW!B$5:B$11,0))</f>
        <v>1</v>
      </c>
      <c r="F5" s="23">
        <f>SUM(D5:E5)</f>
        <v>2</v>
      </c>
    </row>
    <row r="6" spans="1:6">
      <c r="A6" s="35">
        <f>A5+1</f>
        <v>2</v>
      </c>
      <c r="B6" s="36" t="s">
        <v>7</v>
      </c>
      <c r="C6" s="37">
        <v>0.73125000000000007</v>
      </c>
      <c r="D6" s="7">
        <v>2</v>
      </c>
      <c r="E6" s="23">
        <f>INDEX(SW!D$5:D$11,MATCH(B6,SW!B$5:B$11,0))</f>
        <v>3</v>
      </c>
      <c r="F6" s="23">
        <f>SUM(D6:E6)</f>
        <v>5</v>
      </c>
    </row>
    <row r="7" spans="1:6">
      <c r="A7" s="35">
        <f>A6+1</f>
        <v>3</v>
      </c>
      <c r="B7" s="36" t="s">
        <v>8</v>
      </c>
      <c r="C7" s="37">
        <v>0.74583333333333324</v>
      </c>
      <c r="D7" s="7">
        <v>3</v>
      </c>
      <c r="E7" s="23">
        <f>INDEX(SW!D$5:D$11,MATCH(B7,SW!B$5:B$11,0))</f>
        <v>3</v>
      </c>
      <c r="F7" s="23">
        <f>SUM(D7:E7)</f>
        <v>6</v>
      </c>
    </row>
    <row r="8" spans="1:6">
      <c r="A8" s="35">
        <v>4</v>
      </c>
      <c r="B8" s="36" t="s">
        <v>37</v>
      </c>
      <c r="C8" s="37">
        <v>0.75763888888888886</v>
      </c>
      <c r="D8" s="7">
        <v>4</v>
      </c>
      <c r="E8" s="23">
        <f>INDEX(SW!D$5:D$11,MATCH(B8,SW!B$5:B$11,0))</f>
        <v>2</v>
      </c>
      <c r="F8" s="23">
        <f>SUM(D8:E8)</f>
        <v>6</v>
      </c>
    </row>
    <row r="9" spans="1:6">
      <c r="A9" s="35" t="s">
        <v>13</v>
      </c>
      <c r="B9" s="38"/>
      <c r="C9" s="48"/>
      <c r="D9" s="7">
        <v>5</v>
      </c>
      <c r="E9" s="23" t="e">
        <f>INDEX(SW!D$5:D$11,MATCH(B9,SW!B$5:B$11,0))</f>
        <v>#N/A</v>
      </c>
      <c r="F9" s="23" t="e">
        <f>SUM(D9:E9)</f>
        <v>#N/A</v>
      </c>
    </row>
    <row r="10" spans="1:6">
      <c r="A10" s="35" t="s">
        <v>13</v>
      </c>
      <c r="B10" s="38"/>
      <c r="C10" s="37"/>
      <c r="D10" s="7"/>
      <c r="E10" s="23"/>
      <c r="F10" s="23"/>
    </row>
    <row r="11" spans="1:6" ht="16" thickBot="1">
      <c r="A11" s="43"/>
      <c r="B11" s="41"/>
      <c r="C11" s="42"/>
      <c r="D11" s="4"/>
      <c r="E11" s="25"/>
      <c r="F11" s="25"/>
    </row>
    <row r="12" spans="1:6">
      <c r="A12" s="9" t="s">
        <v>4</v>
      </c>
      <c r="B12" s="10" t="str">
        <f>SW!B12</f>
        <v>TEAMS</v>
      </c>
      <c r="C12" s="10" t="s">
        <v>5</v>
      </c>
      <c r="D12" s="10" t="str">
        <f>SW!D12</f>
        <v>RACE</v>
      </c>
      <c r="E12" s="21" t="str">
        <f>E3</f>
        <v>SW</v>
      </c>
      <c r="F12" s="11" t="str">
        <f>F3</f>
        <v>SEASON</v>
      </c>
    </row>
    <row r="13" spans="1:6">
      <c r="A13" s="12" t="s">
        <v>1</v>
      </c>
      <c r="B13" s="17"/>
      <c r="C13" s="17"/>
      <c r="D13" s="18" t="str">
        <f>SW!D13</f>
        <v>POINTS</v>
      </c>
      <c r="E13" s="22" t="str">
        <f>E4</f>
        <v>Points</v>
      </c>
      <c r="F13" s="20" t="str">
        <f>F4</f>
        <v>TOTAL</v>
      </c>
    </row>
    <row r="14" spans="1:6">
      <c r="A14" s="35">
        <v>1</v>
      </c>
      <c r="B14" s="36" t="s">
        <v>7</v>
      </c>
      <c r="C14" s="37">
        <v>0.74513888888888891</v>
      </c>
      <c r="D14" s="7">
        <v>1</v>
      </c>
      <c r="E14" s="27">
        <f>INDEX(SW!D$14:D$25,MATCH(B14,SW!B$14:B$25,0))</f>
        <v>2</v>
      </c>
      <c r="F14" s="23">
        <f t="shared" ref="F14:F21" si="0">SUM(D14:E14)</f>
        <v>3</v>
      </c>
    </row>
    <row r="15" spans="1:6">
      <c r="A15" s="35">
        <f t="shared" ref="A15:A19" si="1">A14+1</f>
        <v>2</v>
      </c>
      <c r="B15" t="s">
        <v>33</v>
      </c>
      <c r="C15" s="37">
        <v>0.74583333333333324</v>
      </c>
      <c r="D15" s="7">
        <v>2</v>
      </c>
      <c r="E15" s="27">
        <f>INDEX(SW!D$14:D$25,MATCH(B15,SW!B$14:B$25,0))</f>
        <v>1</v>
      </c>
      <c r="F15" s="23">
        <f t="shared" si="0"/>
        <v>3</v>
      </c>
    </row>
    <row r="16" spans="1:6">
      <c r="A16" s="35">
        <f t="shared" si="1"/>
        <v>3</v>
      </c>
      <c r="B16" s="36" t="s">
        <v>52</v>
      </c>
      <c r="C16" s="37">
        <v>0.7729166666666667</v>
      </c>
      <c r="D16" s="7">
        <v>3</v>
      </c>
      <c r="E16" s="27">
        <f>INDEX(SW!D$14:D$25,MATCH(B16,SW!B$14:B$25,0))</f>
        <v>5</v>
      </c>
      <c r="F16" s="23">
        <f t="shared" si="0"/>
        <v>8</v>
      </c>
    </row>
    <row r="17" spans="1:10">
      <c r="A17" s="35">
        <f t="shared" si="1"/>
        <v>4</v>
      </c>
      <c r="B17" s="38" t="s">
        <v>39</v>
      </c>
      <c r="C17" s="37">
        <v>0.78194444444444444</v>
      </c>
      <c r="D17" s="7">
        <v>4</v>
      </c>
      <c r="E17" s="27">
        <f>INDEX(SW!D$14:D$25,MATCH(B17,SW!B$14:B$25,0))</f>
        <v>3</v>
      </c>
      <c r="F17" s="23">
        <f t="shared" si="0"/>
        <v>7</v>
      </c>
    </row>
    <row r="18" spans="1:10">
      <c r="A18" s="35">
        <f t="shared" si="1"/>
        <v>5</v>
      </c>
      <c r="B18" s="38" t="s">
        <v>41</v>
      </c>
      <c r="C18" s="37">
        <v>0.78611111111111109</v>
      </c>
      <c r="D18" s="7">
        <v>5</v>
      </c>
      <c r="E18" s="27">
        <f>INDEX(SW!D$14:D$25,MATCH(B18,SW!B$14:B$25,0))</f>
        <v>4</v>
      </c>
      <c r="F18" s="23">
        <f t="shared" si="0"/>
        <v>9</v>
      </c>
    </row>
    <row r="19" spans="1:10">
      <c r="A19" s="35">
        <f t="shared" si="1"/>
        <v>6</v>
      </c>
      <c r="B19" s="38" t="s">
        <v>10</v>
      </c>
      <c r="C19" s="37">
        <v>0.8027777777777777</v>
      </c>
      <c r="D19" s="7">
        <v>6</v>
      </c>
      <c r="E19" s="27">
        <f>INDEX(SW!D$14:D$25,MATCH(B19,SW!B$14:B$25,0))</f>
        <v>5</v>
      </c>
      <c r="F19" s="23">
        <f t="shared" si="0"/>
        <v>11</v>
      </c>
    </row>
    <row r="20" spans="1:10">
      <c r="A20" s="35">
        <v>7</v>
      </c>
      <c r="B20" s="38" t="s">
        <v>36</v>
      </c>
      <c r="C20" s="37">
        <v>0.81805555555555554</v>
      </c>
      <c r="D20" s="7">
        <v>7</v>
      </c>
      <c r="E20" s="27">
        <f>INDEX(SW!D$14:D$25,MATCH(B20,SW!B$14:B$25,0))</f>
        <v>6</v>
      </c>
      <c r="F20" s="23">
        <f t="shared" si="0"/>
        <v>13</v>
      </c>
    </row>
    <row r="21" spans="1:10">
      <c r="A21" s="35" t="s">
        <v>13</v>
      </c>
      <c r="B21" s="38"/>
      <c r="C21" s="37"/>
      <c r="D21" s="7">
        <v>8</v>
      </c>
      <c r="E21" s="27" t="e">
        <f>INDEX(SW!D$14:D$25,MATCH(B21,SW!B$14:B$25,0))</f>
        <v>#N/A</v>
      </c>
      <c r="F21" s="23" t="e">
        <f t="shared" si="0"/>
        <v>#N/A</v>
      </c>
    </row>
    <row r="22" spans="1:10">
      <c r="A22" s="35" t="s">
        <v>13</v>
      </c>
      <c r="B22" s="38" t="s">
        <v>39</v>
      </c>
      <c r="C22" s="37"/>
      <c r="D22" s="7">
        <v>8</v>
      </c>
      <c r="E22" s="27">
        <f>INDEX(SW!D$14:D$25,MATCH(B22,SW!B$14:B$25,0))</f>
        <v>3</v>
      </c>
      <c r="F22" s="23">
        <f t="shared" ref="F22" si="2">SUM(D22:E22)</f>
        <v>11</v>
      </c>
    </row>
    <row r="23" spans="1:10">
      <c r="A23" s="35" t="s">
        <v>13</v>
      </c>
      <c r="B23" s="38" t="s">
        <v>52</v>
      </c>
      <c r="C23" s="37"/>
      <c r="D23" s="7">
        <v>8</v>
      </c>
      <c r="E23" s="27">
        <f>INDEX(SW!D$14:D$25,MATCH(B23,SW!B$14:B$25,0))</f>
        <v>5</v>
      </c>
      <c r="F23" s="23">
        <f t="shared" ref="F23" si="3">SUM(D23:E23)</f>
        <v>13</v>
      </c>
    </row>
    <row r="24" spans="1:10">
      <c r="A24" s="35" t="s">
        <v>13</v>
      </c>
      <c r="B24" s="38" t="s">
        <v>53</v>
      </c>
      <c r="C24" s="39"/>
      <c r="D24" s="53">
        <v>8</v>
      </c>
      <c r="E24" s="27">
        <f>INDEX(SW!D$14:D$25,MATCH(B24,SW!B$14:B$25,0))</f>
        <v>6</v>
      </c>
      <c r="F24" s="23">
        <f t="shared" ref="F24" si="4">SUM(D24:E24)</f>
        <v>14</v>
      </c>
    </row>
    <row r="25" spans="1:10" ht="16" thickBot="1">
      <c r="A25" s="35" t="s">
        <v>13</v>
      </c>
      <c r="B25" s="38"/>
      <c r="C25" s="39"/>
      <c r="D25" s="53">
        <v>8</v>
      </c>
      <c r="E25" s="27" t="e">
        <f>INDEX(SW!D$14:D$25,MATCH(B25,SW!B$14:B$25,0))</f>
        <v>#N/A</v>
      </c>
      <c r="F25" s="23" t="e">
        <f t="shared" ref="F25" si="5">SUM(D25:E25)</f>
        <v>#N/A</v>
      </c>
    </row>
    <row r="26" spans="1:10">
      <c r="A26" s="14" t="s">
        <v>4</v>
      </c>
      <c r="B26" s="10" t="str">
        <f>SW!B26</f>
        <v>TEAMS</v>
      </c>
      <c r="C26" s="16" t="s">
        <v>5</v>
      </c>
      <c r="D26" s="10" t="str">
        <f>SW!D26</f>
        <v>RACE</v>
      </c>
      <c r="E26" s="21" t="str">
        <f>E12</f>
        <v>SW</v>
      </c>
      <c r="F26" s="11" t="str">
        <f>F12</f>
        <v>SEASON</v>
      </c>
    </row>
    <row r="27" spans="1:10">
      <c r="A27" s="12" t="s">
        <v>2</v>
      </c>
      <c r="B27" s="17"/>
      <c r="C27" s="17"/>
      <c r="D27" s="18" t="str">
        <f>SW!D27</f>
        <v>POINTS</v>
      </c>
      <c r="E27" s="22" t="str">
        <f>E13</f>
        <v>Points</v>
      </c>
      <c r="F27" s="20" t="str">
        <f>F13</f>
        <v>TOTAL</v>
      </c>
    </row>
    <row r="28" spans="1:10">
      <c r="A28" s="35">
        <v>1</v>
      </c>
      <c r="B28" s="36" t="s">
        <v>33</v>
      </c>
      <c r="C28" s="37">
        <v>0.70624999999999993</v>
      </c>
      <c r="D28" s="7">
        <v>1</v>
      </c>
      <c r="E28" s="27">
        <f>INDEX(SW!D$28:D$39,MATCH(B28,SW!B$28:B$39,0))</f>
        <v>2</v>
      </c>
      <c r="F28" s="23">
        <f t="shared" ref="F28:F36" si="6">SUM(D28:E28)</f>
        <v>3</v>
      </c>
      <c r="G28" s="2"/>
      <c r="H28" s="2"/>
      <c r="I28" s="2"/>
      <c r="J28" s="2"/>
    </row>
    <row r="29" spans="1:10">
      <c r="A29" s="35">
        <f>A28+1</f>
        <v>2</v>
      </c>
      <c r="B29" s="36" t="s">
        <v>40</v>
      </c>
      <c r="C29" s="37">
        <v>0.72569444444444453</v>
      </c>
      <c r="D29" s="7">
        <v>2</v>
      </c>
      <c r="E29" s="27">
        <f>INDEX(SW!D$28:D$39,MATCH(B29,SW!B$28:B$39,0))</f>
        <v>1</v>
      </c>
      <c r="F29" s="23">
        <f t="shared" si="6"/>
        <v>3</v>
      </c>
      <c r="G29" s="2"/>
      <c r="H29" s="2"/>
      <c r="I29" s="2"/>
      <c r="J29" s="2"/>
    </row>
    <row r="30" spans="1:10">
      <c r="A30" s="35">
        <f>A29+1</f>
        <v>3</v>
      </c>
      <c r="B30" s="38" t="s">
        <v>7</v>
      </c>
      <c r="C30" s="37">
        <v>0.73888888888888893</v>
      </c>
      <c r="D30" s="7">
        <v>3</v>
      </c>
      <c r="E30" s="27">
        <f>INDEX(SW!D$28:D$39,MATCH(B30,SW!B$28:B$39,0))</f>
        <v>3</v>
      </c>
      <c r="F30" s="23">
        <f t="shared" si="6"/>
        <v>6</v>
      </c>
      <c r="G30" s="2"/>
      <c r="H30" s="2"/>
      <c r="I30" s="2"/>
      <c r="J30" s="2"/>
    </row>
    <row r="31" spans="1:10">
      <c r="A31" s="35">
        <f>A30+1</f>
        <v>4</v>
      </c>
      <c r="B31" s="38" t="s">
        <v>11</v>
      </c>
      <c r="C31" s="37">
        <v>0.7597222222222223</v>
      </c>
      <c r="D31" s="7">
        <v>4</v>
      </c>
      <c r="E31" s="27">
        <f>INDEX(SW!D$28:D$39,MATCH(B31,SW!B$28:B$39,0))</f>
        <v>4</v>
      </c>
      <c r="F31" s="23">
        <f t="shared" si="6"/>
        <v>8</v>
      </c>
      <c r="G31" s="2"/>
      <c r="H31" s="2"/>
      <c r="I31" s="2"/>
      <c r="J31" s="2"/>
    </row>
    <row r="32" spans="1:10">
      <c r="A32" s="35">
        <f>A31+1</f>
        <v>5</v>
      </c>
      <c r="B32" s="38" t="s">
        <v>49</v>
      </c>
      <c r="C32" s="37">
        <v>0.78888888888888886</v>
      </c>
      <c r="D32" s="7">
        <v>5</v>
      </c>
      <c r="E32" s="27">
        <f>INDEX(SW!D$28:D$39,MATCH(B32,SW!B$28:B$39,0))</f>
        <v>6</v>
      </c>
      <c r="F32" s="23">
        <f t="shared" si="6"/>
        <v>11</v>
      </c>
      <c r="G32" s="2"/>
      <c r="H32" s="2"/>
      <c r="I32" s="2"/>
      <c r="J32" s="2"/>
    </row>
    <row r="33" spans="1:10">
      <c r="A33" s="35" t="s">
        <v>13</v>
      </c>
      <c r="B33" s="38" t="s">
        <v>20</v>
      </c>
      <c r="C33" s="37"/>
      <c r="D33" s="7">
        <v>6</v>
      </c>
      <c r="E33" s="27">
        <f>INDEX(SW!D$28:D$39,MATCH(B33,SW!B$28:B$39,0))</f>
        <v>6</v>
      </c>
      <c r="F33" s="23">
        <f t="shared" si="6"/>
        <v>12</v>
      </c>
      <c r="G33" s="2"/>
      <c r="H33" s="2"/>
      <c r="I33" s="2"/>
      <c r="J33" s="2"/>
    </row>
    <row r="34" spans="1:10">
      <c r="A34" s="35" t="s">
        <v>13</v>
      </c>
      <c r="B34" s="38" t="s">
        <v>39</v>
      </c>
      <c r="C34" s="37"/>
      <c r="D34" s="7">
        <v>6</v>
      </c>
      <c r="E34" s="27">
        <f>INDEX(SW!D$28:D$39,MATCH(B34,SW!B$28:B$39,0))</f>
        <v>5</v>
      </c>
      <c r="F34" s="23">
        <f t="shared" si="6"/>
        <v>11</v>
      </c>
      <c r="G34" s="2"/>
      <c r="H34" s="2"/>
      <c r="I34" s="2"/>
      <c r="J34" s="2"/>
    </row>
    <row r="35" spans="1:10">
      <c r="A35" s="35" t="s">
        <v>13</v>
      </c>
      <c r="B35" s="38" t="s">
        <v>8</v>
      </c>
      <c r="C35" s="37"/>
      <c r="D35" s="7">
        <v>6</v>
      </c>
      <c r="E35" s="27">
        <f>INDEX(SW!D$28:D$39,MATCH(B35,SW!B$28:B$39,0))</f>
        <v>6</v>
      </c>
      <c r="F35" s="23">
        <f t="shared" si="6"/>
        <v>12</v>
      </c>
      <c r="G35" s="2"/>
      <c r="H35" s="2"/>
      <c r="I35" s="2"/>
      <c r="J35" s="2"/>
    </row>
    <row r="36" spans="1:10">
      <c r="A36" s="35" t="s">
        <v>13</v>
      </c>
      <c r="B36" s="38"/>
      <c r="C36" s="37"/>
      <c r="D36" s="7">
        <v>6</v>
      </c>
      <c r="E36" s="27" t="e">
        <f>INDEX(SW!D$28:D$39,MATCH(B36,SW!B$28:B$39,0))</f>
        <v>#N/A</v>
      </c>
      <c r="F36" s="23" t="e">
        <f t="shared" si="6"/>
        <v>#N/A</v>
      </c>
      <c r="G36" s="1"/>
      <c r="H36" s="2"/>
      <c r="I36" s="2"/>
      <c r="J36" s="2"/>
    </row>
    <row r="37" spans="1:10">
      <c r="A37" s="35" t="s">
        <v>13</v>
      </c>
      <c r="B37" s="38"/>
      <c r="C37" s="37"/>
      <c r="D37" s="7">
        <v>6</v>
      </c>
      <c r="E37" s="27" t="e">
        <f>INDEX(SW!D$28:D$39,MATCH(B37,SW!B$28:B$39,0))</f>
        <v>#N/A</v>
      </c>
      <c r="F37" s="23" t="e">
        <f t="shared" ref="F37" si="7">SUM(D37:E37)</f>
        <v>#N/A</v>
      </c>
      <c r="G37" s="2"/>
      <c r="H37" s="2"/>
      <c r="I37" s="2"/>
      <c r="J37" s="2"/>
    </row>
    <row r="38" spans="1:10" ht="16" thickBot="1">
      <c r="A38" s="43"/>
      <c r="B38" s="41"/>
      <c r="C38" s="42"/>
      <c r="D38" s="4"/>
      <c r="E38" s="25"/>
      <c r="F38" s="25"/>
      <c r="G38" s="2"/>
      <c r="H38" s="2"/>
      <c r="I38" s="2"/>
      <c r="J38" s="2"/>
    </row>
    <row r="39" spans="1:10">
      <c r="A39" s="14" t="s">
        <v>4</v>
      </c>
      <c r="B39" s="16" t="s">
        <v>18</v>
      </c>
      <c r="C39" s="16" t="s">
        <v>5</v>
      </c>
      <c r="D39" s="10" t="str">
        <f t="shared" ref="D39:F40" si="8">D26</f>
        <v>RACE</v>
      </c>
      <c r="E39" s="21" t="str">
        <f t="shared" si="8"/>
        <v>SW</v>
      </c>
      <c r="F39" s="11" t="str">
        <f t="shared" si="8"/>
        <v>SEASON</v>
      </c>
      <c r="G39" s="19"/>
      <c r="H39" s="19"/>
      <c r="I39" s="19"/>
      <c r="J39" s="19"/>
    </row>
    <row r="40" spans="1:10">
      <c r="A40" s="12" t="s">
        <v>3</v>
      </c>
      <c r="B40" s="54"/>
      <c r="C40" s="54"/>
      <c r="D40" s="18" t="str">
        <f t="shared" si="8"/>
        <v>POINTS</v>
      </c>
      <c r="E40" s="22" t="str">
        <f t="shared" si="8"/>
        <v>Points</v>
      </c>
      <c r="F40" s="20" t="str">
        <f t="shared" si="8"/>
        <v>TOTAL</v>
      </c>
      <c r="G40" s="2"/>
      <c r="H40" s="2"/>
      <c r="I40" s="2"/>
      <c r="J40" s="2"/>
    </row>
    <row r="41" spans="1:10">
      <c r="A41" s="13">
        <v>1</v>
      </c>
      <c r="B41" s="2" t="s">
        <v>20</v>
      </c>
      <c r="C41" s="52">
        <v>0.96736111111111101</v>
      </c>
      <c r="D41" s="7">
        <v>1</v>
      </c>
      <c r="E41" s="27">
        <f>INDEX(SW!D$42:D$45,MATCH(B41,SW!B$42:B$45,0))</f>
        <v>2</v>
      </c>
      <c r="F41" s="23">
        <f>D41+E41</f>
        <v>3</v>
      </c>
      <c r="G41" s="2"/>
      <c r="H41" s="2"/>
      <c r="I41" s="2"/>
      <c r="J41" s="2"/>
    </row>
    <row r="42" spans="1:10">
      <c r="A42" s="35" t="s">
        <v>13</v>
      </c>
      <c r="B42" s="2" t="s">
        <v>51</v>
      </c>
      <c r="C42" s="7"/>
      <c r="D42" s="7">
        <v>2</v>
      </c>
      <c r="E42" s="27">
        <f>INDEX(SW!D$42:D$45,MATCH(B42,SW!B$42:B$45,0))</f>
        <v>1</v>
      </c>
      <c r="F42" s="23">
        <f t="shared" ref="F42:F44" si="9">D42+E42</f>
        <v>3</v>
      </c>
      <c r="G42" s="2"/>
      <c r="H42" s="2"/>
      <c r="I42" s="2"/>
      <c r="J42" s="2"/>
    </row>
    <row r="43" spans="1:10">
      <c r="A43" s="35"/>
      <c r="B43" s="2"/>
      <c r="C43" s="7"/>
      <c r="D43" s="7"/>
      <c r="E43" s="27" t="e">
        <f>INDEX(SW!D$42:D$45,MATCH(B43,SW!B$42:B$45,0))</f>
        <v>#N/A</v>
      </c>
      <c r="F43" s="26" t="e">
        <f t="shared" si="9"/>
        <v>#N/A</v>
      </c>
      <c r="G43" s="2"/>
      <c r="H43" s="2"/>
      <c r="I43" s="2"/>
      <c r="J43" s="2"/>
    </row>
    <row r="44" spans="1:10" ht="30" customHeight="1" thickBot="1">
      <c r="A44" s="43"/>
      <c r="B44" s="4"/>
      <c r="C44" s="8"/>
      <c r="D44" s="8"/>
      <c r="E44" s="55" t="e">
        <f>INDEX(SW!D$42:D$45,MATCH(B44,SW!B$42:B$45,0))</f>
        <v>#N/A</v>
      </c>
      <c r="F44" s="25" t="e">
        <f t="shared" si="9"/>
        <v>#N/A</v>
      </c>
      <c r="G44" s="2"/>
      <c r="H44" s="2"/>
      <c r="I44" s="2"/>
      <c r="J44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4"/>
  <sheetViews>
    <sheetView workbookViewId="0">
      <selection activeCell="B5" sqref="B5:B9"/>
    </sheetView>
  </sheetViews>
  <sheetFormatPr baseColWidth="10" defaultColWidth="8.6640625" defaultRowHeight="15" x14ac:dyDescent="0"/>
  <sheetData>
    <row r="2" spans="1:10" s="34" customFormat="1" ht="19" thickBot="1">
      <c r="A2" s="32" t="s">
        <v>24</v>
      </c>
      <c r="B2" s="32"/>
      <c r="D2" s="33">
        <f>CGC!E2</f>
        <v>2018</v>
      </c>
    </row>
    <row r="3" spans="1:10">
      <c r="A3" s="9" t="s">
        <v>4</v>
      </c>
      <c r="B3" s="10" t="str">
        <f>CGC!B3</f>
        <v>TEAMS</v>
      </c>
      <c r="C3" s="10" t="s">
        <v>5</v>
      </c>
      <c r="D3" s="10" t="str">
        <f>CGC!D3</f>
        <v>RACE</v>
      </c>
      <c r="E3" s="21" t="s">
        <v>62</v>
      </c>
      <c r="F3" s="21" t="s">
        <v>19</v>
      </c>
      <c r="G3" s="21" t="s">
        <v>63</v>
      </c>
      <c r="H3" s="19"/>
      <c r="I3" s="19"/>
      <c r="J3" s="19"/>
    </row>
    <row r="4" spans="1:10">
      <c r="A4" s="12" t="s">
        <v>0</v>
      </c>
      <c r="B4" s="17"/>
      <c r="C4" s="17" t="s">
        <v>42</v>
      </c>
      <c r="D4" s="18" t="str">
        <f>CGC!D4</f>
        <v>POINTS</v>
      </c>
      <c r="E4" s="22" t="s">
        <v>16</v>
      </c>
      <c r="F4" s="22" t="s">
        <v>16</v>
      </c>
      <c r="G4" s="22" t="s">
        <v>35</v>
      </c>
      <c r="H4" s="2"/>
      <c r="I4" s="18" t="s">
        <v>44</v>
      </c>
      <c r="J4" s="2"/>
    </row>
    <row r="5" spans="1:10">
      <c r="A5" s="35">
        <v>1</v>
      </c>
      <c r="B5" s="36" t="s">
        <v>33</v>
      </c>
      <c r="C5" s="49"/>
      <c r="D5" s="7"/>
      <c r="E5" s="23">
        <f>INDEX(SW!$D$5:$D$11,MATCH($B5,SW!$B$5:$B$11,0))</f>
        <v>1</v>
      </c>
      <c r="F5" s="23">
        <f>INDEX(CGC!$D$5:$D$11,MATCH($B5,CGC!$B$5:$B$11,0))</f>
        <v>1</v>
      </c>
      <c r="G5" s="23">
        <f>SUM(D5:F5)</f>
        <v>2</v>
      </c>
      <c r="H5" s="2"/>
      <c r="I5" s="2"/>
      <c r="J5" s="2" t="s">
        <v>45</v>
      </c>
    </row>
    <row r="6" spans="1:10">
      <c r="A6" s="35">
        <f>A5+1</f>
        <v>2</v>
      </c>
      <c r="B6" s="36" t="s">
        <v>7</v>
      </c>
      <c r="C6" s="49"/>
      <c r="D6" s="7"/>
      <c r="E6" s="23">
        <f>INDEX(SW!$D$5:$D$11,MATCH($B6,SW!$B$5:$B$11,0))</f>
        <v>3</v>
      </c>
      <c r="F6" s="23">
        <f>INDEX(CGC!$D$5:$D$11,MATCH($B6,CGC!$B$5:$B$11,0))</f>
        <v>2</v>
      </c>
      <c r="G6" s="23">
        <f>SUM(D6:F6)</f>
        <v>5</v>
      </c>
      <c r="H6" s="2"/>
      <c r="J6" t="s">
        <v>46</v>
      </c>
    </row>
    <row r="7" spans="1:10">
      <c r="A7" s="35">
        <f>A6+1</f>
        <v>3</v>
      </c>
      <c r="B7" s="36" t="s">
        <v>37</v>
      </c>
      <c r="C7" s="49"/>
      <c r="D7" s="7"/>
      <c r="E7" s="23">
        <f>INDEX(SW!$D$5:$D$11,MATCH($B7,SW!$B$5:$B$11,0))</f>
        <v>2</v>
      </c>
      <c r="F7" s="23">
        <f>INDEX(CGC!$D$5:$D$11,MATCH($B7,CGC!$B$5:$B$11,0))</f>
        <v>4</v>
      </c>
      <c r="G7" s="23">
        <f>SUM(D7:F7)</f>
        <v>6</v>
      </c>
      <c r="H7" s="2"/>
      <c r="I7" s="2"/>
      <c r="J7" s="2" t="s">
        <v>47</v>
      </c>
    </row>
    <row r="8" spans="1:10">
      <c r="A8" s="35" t="s">
        <v>13</v>
      </c>
      <c r="B8" s="38"/>
      <c r="C8" s="49"/>
      <c r="D8" s="7"/>
      <c r="E8" s="23" t="e">
        <f>INDEX(SW!$D$5:$D$11,MATCH($B8,SW!$B$5:$B$11,0))</f>
        <v>#N/A</v>
      </c>
      <c r="F8" s="23" t="e">
        <f>INDEX(CGC!$D$5:$D$11,MATCH($B8,CGC!$B$5:$B$11,0))</f>
        <v>#N/A</v>
      </c>
      <c r="G8" s="23" t="e">
        <f>SUM(D8:F8)</f>
        <v>#N/A</v>
      </c>
      <c r="H8" s="2"/>
      <c r="I8" s="2"/>
      <c r="J8" s="2"/>
    </row>
    <row r="9" spans="1:10">
      <c r="A9" s="35" t="s">
        <v>13</v>
      </c>
      <c r="B9" s="38" t="s">
        <v>8</v>
      </c>
      <c r="C9" s="49"/>
      <c r="D9" s="7"/>
      <c r="E9" s="23">
        <f>INDEX(SW!$D$5:$D$11,MATCH($B9,SW!$B$5:$B$11,0))</f>
        <v>3</v>
      </c>
      <c r="F9" s="23">
        <f>INDEX(CGC!$D$5:$D$11,MATCH($B9,CGC!$B$5:$B$11,0))</f>
        <v>3</v>
      </c>
      <c r="G9" s="23">
        <f>SUM(D9:F9)</f>
        <v>6</v>
      </c>
      <c r="H9" s="2"/>
      <c r="I9" s="2"/>
      <c r="J9" s="2"/>
    </row>
    <row r="10" spans="1:10">
      <c r="A10" s="35"/>
      <c r="B10" s="38"/>
      <c r="C10" s="37"/>
      <c r="D10" s="7"/>
      <c r="E10" s="23"/>
      <c r="F10" s="26"/>
      <c r="G10" s="23"/>
      <c r="H10" s="2"/>
      <c r="I10" s="2"/>
      <c r="J10" s="2"/>
    </row>
    <row r="11" spans="1:10" ht="16" thickBot="1">
      <c r="A11" s="43"/>
      <c r="B11" s="41"/>
      <c r="C11" s="42"/>
      <c r="D11" s="4"/>
      <c r="E11" s="25"/>
      <c r="F11" s="25"/>
      <c r="G11" s="25"/>
      <c r="H11" s="19"/>
      <c r="I11" s="19"/>
      <c r="J11" s="19"/>
    </row>
    <row r="12" spans="1:10">
      <c r="A12" s="9" t="s">
        <v>4</v>
      </c>
      <c r="B12" s="10" t="str">
        <f>CGC!B12</f>
        <v>TEAMS</v>
      </c>
      <c r="C12" s="10" t="s">
        <v>5</v>
      </c>
      <c r="D12" s="10" t="str">
        <f>CGC!D12</f>
        <v>RACE</v>
      </c>
      <c r="E12" s="21" t="str">
        <f t="shared" ref="E12:G13" si="0">E3</f>
        <v>SW</v>
      </c>
      <c r="F12" s="21" t="str">
        <f t="shared" si="0"/>
        <v>CGC</v>
      </c>
      <c r="G12" s="11" t="str">
        <f t="shared" si="0"/>
        <v>SEASON</v>
      </c>
      <c r="H12" s="2"/>
      <c r="I12" s="2"/>
      <c r="J12" s="2"/>
    </row>
    <row r="13" spans="1:10">
      <c r="A13" s="12" t="s">
        <v>1</v>
      </c>
      <c r="B13" s="17"/>
      <c r="C13" s="17"/>
      <c r="D13" s="18" t="str">
        <f>CGC!D13</f>
        <v>POINTS</v>
      </c>
      <c r="E13" s="22" t="str">
        <f t="shared" si="0"/>
        <v>Points</v>
      </c>
      <c r="F13" s="22" t="str">
        <f t="shared" si="0"/>
        <v>Points</v>
      </c>
      <c r="G13" s="20" t="str">
        <f t="shared" si="0"/>
        <v>TOTAL</v>
      </c>
      <c r="H13" s="2"/>
      <c r="I13" s="2"/>
      <c r="J13" s="2"/>
    </row>
    <row r="14" spans="1:10">
      <c r="A14" s="35">
        <v>1</v>
      </c>
      <c r="B14" s="38" t="s">
        <v>33</v>
      </c>
      <c r="C14" s="49"/>
      <c r="D14" s="7"/>
      <c r="E14" s="27">
        <f>INDEX(SW!D$14:D$25,MATCH(B14,SW!B$14:B$25,0))</f>
        <v>1</v>
      </c>
      <c r="F14" s="23">
        <f>INDEX(CGC!$D$14:$D$25,MATCH($B14,CGC!$B$14:$B$25,0))</f>
        <v>2</v>
      </c>
      <c r="G14" s="23">
        <f t="shared" ref="G14" si="1">SUM(D14:F14)</f>
        <v>3</v>
      </c>
      <c r="H14" s="2"/>
      <c r="I14" s="2"/>
      <c r="J14" s="2"/>
    </row>
    <row r="15" spans="1:10">
      <c r="A15" s="35">
        <f t="shared" ref="A15:A18" si="2">A14+1</f>
        <v>2</v>
      </c>
      <c r="B15" s="38" t="s">
        <v>7</v>
      </c>
      <c r="C15" s="49"/>
      <c r="D15" s="7"/>
      <c r="E15" s="27">
        <f>INDEX(SW!D$14:D$25,MATCH(B15,SW!B$14:B$25,0))</f>
        <v>2</v>
      </c>
      <c r="F15" s="23">
        <f>INDEX(CGC!$D$14:$D$25,MATCH($B15,CGC!$B$14:$B$25,0))</f>
        <v>1</v>
      </c>
      <c r="G15" s="23">
        <f t="shared" ref="G15:G24" si="3">SUM(D15:F15)</f>
        <v>3</v>
      </c>
      <c r="H15" s="2"/>
      <c r="I15" s="2"/>
      <c r="J15" s="2"/>
    </row>
    <row r="16" spans="1:10">
      <c r="A16" s="35">
        <f t="shared" si="2"/>
        <v>3</v>
      </c>
      <c r="B16" s="38" t="s">
        <v>10</v>
      </c>
      <c r="C16" s="49"/>
      <c r="D16" s="7"/>
      <c r="E16" s="27">
        <f>INDEX(SW!D$14:D$25,MATCH(B16,SW!B$14:B$25,0))</f>
        <v>5</v>
      </c>
      <c r="F16" s="23">
        <f>INDEX(CGC!$D$14:$D$25,MATCH($B16,CGC!$B$14:$B$25,0))</f>
        <v>6</v>
      </c>
      <c r="G16" s="23">
        <f t="shared" si="3"/>
        <v>11</v>
      </c>
      <c r="H16" s="2"/>
      <c r="I16" s="2"/>
      <c r="J16" s="2"/>
    </row>
    <row r="17" spans="1:10">
      <c r="A17" s="35">
        <f t="shared" si="2"/>
        <v>4</v>
      </c>
      <c r="B17" s="38" t="s">
        <v>52</v>
      </c>
      <c r="C17" s="49"/>
      <c r="D17" s="7"/>
      <c r="E17" s="27">
        <f>INDEX(SW!D$14:D$25,MATCH(B17,SW!B$14:B$25,0))</f>
        <v>5</v>
      </c>
      <c r="F17" s="23">
        <f>INDEX(CGC!$D$14:$D$25,MATCH($B17,CGC!$B$14:$B$25,0))</f>
        <v>3</v>
      </c>
      <c r="G17" s="23">
        <f t="shared" si="3"/>
        <v>8</v>
      </c>
      <c r="H17" s="2"/>
      <c r="I17" s="2"/>
      <c r="J17" s="2"/>
    </row>
    <row r="18" spans="1:10">
      <c r="A18" s="35">
        <f t="shared" si="2"/>
        <v>5</v>
      </c>
      <c r="B18" s="38" t="s">
        <v>9</v>
      </c>
      <c r="C18" s="49"/>
      <c r="D18" s="7"/>
      <c r="E18" s="27" t="e">
        <f>INDEX(SW!D$14:D$25,MATCH(B18,SW!B$14:B$25,0))</f>
        <v>#N/A</v>
      </c>
      <c r="F18" s="23" t="e">
        <f>INDEX(CGC!$D$14:$D$25,MATCH($B18,CGC!$B$14:$B$25,0))</f>
        <v>#N/A</v>
      </c>
      <c r="G18" s="23" t="e">
        <f t="shared" si="3"/>
        <v>#N/A</v>
      </c>
      <c r="H18" s="2"/>
      <c r="I18" s="2"/>
      <c r="J18" s="2"/>
    </row>
    <row r="19" spans="1:10">
      <c r="A19" s="35">
        <v>5</v>
      </c>
      <c r="B19" s="38" t="s">
        <v>36</v>
      </c>
      <c r="C19" s="49"/>
      <c r="D19" s="7"/>
      <c r="E19" s="27">
        <f>INDEX(SW!D$14:D$25,MATCH(B19,SW!B$14:B$25,0))</f>
        <v>6</v>
      </c>
      <c r="F19" s="23">
        <f>INDEX(CGC!$D$14:$D$25,MATCH($B19,CGC!$B$14:$B$25,0))</f>
        <v>7</v>
      </c>
      <c r="G19" s="23">
        <f t="shared" si="3"/>
        <v>13</v>
      </c>
      <c r="H19" s="2"/>
      <c r="I19" s="2"/>
      <c r="J19" s="2"/>
    </row>
    <row r="20" spans="1:10">
      <c r="A20" s="35" t="s">
        <v>13</v>
      </c>
      <c r="B20" s="38"/>
      <c r="C20" s="51"/>
      <c r="D20" s="7"/>
      <c r="E20" s="27" t="e">
        <f>INDEX(SW!D$14:D$25,MATCH(B20,SW!B$14:B$25,0))</f>
        <v>#N/A</v>
      </c>
      <c r="F20" s="23" t="e">
        <f>INDEX(CGC!$D$14:$D$25,MATCH($B20,CGC!$B$14:$B$25,0))</f>
        <v>#N/A</v>
      </c>
      <c r="G20" s="23" t="e">
        <f t="shared" si="3"/>
        <v>#N/A</v>
      </c>
      <c r="H20" s="2"/>
      <c r="I20" s="2"/>
      <c r="J20" s="2"/>
    </row>
    <row r="21" spans="1:10">
      <c r="A21" s="35" t="s">
        <v>13</v>
      </c>
      <c r="B21" s="38" t="s">
        <v>39</v>
      </c>
      <c r="C21" s="51"/>
      <c r="D21" s="7"/>
      <c r="E21" s="27">
        <f>INDEX(SW!D$14:D$25,MATCH(B21,SW!B$14:B$25,0))</f>
        <v>3</v>
      </c>
      <c r="F21" s="23">
        <f>INDEX(CGC!$D$14:$D$25,MATCH($B21,CGC!$B$14:$B$25,0))</f>
        <v>4</v>
      </c>
      <c r="G21" s="23">
        <f t="shared" si="3"/>
        <v>7</v>
      </c>
      <c r="H21" s="2"/>
      <c r="I21" s="2"/>
      <c r="J21" s="2"/>
    </row>
    <row r="22" spans="1:10">
      <c r="A22" s="35" t="s">
        <v>13</v>
      </c>
      <c r="B22" s="38" t="s">
        <v>41</v>
      </c>
      <c r="C22" s="37"/>
      <c r="D22" s="7"/>
      <c r="E22" s="27">
        <f>INDEX(SW!D$14:D$25,MATCH(B22,SW!B$14:B$25,0))</f>
        <v>4</v>
      </c>
      <c r="F22" s="23">
        <f>INDEX(CGC!$D$14:$D$25,MATCH($B22,CGC!$B$14:$B$25,0))</f>
        <v>5</v>
      </c>
      <c r="G22" s="23">
        <f t="shared" si="3"/>
        <v>9</v>
      </c>
      <c r="H22" s="2"/>
      <c r="I22" s="2"/>
      <c r="J22" s="2"/>
    </row>
    <row r="23" spans="1:10">
      <c r="A23" s="35" t="s">
        <v>13</v>
      </c>
      <c r="B23" s="38" t="s">
        <v>53</v>
      </c>
      <c r="C23" s="37"/>
      <c r="D23" s="7"/>
      <c r="E23" s="27">
        <f>INDEX(SW!D$14:D$25,MATCH(B23,SW!B$14:B$25,0))</f>
        <v>6</v>
      </c>
      <c r="F23" s="23">
        <f>INDEX(CGC!$D$14:$D$25,MATCH($B23,CGC!$B$14:$B$25,0))</f>
        <v>8</v>
      </c>
      <c r="G23" s="23">
        <f t="shared" si="3"/>
        <v>14</v>
      </c>
      <c r="H23" s="2"/>
      <c r="I23" s="2"/>
      <c r="J23" s="2"/>
    </row>
    <row r="24" spans="1:10">
      <c r="A24" s="35" t="s">
        <v>13</v>
      </c>
      <c r="B24" s="36"/>
      <c r="C24" s="39"/>
      <c r="D24" s="2"/>
      <c r="E24" s="27" t="e">
        <f>INDEX(SW!D$14:D$25,MATCH(B24,SW!B$14:B$25,0))</f>
        <v>#N/A</v>
      </c>
      <c r="F24" s="23" t="e">
        <f>INDEX(CGC!$D$14:$D$25,MATCH($B24,CGC!$B$14:$B$25,0))</f>
        <v>#N/A</v>
      </c>
      <c r="G24" s="23" t="e">
        <f t="shared" si="3"/>
        <v>#N/A</v>
      </c>
      <c r="H24" s="2"/>
      <c r="I24" s="2"/>
      <c r="J24" s="2"/>
    </row>
    <row r="25" spans="1:10" ht="16" thickBot="1">
      <c r="A25" s="35"/>
      <c r="B25" s="36"/>
      <c r="C25" s="39"/>
      <c r="D25" s="2"/>
      <c r="E25" s="27"/>
      <c r="F25" s="26"/>
      <c r="G25" s="3"/>
      <c r="H25" s="2"/>
      <c r="I25" s="2"/>
      <c r="J25" s="2"/>
    </row>
    <row r="26" spans="1:10">
      <c r="A26" s="14" t="s">
        <v>4</v>
      </c>
      <c r="B26" s="10" t="str">
        <f>CGC!B26</f>
        <v>TEAMS</v>
      </c>
      <c r="C26" s="16" t="s">
        <v>5</v>
      </c>
      <c r="D26" s="10" t="str">
        <f>CGC!D26</f>
        <v>RACE</v>
      </c>
      <c r="E26" s="21" t="str">
        <f t="shared" ref="E26:G27" si="4">E12</f>
        <v>SW</v>
      </c>
      <c r="F26" s="21" t="str">
        <f t="shared" si="4"/>
        <v>CGC</v>
      </c>
      <c r="G26" s="11" t="str">
        <f t="shared" si="4"/>
        <v>SEASON</v>
      </c>
      <c r="H26" s="2"/>
      <c r="I26" s="2"/>
      <c r="J26" s="2"/>
    </row>
    <row r="27" spans="1:10">
      <c r="A27" s="12" t="s">
        <v>2</v>
      </c>
      <c r="B27" s="17"/>
      <c r="C27" s="17"/>
      <c r="D27" s="18" t="str">
        <f>CGC!D27</f>
        <v>POINTS</v>
      </c>
      <c r="E27" s="22" t="str">
        <f t="shared" si="4"/>
        <v>Points</v>
      </c>
      <c r="F27" s="22" t="str">
        <f t="shared" si="4"/>
        <v>Points</v>
      </c>
      <c r="G27" s="20" t="str">
        <f t="shared" si="4"/>
        <v>TOTAL</v>
      </c>
      <c r="H27" s="2"/>
      <c r="I27" s="2"/>
      <c r="J27" s="2"/>
    </row>
    <row r="28" spans="1:10">
      <c r="A28" s="35">
        <v>1</v>
      </c>
      <c r="B28" s="36" t="s">
        <v>33</v>
      </c>
      <c r="C28" s="49"/>
      <c r="D28" s="7"/>
      <c r="E28" s="27">
        <f>INDEX(SW!D$28:D$39,MATCH(B28,SW!B$28:B$39,0))</f>
        <v>2</v>
      </c>
      <c r="F28" s="23">
        <f>INDEX(CGC!$D$28:$D$38,MATCH($B28,CGC!$B$28:$B$38,0))</f>
        <v>1</v>
      </c>
      <c r="G28" s="23">
        <f t="shared" ref="G28:G36" si="5">SUM(D28:F28)</f>
        <v>3</v>
      </c>
      <c r="H28" s="2"/>
      <c r="I28" s="2"/>
      <c r="J28" s="2"/>
    </row>
    <row r="29" spans="1:10">
      <c r="A29" s="35">
        <f t="shared" ref="A29:A32" si="6">A28+1</f>
        <v>2</v>
      </c>
      <c r="B29" s="36" t="s">
        <v>40</v>
      </c>
      <c r="C29" s="49"/>
      <c r="D29" s="7"/>
      <c r="E29" s="27">
        <f>INDEX(SW!D$28:D$39,MATCH(B29,SW!B$28:B$39,0))</f>
        <v>1</v>
      </c>
      <c r="F29" s="23">
        <f>INDEX(CGC!$D$28:$D$38,MATCH($B29,CGC!$B$28:$B$38,0))</f>
        <v>2</v>
      </c>
      <c r="G29" s="31">
        <f t="shared" si="5"/>
        <v>3</v>
      </c>
      <c r="H29" s="2"/>
      <c r="I29" s="2"/>
      <c r="J29" s="2"/>
    </row>
    <row r="30" spans="1:10">
      <c r="A30" s="35">
        <f t="shared" si="6"/>
        <v>3</v>
      </c>
      <c r="B30" s="38" t="s">
        <v>7</v>
      </c>
      <c r="C30" s="49"/>
      <c r="D30" s="7"/>
      <c r="E30" s="27">
        <f>INDEX(SW!D$28:D$39,MATCH(B30,SW!B$28:B$39,0))</f>
        <v>3</v>
      </c>
      <c r="F30" s="23">
        <f>INDEX(CGC!$D$28:$D$38,MATCH($B30,CGC!$B$28:$B$38,0))</f>
        <v>3</v>
      </c>
      <c r="G30" s="23">
        <f t="shared" si="5"/>
        <v>6</v>
      </c>
      <c r="H30" s="2"/>
      <c r="I30" s="2"/>
      <c r="J30" s="2"/>
    </row>
    <row r="31" spans="1:10">
      <c r="A31" s="35">
        <f t="shared" si="6"/>
        <v>4</v>
      </c>
      <c r="B31" s="38" t="s">
        <v>11</v>
      </c>
      <c r="C31" s="49"/>
      <c r="D31" s="7"/>
      <c r="E31" s="27">
        <f>INDEX(SW!D$28:D$39,MATCH(B31,SW!B$28:B$39,0))</f>
        <v>4</v>
      </c>
      <c r="F31" s="23">
        <f>INDEX(CGC!$D$28:$D$38,MATCH($B31,CGC!$B$28:$B$38,0))</f>
        <v>4</v>
      </c>
      <c r="G31" s="23">
        <f t="shared" si="5"/>
        <v>8</v>
      </c>
      <c r="H31" s="2"/>
      <c r="I31" s="2"/>
      <c r="J31" s="2"/>
    </row>
    <row r="32" spans="1:10">
      <c r="A32" s="35">
        <f t="shared" si="6"/>
        <v>5</v>
      </c>
      <c r="B32" s="38" t="s">
        <v>8</v>
      </c>
      <c r="C32" s="49"/>
      <c r="D32" s="7"/>
      <c r="E32" s="27">
        <f>INDEX(SW!D$28:D$39,MATCH(B32,SW!B$28:B$39,0))</f>
        <v>6</v>
      </c>
      <c r="F32" s="23">
        <f>INDEX(CGC!$D$28:$D$38,MATCH($B32,CGC!$B$28:$B$38,0))</f>
        <v>6</v>
      </c>
      <c r="G32" s="23">
        <f t="shared" si="5"/>
        <v>12</v>
      </c>
      <c r="H32" s="2"/>
      <c r="I32" s="2"/>
      <c r="J32" s="2"/>
    </row>
    <row r="33" spans="1:10">
      <c r="A33" s="35">
        <v>6</v>
      </c>
      <c r="B33" s="38" t="s">
        <v>39</v>
      </c>
      <c r="C33" s="49"/>
      <c r="D33" s="7"/>
      <c r="E33" s="27">
        <f>INDEX(SW!D$28:D$39,MATCH(B33,SW!B$28:B$39,0))</f>
        <v>5</v>
      </c>
      <c r="F33" s="23">
        <f>INDEX(CGC!$D$28:$D$38,MATCH($B33,CGC!$B$28:$B$38,0))</f>
        <v>6</v>
      </c>
      <c r="G33" s="23">
        <f t="shared" si="5"/>
        <v>11</v>
      </c>
      <c r="H33" s="2"/>
      <c r="I33" s="2"/>
      <c r="J33" s="2"/>
    </row>
    <row r="34" spans="1:10">
      <c r="A34" s="35" t="s">
        <v>13</v>
      </c>
      <c r="B34" s="38"/>
      <c r="C34" s="49"/>
      <c r="D34" s="7"/>
      <c r="E34" s="27" t="e">
        <f>INDEX(SW!D$28:D$39,MATCH(B34,SW!B$28:B$39,0))</f>
        <v>#N/A</v>
      </c>
      <c r="F34" s="23" t="e">
        <f>INDEX(CGC!$D$28:$D$38,MATCH($B34,CGC!$B$28:$B$38,0))</f>
        <v>#N/A</v>
      </c>
      <c r="G34" s="23" t="e">
        <f t="shared" si="5"/>
        <v>#N/A</v>
      </c>
      <c r="H34" s="2"/>
      <c r="I34" s="2"/>
      <c r="J34" s="2"/>
    </row>
    <row r="35" spans="1:10">
      <c r="A35" s="35" t="s">
        <v>13</v>
      </c>
      <c r="B35" s="38" t="s">
        <v>20</v>
      </c>
      <c r="C35" s="37"/>
      <c r="D35" s="7"/>
      <c r="E35" s="27">
        <f>INDEX(SW!D$28:D$39,MATCH(B35,SW!B$28:B$39,0))</f>
        <v>6</v>
      </c>
      <c r="F35" s="23">
        <f>INDEX(CGC!$D$28:$D$38,MATCH($B35,CGC!$B$28:$B$38,0))</f>
        <v>6</v>
      </c>
      <c r="G35" s="23">
        <f t="shared" si="5"/>
        <v>12</v>
      </c>
      <c r="H35" s="2"/>
      <c r="I35" s="2"/>
      <c r="J35" s="2"/>
    </row>
    <row r="36" spans="1:10">
      <c r="A36" s="35" t="s">
        <v>13</v>
      </c>
      <c r="B36" s="38" t="s">
        <v>49</v>
      </c>
      <c r="C36" s="37"/>
      <c r="D36" s="7"/>
      <c r="E36" s="27">
        <f>INDEX(SW!D$28:D$39,MATCH(B36,SW!B$28:B$39,0))</f>
        <v>6</v>
      </c>
      <c r="F36" s="23">
        <f>INDEX(CGC!$D$28:$D$38,MATCH($B36,CGC!$B$28:$B$38,0))</f>
        <v>5</v>
      </c>
      <c r="G36" s="23">
        <f t="shared" si="5"/>
        <v>11</v>
      </c>
      <c r="H36" s="2"/>
      <c r="I36" s="2"/>
      <c r="J36" s="2"/>
    </row>
    <row r="37" spans="1:10">
      <c r="A37" s="35" t="s">
        <v>13</v>
      </c>
      <c r="B37" s="38"/>
      <c r="C37" s="39"/>
      <c r="D37" s="7"/>
      <c r="E37" s="27" t="e">
        <f>INDEX(SW!D$28:D$39,MATCH(B37,SW!B$28:B$39,0))</f>
        <v>#N/A</v>
      </c>
      <c r="F37" s="23" t="e">
        <f>INDEX(CGC!$D$28:$D$38,MATCH($B37,CGC!$B$28:$B$38,0))</f>
        <v>#N/A</v>
      </c>
      <c r="G37" s="23" t="e">
        <f t="shared" ref="G37" si="7">SUM(D37:F37)</f>
        <v>#N/A</v>
      </c>
      <c r="H37" s="2"/>
      <c r="I37" s="2"/>
      <c r="J37" s="2"/>
    </row>
    <row r="38" spans="1:10" ht="16" thickBot="1">
      <c r="A38" s="43"/>
      <c r="B38" s="41"/>
      <c r="C38" s="42"/>
      <c r="D38" s="4"/>
      <c r="E38" s="25"/>
      <c r="F38" s="25"/>
      <c r="G38" s="5"/>
      <c r="H38" s="2"/>
      <c r="I38" s="2"/>
      <c r="J38" s="2"/>
    </row>
    <row r="39" spans="1:10">
      <c r="A39" s="14" t="s">
        <v>4</v>
      </c>
      <c r="B39" s="10" t="str">
        <f>CGC!B39</f>
        <v>TEAMS</v>
      </c>
      <c r="C39" s="16" t="s">
        <v>5</v>
      </c>
      <c r="D39" s="10" t="str">
        <f>CGC!D39</f>
        <v>RACE</v>
      </c>
      <c r="E39" s="21" t="str">
        <f t="shared" ref="E39:G40" si="8">E26</f>
        <v>SW</v>
      </c>
      <c r="F39" s="21" t="str">
        <f t="shared" si="8"/>
        <v>CGC</v>
      </c>
      <c r="G39" s="21" t="str">
        <f t="shared" si="8"/>
        <v>SEASON</v>
      </c>
      <c r="H39" s="2"/>
      <c r="I39" s="2"/>
      <c r="J39" s="2"/>
    </row>
    <row r="40" spans="1:10">
      <c r="A40" s="12" t="s">
        <v>88</v>
      </c>
      <c r="B40" s="17"/>
      <c r="C40" s="17"/>
      <c r="D40" s="18" t="str">
        <f>CGC!D40</f>
        <v>POINTS</v>
      </c>
      <c r="E40" s="22" t="str">
        <f t="shared" si="8"/>
        <v>Points</v>
      </c>
      <c r="F40" s="22" t="str">
        <f t="shared" si="8"/>
        <v>Points</v>
      </c>
      <c r="G40" s="22" t="str">
        <f t="shared" si="8"/>
        <v>TOTAL</v>
      </c>
      <c r="H40" s="2"/>
      <c r="I40" s="2"/>
      <c r="J40" s="2"/>
    </row>
    <row r="41" spans="1:10">
      <c r="A41" s="35"/>
      <c r="B41" s="2" t="s">
        <v>51</v>
      </c>
      <c r="C41" s="7"/>
      <c r="D41" s="7"/>
      <c r="E41" s="27">
        <f>INDEX(SW!D$42:D$45,MATCH(B41,SW!B$42:B$45,0))</f>
        <v>1</v>
      </c>
      <c r="F41" s="23">
        <f>INDEX(CGC!$D$41:$D$44,MATCH($B41,CGC!$B$41:$B$44,0))</f>
        <v>2</v>
      </c>
      <c r="G41" s="23">
        <f>SUM(D41:F41)</f>
        <v>3</v>
      </c>
      <c r="H41" s="2"/>
      <c r="I41" s="2"/>
      <c r="J41" s="2"/>
    </row>
    <row r="42" spans="1:10">
      <c r="A42" s="35"/>
      <c r="B42" s="2" t="s">
        <v>20</v>
      </c>
      <c r="C42" s="7"/>
      <c r="D42" s="7"/>
      <c r="E42" s="27">
        <f>INDEX(SW!D$42:D$45,MATCH(B42,SW!B$42:B$45,0))</f>
        <v>2</v>
      </c>
      <c r="F42" s="23">
        <f>INDEX(CGC!$D$41:$D$44,MATCH($B42,CGC!$B$41:$B$44,0))</f>
        <v>1</v>
      </c>
      <c r="G42" s="23">
        <f t="shared" ref="G42:G44" si="9">SUM(D42:F42)</f>
        <v>3</v>
      </c>
      <c r="H42" s="2"/>
      <c r="I42" s="2"/>
      <c r="J42" s="2"/>
    </row>
    <row r="43" spans="1:10">
      <c r="A43" s="35"/>
      <c r="B43" s="2"/>
      <c r="C43" s="7"/>
      <c r="D43" s="7"/>
      <c r="E43" s="27" t="e">
        <f>INDEX(SW!D$42:D$45,MATCH(B43,SW!B$42:B$45,0))</f>
        <v>#N/A</v>
      </c>
      <c r="F43" s="23" t="e">
        <f>INDEX(CGC!$D$41:$D$44,MATCH($B43,CGC!$B$41:$B$44,0))</f>
        <v>#N/A</v>
      </c>
      <c r="G43" s="23" t="e">
        <f t="shared" si="9"/>
        <v>#N/A</v>
      </c>
      <c r="H43" s="2"/>
      <c r="I43" s="2"/>
      <c r="J43" s="2"/>
    </row>
    <row r="44" spans="1:10" ht="16" thickBot="1">
      <c r="A44" s="15"/>
      <c r="B44" s="4"/>
      <c r="C44" s="8"/>
      <c r="D44" s="8"/>
      <c r="E44" s="55" t="e">
        <f>INDEX(SW!D$42:D$45,MATCH(B44,SW!B$42:B$45,0))</f>
        <v>#N/A</v>
      </c>
      <c r="F44" s="24" t="e">
        <f>INDEX(CGC!$D$41:$D$44,MATCH($B44,CGC!$B$41:$B$44,0))</f>
        <v>#N/A</v>
      </c>
      <c r="G44" s="24" t="e">
        <f t="shared" si="9"/>
        <v>#N/A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4"/>
  <sheetViews>
    <sheetView workbookViewId="0">
      <selection activeCell="J40" sqref="J40"/>
    </sheetView>
  </sheetViews>
  <sheetFormatPr baseColWidth="10" defaultColWidth="8.6640625" defaultRowHeight="15" x14ac:dyDescent="0"/>
  <sheetData>
    <row r="2" spans="1:10" s="34" customFormat="1" ht="19" thickBot="1">
      <c r="A2" s="32" t="s">
        <v>25</v>
      </c>
      <c r="B2" s="32"/>
      <c r="C2" s="33">
        <f>RWSS!D2</f>
        <v>2018</v>
      </c>
    </row>
    <row r="3" spans="1:10">
      <c r="A3" s="9" t="s">
        <v>4</v>
      </c>
      <c r="B3" s="10" t="str">
        <f>RWSS!B3</f>
        <v>TEAMS</v>
      </c>
      <c r="C3" s="10" t="s">
        <v>5</v>
      </c>
      <c r="D3" s="10" t="str">
        <f>RWSS!D3</f>
        <v>RACE</v>
      </c>
      <c r="E3" s="21" t="s">
        <v>62</v>
      </c>
      <c r="F3" s="21" t="s">
        <v>19</v>
      </c>
      <c r="G3" s="21" t="s">
        <v>59</v>
      </c>
      <c r="H3" s="21" t="s">
        <v>63</v>
      </c>
      <c r="I3" s="18"/>
      <c r="J3" s="18"/>
    </row>
    <row r="4" spans="1:10">
      <c r="A4" s="12" t="s">
        <v>0</v>
      </c>
      <c r="B4" s="17"/>
      <c r="C4" s="17"/>
      <c r="D4" s="18" t="str">
        <f>RWSS!D4</f>
        <v>POINTS</v>
      </c>
      <c r="E4" s="22" t="s">
        <v>16</v>
      </c>
      <c r="F4" s="22" t="s">
        <v>16</v>
      </c>
      <c r="G4" s="22" t="s">
        <v>16</v>
      </c>
      <c r="H4" s="22" t="s">
        <v>35</v>
      </c>
      <c r="I4" s="18"/>
      <c r="J4" s="18"/>
    </row>
    <row r="5" spans="1:10">
      <c r="A5" s="35">
        <v>1</v>
      </c>
      <c r="B5" s="36" t="s">
        <v>33</v>
      </c>
      <c r="C5" s="37"/>
      <c r="D5" s="7">
        <v>1</v>
      </c>
      <c r="E5" s="23">
        <f>INDEX(SW!$D$5:$D$11,MATCH($B5,SW!$B$5:$B$11,0))</f>
        <v>1</v>
      </c>
      <c r="F5" s="23">
        <f>INDEX(CGC!$D$5:$D$11,MATCH($B5,CGC!$B$5:$B$11,0))</f>
        <v>1</v>
      </c>
      <c r="G5" s="23">
        <f>INDEX(RWSS!$D$5:$D$11,MATCH($B5,RWSS!$B$5:$B$11,0))</f>
        <v>0</v>
      </c>
      <c r="H5" s="23">
        <f>SUM(D5:G5)</f>
        <v>3</v>
      </c>
      <c r="I5" s="7"/>
      <c r="J5" s="7"/>
    </row>
    <row r="6" spans="1:10">
      <c r="A6" s="35">
        <v>2</v>
      </c>
      <c r="B6" s="36" t="s">
        <v>48</v>
      </c>
      <c r="C6" s="37"/>
      <c r="D6" s="7">
        <v>2</v>
      </c>
      <c r="E6" s="23">
        <f>INDEX(SW!$D$5:$D$11,MATCH($B6,SW!$B$5:$B$11,0))</f>
        <v>2</v>
      </c>
      <c r="F6" s="23">
        <f>INDEX(CGC!$D$5:$D$11,MATCH($B6,CGC!$B$5:$B$11,0))</f>
        <v>4</v>
      </c>
      <c r="G6" s="23">
        <f>INDEX(RWSS!$D$5:$D$11,MATCH($B6,RWSS!$B$5:$B$11,0))</f>
        <v>0</v>
      </c>
      <c r="H6" s="23">
        <f>SUM(D6:G6)</f>
        <v>8</v>
      </c>
      <c r="I6" s="7"/>
      <c r="J6" s="7"/>
    </row>
    <row r="7" spans="1:10">
      <c r="A7" s="35">
        <v>3</v>
      </c>
      <c r="B7" s="36" t="s">
        <v>7</v>
      </c>
      <c r="C7" s="37"/>
      <c r="D7" s="7">
        <v>3</v>
      </c>
      <c r="E7" s="23">
        <f>INDEX(SW!$D$5:$D$11,MATCH($B7,SW!$B$5:$B$11,0))</f>
        <v>3</v>
      </c>
      <c r="F7" s="23">
        <f>INDEX(CGC!$D$5:$D$11,MATCH($B7,CGC!$B$5:$B$11,0))</f>
        <v>2</v>
      </c>
      <c r="G7" s="23">
        <f>INDEX(RWSS!$D$5:$D$11,MATCH($B7,RWSS!$B$5:$B$11,0))</f>
        <v>0</v>
      </c>
      <c r="H7" s="23">
        <f>SUM(D7:G7)</f>
        <v>8</v>
      </c>
      <c r="I7" s="7"/>
      <c r="J7" s="7"/>
    </row>
    <row r="8" spans="1:10">
      <c r="A8" s="35" t="s">
        <v>13</v>
      </c>
      <c r="B8" s="38"/>
      <c r="C8" s="37"/>
      <c r="D8" s="7">
        <v>4</v>
      </c>
      <c r="E8" s="23" t="e">
        <f>INDEX(SW!$D$5:$D$11,MATCH($B8,SW!$B$5:$B$11,0))</f>
        <v>#N/A</v>
      </c>
      <c r="F8" s="23" t="e">
        <f>INDEX(CGC!$D$5:$D$11,MATCH($B8,CGC!$B$5:$B$11,0))</f>
        <v>#N/A</v>
      </c>
      <c r="G8" s="23" t="e">
        <f>INDEX(RWSS!$D$5:$D$11,MATCH($B8,RWSS!$B$5:$B$11,0))</f>
        <v>#N/A</v>
      </c>
      <c r="H8" s="23" t="e">
        <f>SUM(D8:G8)</f>
        <v>#N/A</v>
      </c>
      <c r="I8" s="7"/>
      <c r="J8" s="7"/>
    </row>
    <row r="9" spans="1:10">
      <c r="A9" s="35" t="s">
        <v>13</v>
      </c>
      <c r="B9" s="36" t="s">
        <v>8</v>
      </c>
      <c r="C9" s="48"/>
      <c r="D9" s="7">
        <v>4</v>
      </c>
      <c r="E9" s="23">
        <f>INDEX(SW!$D$5:$D$11,MATCH($B9,SW!$B$5:$B$11,0))</f>
        <v>3</v>
      </c>
      <c r="F9" s="23">
        <f>INDEX(CGC!$D$5:$D$11,MATCH($B9,CGC!$B$5:$B$11,0))</f>
        <v>3</v>
      </c>
      <c r="G9" s="23">
        <f>INDEX(RWSS!$D$5:$D$11,MATCH($B9,RWSS!$B$5:$B$11,0))</f>
        <v>0</v>
      </c>
      <c r="H9" s="23">
        <f>SUM(D9:G9)</f>
        <v>10</v>
      </c>
      <c r="I9" s="7"/>
      <c r="J9" s="7"/>
    </row>
    <row r="10" spans="1:10">
      <c r="A10" s="35" t="s">
        <v>13</v>
      </c>
      <c r="B10" s="38"/>
      <c r="C10" s="48"/>
      <c r="D10" s="7"/>
      <c r="E10" s="23"/>
      <c r="F10" s="26"/>
      <c r="G10" s="26"/>
      <c r="H10" s="23"/>
      <c r="I10" s="7"/>
      <c r="J10" s="7"/>
    </row>
    <row r="11" spans="1:10" ht="16" thickBot="1">
      <c r="A11" s="43"/>
      <c r="B11" s="41"/>
      <c r="C11" s="42"/>
      <c r="D11" s="4"/>
      <c r="E11" s="25"/>
      <c r="F11" s="25"/>
      <c r="G11" s="25"/>
      <c r="H11" s="25"/>
      <c r="I11" s="2"/>
      <c r="J11" s="2"/>
    </row>
    <row r="12" spans="1:10">
      <c r="A12" s="9" t="s">
        <v>4</v>
      </c>
      <c r="B12" s="10" t="str">
        <f>RWSS!B12</f>
        <v>TEAMS</v>
      </c>
      <c r="C12" s="10" t="s">
        <v>5</v>
      </c>
      <c r="D12" s="10" t="str">
        <f>RWSS!D12</f>
        <v>RACE</v>
      </c>
      <c r="E12" s="21" t="str">
        <f t="shared" ref="E12:H13" si="0">E3</f>
        <v>SW</v>
      </c>
      <c r="F12" s="21" t="str">
        <f t="shared" si="0"/>
        <v>CGC</v>
      </c>
      <c r="G12" s="21" t="str">
        <f t="shared" si="0"/>
        <v>RWSS</v>
      </c>
      <c r="H12" s="11" t="str">
        <f t="shared" si="0"/>
        <v>SEASON</v>
      </c>
      <c r="I12" s="18"/>
      <c r="J12" s="18"/>
    </row>
    <row r="13" spans="1:10">
      <c r="A13" s="12" t="s">
        <v>1</v>
      </c>
      <c r="B13" s="17"/>
      <c r="C13" s="17"/>
      <c r="D13" s="18" t="str">
        <f>RWSS!D13</f>
        <v>POINTS</v>
      </c>
      <c r="E13" s="22" t="str">
        <f t="shared" si="0"/>
        <v>Points</v>
      </c>
      <c r="F13" s="22" t="str">
        <f t="shared" si="0"/>
        <v>Points</v>
      </c>
      <c r="G13" s="22" t="str">
        <f t="shared" si="0"/>
        <v>Points</v>
      </c>
      <c r="H13" s="20" t="str">
        <f t="shared" si="0"/>
        <v>TOTAL</v>
      </c>
      <c r="I13" s="18"/>
      <c r="J13" s="18"/>
    </row>
    <row r="14" spans="1:10">
      <c r="A14" s="35">
        <v>1</v>
      </c>
      <c r="B14" s="38" t="s">
        <v>7</v>
      </c>
      <c r="C14" s="37"/>
      <c r="D14" s="7">
        <v>1</v>
      </c>
      <c r="E14" s="27">
        <f>INDEX(SW!D$14:D$25,MATCH(B14,SW!B$14:B$25,0))</f>
        <v>2</v>
      </c>
      <c r="F14" s="23">
        <f>INDEX(CGC!$D$14:$D$25,MATCH($B14,CGC!$B$14:$B$25,0))</f>
        <v>1</v>
      </c>
      <c r="G14" s="23">
        <f>INDEX(RWSS!$D$14:$D$25,MATCH($B14,RWSS!$B$14:$B$25,0))</f>
        <v>0</v>
      </c>
      <c r="H14" s="23">
        <f t="shared" ref="H14:H23" si="1">SUM(D14:G14)</f>
        <v>4</v>
      </c>
      <c r="I14" s="7"/>
      <c r="J14" s="7"/>
    </row>
    <row r="15" spans="1:10">
      <c r="A15" s="35">
        <v>2</v>
      </c>
      <c r="B15" s="38" t="s">
        <v>33</v>
      </c>
      <c r="C15" s="37"/>
      <c r="D15" s="7">
        <v>2</v>
      </c>
      <c r="E15" s="27">
        <f>INDEX(SW!D$14:D$25,MATCH(B15,SW!B$14:B$25,0))</f>
        <v>1</v>
      </c>
      <c r="F15" s="23">
        <f>INDEX(CGC!$D$14:$D$25,MATCH($B15,CGC!$B$14:$B$25,0))</f>
        <v>2</v>
      </c>
      <c r="G15" s="23">
        <f>INDEX(RWSS!$D$14:$D$25,MATCH($B15,RWSS!$B$14:$B$25,0))</f>
        <v>0</v>
      </c>
      <c r="H15" s="23">
        <f t="shared" si="1"/>
        <v>5</v>
      </c>
      <c r="I15" s="7"/>
      <c r="J15" s="7"/>
    </row>
    <row r="16" spans="1:10">
      <c r="A16" s="35">
        <v>3</v>
      </c>
      <c r="B16" s="38" t="s">
        <v>39</v>
      </c>
      <c r="C16" s="37"/>
      <c r="D16" s="7">
        <v>3</v>
      </c>
      <c r="E16" s="27">
        <f>INDEX(SW!D$14:D$25,MATCH(B16,SW!B$14:B$25,0))+1</f>
        <v>4</v>
      </c>
      <c r="F16" s="23">
        <f>INDEX(CGC!$D$14:$D$25,MATCH($B16,CGC!$B$14:$B$25,0))</f>
        <v>4</v>
      </c>
      <c r="G16" s="23">
        <f>INDEX(RWSS!$D$14:$D$25,MATCH($B16,RWSS!$B$14:$B$25,0))</f>
        <v>0</v>
      </c>
      <c r="H16" s="23">
        <f t="shared" si="1"/>
        <v>11</v>
      </c>
      <c r="I16" s="7"/>
      <c r="J16" s="7"/>
    </row>
    <row r="17" spans="1:10">
      <c r="A17" s="35">
        <v>4</v>
      </c>
      <c r="B17" s="38" t="s">
        <v>52</v>
      </c>
      <c r="C17" s="37"/>
      <c r="D17" s="7">
        <v>4</v>
      </c>
      <c r="E17" s="27">
        <f>INDEX(SW!D$14:D$25,MATCH(B17,SW!B$14:B$25,0))</f>
        <v>5</v>
      </c>
      <c r="F17" s="23">
        <f>INDEX(CGC!$D$14:$D$25,MATCH($B17,CGC!$B$14:$B$25,0))</f>
        <v>3</v>
      </c>
      <c r="G17" s="23">
        <f>INDEX(RWSS!$D$14:$D$25,MATCH($B17,RWSS!$B$14:$B$25,0))</f>
        <v>0</v>
      </c>
      <c r="H17" s="23">
        <f t="shared" si="1"/>
        <v>12</v>
      </c>
      <c r="I17" s="7"/>
      <c r="J17" s="7"/>
    </row>
    <row r="18" spans="1:10">
      <c r="A18" s="35">
        <v>5</v>
      </c>
      <c r="B18" s="38" t="s">
        <v>10</v>
      </c>
      <c r="C18" s="37"/>
      <c r="D18" s="7">
        <v>5</v>
      </c>
      <c r="E18" s="27">
        <f>INDEX(SW!D$14:D$25,MATCH(B18,SW!B$14:B$25,0))</f>
        <v>5</v>
      </c>
      <c r="F18" s="23">
        <f>INDEX(CGC!$D$14:$D$25,MATCH($B18,CGC!$B$14:$B$25,0))</f>
        <v>6</v>
      </c>
      <c r="G18" s="23">
        <f>INDEX(RWSS!$D$14:$D$25,MATCH($B18,RWSS!$B$14:$B$25,0))</f>
        <v>0</v>
      </c>
      <c r="H18" s="23">
        <f t="shared" si="1"/>
        <v>16</v>
      </c>
      <c r="I18" s="7"/>
      <c r="J18" s="7"/>
    </row>
    <row r="19" spans="1:10">
      <c r="A19" s="35">
        <f>A18+1</f>
        <v>6</v>
      </c>
      <c r="B19" s="38" t="s">
        <v>41</v>
      </c>
      <c r="C19" s="37"/>
      <c r="D19" s="7">
        <v>6</v>
      </c>
      <c r="E19" s="27">
        <f>INDEX(SW!D$14:D$25,MATCH(B19,SW!B$14:B$25,0))</f>
        <v>4</v>
      </c>
      <c r="F19" s="23">
        <f>INDEX(CGC!$D$14:$D$25,MATCH($B19,CGC!$B$14:$B$25,0))</f>
        <v>5</v>
      </c>
      <c r="G19" s="23">
        <f>INDEX(RWSS!$D$14:$D$25,MATCH($B19,RWSS!$B$14:$B$25,0))</f>
        <v>0</v>
      </c>
      <c r="H19" s="23">
        <f t="shared" si="1"/>
        <v>15</v>
      </c>
      <c r="I19" s="7"/>
      <c r="J19" s="7"/>
    </row>
    <row r="20" spans="1:10">
      <c r="A20" s="35">
        <v>7</v>
      </c>
      <c r="B20" s="38" t="s">
        <v>36</v>
      </c>
      <c r="C20" s="37"/>
      <c r="D20" s="7">
        <v>7</v>
      </c>
      <c r="E20" s="27">
        <f>INDEX(SW!D$14:D$25,MATCH(B20,SW!B$14:B$25,0))</f>
        <v>6</v>
      </c>
      <c r="F20" s="23">
        <f>INDEX(CGC!$D$14:$D$25,MATCH($B20,CGC!$B$14:$B$25,0))</f>
        <v>7</v>
      </c>
      <c r="G20" s="23">
        <f>INDEX(RWSS!$D$14:$D$25,MATCH($B20,RWSS!$B$14:$B$25,0))</f>
        <v>0</v>
      </c>
      <c r="H20" s="23">
        <f t="shared" si="1"/>
        <v>20</v>
      </c>
      <c r="I20" s="7"/>
      <c r="J20" s="7"/>
    </row>
    <row r="21" spans="1:10">
      <c r="A21" s="35">
        <v>8</v>
      </c>
      <c r="B21" s="38" t="s">
        <v>53</v>
      </c>
      <c r="C21" s="37"/>
      <c r="D21" s="7">
        <v>8</v>
      </c>
      <c r="E21" s="27">
        <f>INDEX(SW!D$14:D$25,MATCH(B21,SW!B$14:B$25,0))+1</f>
        <v>7</v>
      </c>
      <c r="F21" s="23">
        <f>INDEX(CGC!$D$14:$D$25,MATCH($B21,CGC!$B$14:$B$25,0))</f>
        <v>8</v>
      </c>
      <c r="G21" s="23">
        <f>INDEX(RWSS!$D$14:$D$25,MATCH($B21,RWSS!$B$14:$B$25,0))</f>
        <v>0</v>
      </c>
      <c r="H21" s="23">
        <f t="shared" si="1"/>
        <v>23</v>
      </c>
      <c r="I21" s="7"/>
      <c r="J21" s="7"/>
    </row>
    <row r="22" spans="1:10">
      <c r="A22" s="35" t="s">
        <v>13</v>
      </c>
      <c r="B22" s="38"/>
      <c r="C22" s="37"/>
      <c r="D22" s="7">
        <v>9</v>
      </c>
      <c r="E22" s="27" t="e">
        <f>INDEX(SW!D$14:D$25,MATCH(B22,SW!B$14:B$25,0))</f>
        <v>#N/A</v>
      </c>
      <c r="F22" s="23" t="e">
        <f>INDEX(CGC!$D$14:$D$25,MATCH($B22,CGC!$B$14:$B$25,0))</f>
        <v>#N/A</v>
      </c>
      <c r="G22" s="23" t="e">
        <f>INDEX(RWSS!$D$14:$D$25,MATCH($B22,RWSS!$B$14:$B$25,0))</f>
        <v>#N/A</v>
      </c>
      <c r="H22" s="23" t="e">
        <f t="shared" si="1"/>
        <v>#N/A</v>
      </c>
      <c r="I22" s="7"/>
      <c r="J22" s="7"/>
    </row>
    <row r="23" spans="1:10">
      <c r="A23" s="35" t="s">
        <v>13</v>
      </c>
      <c r="B23" s="38"/>
      <c r="C23" s="37"/>
      <c r="D23" s="7">
        <v>9</v>
      </c>
      <c r="E23" s="27" t="e">
        <f>INDEX(SW!D$14:D$25,MATCH(B23,SW!B$14:B$25,0))</f>
        <v>#N/A</v>
      </c>
      <c r="F23" s="23" t="e">
        <f>INDEX(CGC!$D$14:$D$25,MATCH($B23,CGC!$B$14:$B$25,0))</f>
        <v>#N/A</v>
      </c>
      <c r="G23" s="23" t="e">
        <f>INDEX(RWSS!$D$14:$D$25,MATCH($B23,RWSS!$B$14:$B$25,0))</f>
        <v>#N/A</v>
      </c>
      <c r="H23" s="23" t="e">
        <f t="shared" si="1"/>
        <v>#N/A</v>
      </c>
      <c r="I23" s="7"/>
      <c r="J23" s="7"/>
    </row>
    <row r="24" spans="1:10">
      <c r="A24" s="35" t="s">
        <v>13</v>
      </c>
      <c r="B24" s="38"/>
      <c r="C24" s="37"/>
      <c r="D24" s="7">
        <v>10</v>
      </c>
      <c r="E24" s="27" t="e">
        <f>INDEX(SW!D$14:D$25,MATCH(B24,SW!B$14:B$25,0))</f>
        <v>#N/A</v>
      </c>
      <c r="F24" s="23" t="e">
        <f>INDEX(CGC!$D$14:$D$25,MATCH($B24,CGC!$B$14:$B$25,0))</f>
        <v>#N/A</v>
      </c>
      <c r="G24" s="23" t="e">
        <f>INDEX(RWSS!$D$14:$D$25,MATCH($B24,RWSS!$B$14:$B$25,0))</f>
        <v>#N/A</v>
      </c>
      <c r="H24" s="23" t="e">
        <f t="shared" ref="H24" si="2">SUM(D24:G24)</f>
        <v>#N/A</v>
      </c>
      <c r="I24" s="7"/>
      <c r="J24" s="7"/>
    </row>
    <row r="25" spans="1:10" ht="16" thickBot="1">
      <c r="A25" s="35"/>
      <c r="B25" s="38"/>
      <c r="C25" s="37"/>
      <c r="D25" s="7"/>
      <c r="E25" s="27"/>
      <c r="F25" s="23"/>
      <c r="G25" s="23"/>
      <c r="H25" s="23"/>
      <c r="I25" s="7"/>
      <c r="J25" s="7"/>
    </row>
    <row r="26" spans="1:10">
      <c r="A26" s="14" t="s">
        <v>4</v>
      </c>
      <c r="B26" s="10" t="str">
        <f>RWSS!B26</f>
        <v>TEAMS</v>
      </c>
      <c r="C26" s="16" t="s">
        <v>5</v>
      </c>
      <c r="D26" s="10" t="str">
        <f>RWSS!D26</f>
        <v>RACE</v>
      </c>
      <c r="E26" s="21" t="str">
        <f t="shared" ref="E26:H27" si="3">E12</f>
        <v>SW</v>
      </c>
      <c r="F26" s="21" t="str">
        <f t="shared" si="3"/>
        <v>CGC</v>
      </c>
      <c r="G26" s="21" t="str">
        <f t="shared" si="3"/>
        <v>RWSS</v>
      </c>
      <c r="H26" s="11" t="str">
        <f t="shared" si="3"/>
        <v>SEASON</v>
      </c>
      <c r="I26" s="18"/>
      <c r="J26" s="18"/>
    </row>
    <row r="27" spans="1:10">
      <c r="A27" s="12" t="s">
        <v>2</v>
      </c>
      <c r="B27" s="17"/>
      <c r="C27" s="17"/>
      <c r="D27" s="18" t="str">
        <f>RWSS!D27</f>
        <v>POINTS</v>
      </c>
      <c r="E27" s="22" t="str">
        <f t="shared" si="3"/>
        <v>Points</v>
      </c>
      <c r="F27" s="22" t="str">
        <f t="shared" si="3"/>
        <v>Points</v>
      </c>
      <c r="G27" s="22" t="str">
        <f t="shared" si="3"/>
        <v>Points</v>
      </c>
      <c r="H27" s="20" t="str">
        <f t="shared" si="3"/>
        <v>TOTAL</v>
      </c>
      <c r="I27" s="18"/>
      <c r="J27" s="18"/>
    </row>
    <row r="28" spans="1:10">
      <c r="A28" s="35">
        <v>1</v>
      </c>
      <c r="B28" s="36" t="s">
        <v>33</v>
      </c>
      <c r="C28" s="37"/>
      <c r="D28" s="7">
        <v>1</v>
      </c>
      <c r="E28" s="27">
        <f>INDEX(SW!D$28:D$39,MATCH(B28,SW!B$28:B$39,0))</f>
        <v>2</v>
      </c>
      <c r="F28" s="23">
        <f>INDEX(CGC!$D$28:$D$38,MATCH($B28,CGC!$B$28:$B$38,0))</f>
        <v>1</v>
      </c>
      <c r="G28" s="23">
        <f>INDEX(RWSS!$D$28:$D$38,MATCH($B28,RWSS!$B$28:$B$38,0))</f>
        <v>0</v>
      </c>
      <c r="H28" s="23">
        <f t="shared" ref="H28:H37" si="4">SUM(D28:G28)</f>
        <v>4</v>
      </c>
      <c r="I28" s="7"/>
      <c r="J28" s="7"/>
    </row>
    <row r="29" spans="1:10">
      <c r="A29" s="35">
        <v>2</v>
      </c>
      <c r="B29" s="36" t="s">
        <v>40</v>
      </c>
      <c r="C29" s="37"/>
      <c r="D29" s="7">
        <v>2</v>
      </c>
      <c r="E29" s="30">
        <f>INDEX(SW!D$28:D$39,MATCH(B29,SW!B$28:B$39,0))</f>
        <v>1</v>
      </c>
      <c r="F29" s="31">
        <f>INDEX(CGC!$D$28:$D$38,MATCH($B29,CGC!$B$28:$B$38,0))</f>
        <v>2</v>
      </c>
      <c r="G29" s="23">
        <f>INDEX(RWSS!$D$28:$D$38,MATCH($B29,RWSS!$B$28:$B$38,0))</f>
        <v>0</v>
      </c>
      <c r="H29" s="23">
        <f t="shared" si="4"/>
        <v>5</v>
      </c>
      <c r="I29" s="7"/>
      <c r="J29" s="7"/>
    </row>
    <row r="30" spans="1:10">
      <c r="A30" s="35">
        <v>3</v>
      </c>
      <c r="B30" s="38" t="s">
        <v>39</v>
      </c>
      <c r="C30" s="37"/>
      <c r="D30" s="7">
        <v>3</v>
      </c>
      <c r="E30" s="27">
        <f>INDEX(SW!D$28:D$39,MATCH(B30,SW!B$28:B$39,0))</f>
        <v>5</v>
      </c>
      <c r="F30" s="23">
        <f>INDEX(CGC!$D$28:$D$38,MATCH($B30,CGC!$B$28:$B$38,0))</f>
        <v>6</v>
      </c>
      <c r="G30" s="23">
        <f>INDEX(RWSS!$D$28:$D$38,MATCH($B30,RWSS!$B$28:$B$38,0))</f>
        <v>0</v>
      </c>
      <c r="H30" s="23">
        <f t="shared" si="4"/>
        <v>14</v>
      </c>
      <c r="I30" s="7"/>
      <c r="J30" s="7"/>
    </row>
    <row r="31" spans="1:10">
      <c r="A31" s="35">
        <v>4</v>
      </c>
      <c r="B31" s="38" t="s">
        <v>7</v>
      </c>
      <c r="C31" s="37"/>
      <c r="D31" s="7">
        <v>4</v>
      </c>
      <c r="E31" s="27">
        <f>INDEX(SW!D$28:D$39,MATCH(B31,SW!B$28:B$39,0))</f>
        <v>3</v>
      </c>
      <c r="F31" s="23">
        <f>INDEX(CGC!$D$28:$D$38,MATCH($B31,CGC!$B$28:$B$38,0))</f>
        <v>3</v>
      </c>
      <c r="G31" s="23">
        <f>INDEX(RWSS!$D$28:$D$38,MATCH($B31,RWSS!$B$28:$B$38,0))</f>
        <v>0</v>
      </c>
      <c r="H31" s="23">
        <f t="shared" si="4"/>
        <v>10</v>
      </c>
      <c r="I31" s="7"/>
      <c r="J31" s="7"/>
    </row>
    <row r="32" spans="1:10">
      <c r="A32" s="35">
        <v>5</v>
      </c>
      <c r="B32" s="38" t="s">
        <v>49</v>
      </c>
      <c r="C32" s="37"/>
      <c r="D32" s="7">
        <v>5</v>
      </c>
      <c r="E32" s="27">
        <f>INDEX(SW!D$28:D$39,MATCH(B32,SW!B$28:B$39,0))</f>
        <v>6</v>
      </c>
      <c r="F32" s="23">
        <f>INDEX(CGC!$D$28:$D$38,MATCH($B32,CGC!$B$28:$B$38,0))</f>
        <v>5</v>
      </c>
      <c r="G32" s="23">
        <f>INDEX(RWSS!$D$28:$D$38,MATCH($B32,RWSS!$B$28:$B$38,0))</f>
        <v>0</v>
      </c>
      <c r="H32" s="23">
        <f t="shared" si="4"/>
        <v>16</v>
      </c>
      <c r="I32" s="7"/>
      <c r="J32" s="7"/>
    </row>
    <row r="33" spans="1:10">
      <c r="A33" s="35">
        <v>6</v>
      </c>
      <c r="B33" s="38" t="s">
        <v>20</v>
      </c>
      <c r="C33" s="37"/>
      <c r="D33" s="7">
        <v>6</v>
      </c>
      <c r="E33" s="27">
        <f>INDEX(SW!D$28:D$39,MATCH(B33,SW!B$28:B$39,0))</f>
        <v>6</v>
      </c>
      <c r="F33" s="23">
        <f>INDEX(CGC!$D$28:$D$38,MATCH($B33,CGC!$B$28:$B$38,0))</f>
        <v>6</v>
      </c>
      <c r="G33" s="23">
        <f>INDEX(RWSS!$D$28:$D$38,MATCH($B33,RWSS!$B$28:$B$38,0))</f>
        <v>0</v>
      </c>
      <c r="H33" s="23">
        <f t="shared" si="4"/>
        <v>18</v>
      </c>
      <c r="I33" s="7"/>
      <c r="J33" s="7"/>
    </row>
    <row r="34" spans="1:10">
      <c r="A34" s="35" t="s">
        <v>13</v>
      </c>
      <c r="B34" s="38" t="s">
        <v>11</v>
      </c>
      <c r="C34" s="37"/>
      <c r="D34" s="7">
        <v>7</v>
      </c>
      <c r="E34" s="27">
        <f>INDEX(SW!D$28:D$39,MATCH(B34,SW!B$28:B$39,0))</f>
        <v>4</v>
      </c>
      <c r="F34" s="23">
        <f>INDEX(CGC!$D$28:$D$38,MATCH($B34,CGC!$B$28:$B$38,0))</f>
        <v>4</v>
      </c>
      <c r="G34" s="23">
        <f>INDEX(RWSS!$D$28:$D$38,MATCH($B34,RWSS!$B$28:$B$38,0))</f>
        <v>0</v>
      </c>
      <c r="H34" s="23">
        <f t="shared" si="4"/>
        <v>15</v>
      </c>
      <c r="I34" s="7"/>
      <c r="J34" s="7"/>
    </row>
    <row r="35" spans="1:10">
      <c r="A35" s="35" t="s">
        <v>13</v>
      </c>
      <c r="B35" s="38" t="s">
        <v>8</v>
      </c>
      <c r="C35" s="37"/>
      <c r="D35" s="7">
        <v>7</v>
      </c>
      <c r="E35" s="27">
        <f>INDEX(SW!D$28:D$39,MATCH(B35,SW!B$28:B$39,0))</f>
        <v>6</v>
      </c>
      <c r="F35" s="23">
        <f>INDEX(CGC!$D$28:$D$38,MATCH($B35,CGC!$B$28:$B$38,0))</f>
        <v>6</v>
      </c>
      <c r="G35" s="23">
        <f>INDEX(RWSS!$D$28:$D$38,MATCH($B35,RWSS!$B$28:$B$38,0))</f>
        <v>0</v>
      </c>
      <c r="H35" s="23">
        <f t="shared" si="4"/>
        <v>19</v>
      </c>
      <c r="I35" s="7"/>
      <c r="J35" s="7"/>
    </row>
    <row r="36" spans="1:10">
      <c r="A36" s="35" t="s">
        <v>13</v>
      </c>
      <c r="B36" s="38"/>
      <c r="C36" s="37"/>
      <c r="D36" s="7">
        <v>7</v>
      </c>
      <c r="E36" s="27" t="e">
        <f>INDEX(SW!D$28:D$39,MATCH(B36,SW!B$28:B$39,0))</f>
        <v>#N/A</v>
      </c>
      <c r="F36" s="23" t="e">
        <f>INDEX(CGC!$D$28:$D$38,MATCH($B36,CGC!$B$28:$B$38,0))</f>
        <v>#N/A</v>
      </c>
      <c r="G36" s="23" t="e">
        <f>INDEX(RWSS!$D$28:$D$38,MATCH($B36,RWSS!$B$28:$B$38,0))</f>
        <v>#N/A</v>
      </c>
      <c r="H36" s="23" t="e">
        <f t="shared" si="4"/>
        <v>#N/A</v>
      </c>
      <c r="I36" s="7"/>
      <c r="J36" s="7"/>
    </row>
    <row r="37" spans="1:10">
      <c r="A37" s="35" t="s">
        <v>13</v>
      </c>
      <c r="B37" s="38"/>
      <c r="C37" s="39"/>
      <c r="D37" s="7"/>
      <c r="E37" s="27" t="e">
        <f>INDEX(SW!D$28:D$39,MATCH(B37,SW!B$28:B$39,0))</f>
        <v>#N/A</v>
      </c>
      <c r="F37" s="23" t="e">
        <f>INDEX(CGC!$D$28:$D$38,MATCH($B37,CGC!$B$28:$B$38,0))</f>
        <v>#N/A</v>
      </c>
      <c r="G37" s="23" t="e">
        <f>INDEX(RWSS!$D$28:$D$38,MATCH($B37,RWSS!$B$28:$B$38,0))</f>
        <v>#N/A</v>
      </c>
      <c r="H37" s="23" t="e">
        <f t="shared" si="4"/>
        <v>#N/A</v>
      </c>
      <c r="I37" s="2"/>
      <c r="J37" s="2"/>
    </row>
    <row r="38" spans="1:10" ht="16" thickBot="1">
      <c r="A38" s="43"/>
      <c r="B38" s="41"/>
      <c r="C38" s="42"/>
      <c r="D38" s="4"/>
      <c r="E38" s="25"/>
      <c r="F38" s="25"/>
      <c r="G38" s="25"/>
      <c r="H38" s="5"/>
      <c r="I38" s="2"/>
      <c r="J38" s="2"/>
    </row>
    <row r="39" spans="1:10">
      <c r="A39" s="14" t="s">
        <v>4</v>
      </c>
      <c r="B39" s="16" t="s">
        <v>18</v>
      </c>
      <c r="C39" s="16" t="s">
        <v>5</v>
      </c>
      <c r="D39" s="10" t="str">
        <f>D26</f>
        <v>RACE</v>
      </c>
      <c r="E39" s="21" t="str">
        <f>E26</f>
        <v>SW</v>
      </c>
      <c r="F39" s="11" t="str">
        <f t="shared" ref="F39:G39" si="5">F26</f>
        <v>CGC</v>
      </c>
      <c r="G39" s="21" t="str">
        <f t="shared" si="5"/>
        <v>RWSS</v>
      </c>
      <c r="H39" s="11" t="str">
        <f>H26</f>
        <v>SEASON</v>
      </c>
      <c r="I39" s="19"/>
      <c r="J39" s="19"/>
    </row>
    <row r="40" spans="1:10">
      <c r="A40" s="12" t="s">
        <v>3</v>
      </c>
      <c r="B40" s="54"/>
      <c r="C40" s="54"/>
      <c r="D40" s="18" t="str">
        <f>D27</f>
        <v>POINTS</v>
      </c>
      <c r="E40" s="22" t="str">
        <f>E27</f>
        <v>Points</v>
      </c>
      <c r="F40" s="20" t="str">
        <f t="shared" ref="F40:G40" si="6">F27</f>
        <v>Points</v>
      </c>
      <c r="G40" s="22" t="str">
        <f t="shared" si="6"/>
        <v>Points</v>
      </c>
      <c r="H40" s="20" t="str">
        <f>H27</f>
        <v>TOTAL</v>
      </c>
      <c r="I40" s="2"/>
      <c r="J40" s="2"/>
    </row>
    <row r="41" spans="1:10">
      <c r="A41" s="13" t="s">
        <v>13</v>
      </c>
      <c r="B41" s="2" t="s">
        <v>20</v>
      </c>
      <c r="C41" s="52"/>
      <c r="D41" s="7">
        <v>1</v>
      </c>
      <c r="E41" s="27">
        <f>INDEX(SW!D$42:D$45,MATCH(B41,SW!B$42:B$45,0))</f>
        <v>2</v>
      </c>
      <c r="F41" s="23">
        <f>INDEX(CGC!$D$41:$D$44,MATCH($B41,CGC!$B$41:$B$44,0))</f>
        <v>1</v>
      </c>
      <c r="G41" s="23">
        <f>INDEX(RWSS!$D$41:$D$44,MATCH($B41,RWSS!$B$41:$B$44,0))</f>
        <v>0</v>
      </c>
      <c r="H41" s="23">
        <f>SUM(D41:G41)</f>
        <v>4</v>
      </c>
      <c r="I41" s="2"/>
      <c r="J41" s="2"/>
    </row>
    <row r="42" spans="1:10">
      <c r="A42" s="35" t="s">
        <v>13</v>
      </c>
      <c r="B42" s="2" t="s">
        <v>51</v>
      </c>
      <c r="C42" s="7"/>
      <c r="D42" s="7">
        <v>1</v>
      </c>
      <c r="E42" s="27">
        <f>INDEX(SW!D$42:D$45,MATCH(B42,SW!B$42:B$45,0))</f>
        <v>1</v>
      </c>
      <c r="F42" s="23">
        <f>INDEX(CGC!$D$41:$D$44,MATCH($B42,CGC!$B$41:$B$44,0))</f>
        <v>2</v>
      </c>
      <c r="G42" s="23">
        <f>INDEX(RWSS!$D$41:$D$44,MATCH($B42,RWSS!$B$41:$B$44,0))</f>
        <v>0</v>
      </c>
      <c r="H42" s="23">
        <f>SUM(D42:G42)</f>
        <v>4</v>
      </c>
      <c r="I42" s="2"/>
      <c r="J42" s="2"/>
    </row>
    <row r="43" spans="1:10">
      <c r="A43" s="35"/>
      <c r="B43" s="2"/>
      <c r="C43" s="7"/>
      <c r="D43" s="7"/>
      <c r="E43" s="27" t="e">
        <f>INDEX(SW!D$42:D$45,MATCH(B43,SW!B$42:B$45,0))</f>
        <v>#N/A</v>
      </c>
      <c r="F43" s="23" t="e">
        <f>INDEX(CGC!$D$41:$D$44,MATCH($B43,CGC!$B$41:$B$44,0))</f>
        <v>#N/A</v>
      </c>
      <c r="G43" s="23" t="e">
        <f>INDEX(RWSS!$D$41:$D$44,MATCH($B43,RWSS!$B$41:$B$44,0))</f>
        <v>#N/A</v>
      </c>
      <c r="H43" s="26"/>
      <c r="I43" s="2"/>
      <c r="J43" s="2"/>
    </row>
    <row r="44" spans="1:10" ht="16" thickBot="1">
      <c r="A44" s="43"/>
      <c r="B44" s="4"/>
      <c r="C44" s="8"/>
      <c r="D44" s="8"/>
      <c r="E44" s="55" t="e">
        <f>INDEX(SW!D$42:D$45,MATCH(B44,SW!B$42:B$45,0))</f>
        <v>#N/A</v>
      </c>
      <c r="F44" s="24" t="e">
        <f>INDEX(CGC!$D$41:$D$44,MATCH($B44,CGC!$B$41:$B$44,0))</f>
        <v>#N/A</v>
      </c>
      <c r="G44" s="24" t="e">
        <f>INDEX(RWSS!$D$41:$D$44,MATCH($B44,RWSS!$B$41:$B$44,0))</f>
        <v>#N/A</v>
      </c>
      <c r="H44" s="25"/>
      <c r="I44" s="2"/>
      <c r="J44" s="2"/>
    </row>
  </sheetData>
  <sortState ref="A5:H8">
    <sortCondition ref="A5:A8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9"/>
  <sheetViews>
    <sheetView workbookViewId="0">
      <selection activeCell="J5" sqref="J5"/>
    </sheetView>
  </sheetViews>
  <sheetFormatPr baseColWidth="10" defaultColWidth="8.6640625" defaultRowHeight="15" x14ac:dyDescent="0"/>
  <cols>
    <col min="1" max="1" width="10.6640625" customWidth="1"/>
    <col min="2" max="2" width="12" customWidth="1"/>
    <col min="3" max="3" width="11.5" customWidth="1"/>
    <col min="9" max="9" width="11.6640625" customWidth="1"/>
    <col min="10" max="10" width="10" customWidth="1"/>
  </cols>
  <sheetData>
    <row r="2" spans="1:10" s="34" customFormat="1" ht="19" thickBot="1">
      <c r="A2" s="32" t="s">
        <v>26</v>
      </c>
      <c r="B2" s="32"/>
      <c r="E2" s="33">
        <f>'Oak Cup'!C2</f>
        <v>2018</v>
      </c>
    </row>
    <row r="3" spans="1:10">
      <c r="A3" s="9" t="s">
        <v>4</v>
      </c>
      <c r="B3" s="10" t="str">
        <f>'Oak Cup'!B3</f>
        <v>TEAMS</v>
      </c>
      <c r="C3" s="10" t="s">
        <v>5</v>
      </c>
      <c r="D3" s="10" t="str">
        <f>'Oak Cup'!D3</f>
        <v>RACE</v>
      </c>
      <c r="E3" s="21" t="s">
        <v>62</v>
      </c>
      <c r="F3" s="21" t="s">
        <v>19</v>
      </c>
      <c r="G3" s="21" t="s">
        <v>59</v>
      </c>
      <c r="H3" s="21" t="s">
        <v>21</v>
      </c>
      <c r="I3" s="21" t="s">
        <v>63</v>
      </c>
      <c r="J3" s="21" t="s">
        <v>22</v>
      </c>
    </row>
    <row r="4" spans="1:10">
      <c r="A4" s="12" t="s">
        <v>0</v>
      </c>
      <c r="B4" s="17"/>
      <c r="C4" s="17"/>
      <c r="D4" s="18" t="str">
        <f>'Oak Cup'!D4</f>
        <v>POINTS</v>
      </c>
      <c r="E4" s="22" t="s">
        <v>16</v>
      </c>
      <c r="F4" s="22" t="s">
        <v>16</v>
      </c>
      <c r="G4" s="22" t="s">
        <v>16</v>
      </c>
      <c r="H4" s="22" t="s">
        <v>16</v>
      </c>
      <c r="I4" s="22" t="s">
        <v>35</v>
      </c>
      <c r="J4" s="22" t="s">
        <v>23</v>
      </c>
    </row>
    <row r="5" spans="1:10">
      <c r="A5" s="35">
        <v>1</v>
      </c>
      <c r="B5" s="36" t="s">
        <v>33</v>
      </c>
      <c r="C5" s="37"/>
      <c r="D5" s="7">
        <f>IF(A5="DNS",MAX(A$5:A$11)+1,A5)</f>
        <v>1</v>
      </c>
      <c r="E5" s="23">
        <f>INDEX(SW!$D$5:$D$11,MATCH($B5,SW!$B$5:$B$11,0))</f>
        <v>1</v>
      </c>
      <c r="F5" s="23">
        <f>INDEX(CGC!$D$5:$D$11,MATCH($B5,CGC!$B$5:$B$11,0))</f>
        <v>1</v>
      </c>
      <c r="G5" s="23">
        <f>INDEX(RWSS!$D$5:$D$11,MATCH($B5,RWSS!$B$5:$B$11,0))</f>
        <v>0</v>
      </c>
      <c r="H5" s="23">
        <f>INDEX('Oak Cup'!$D$5:$D$11,MATCH($B5,'Oak Cup'!$B$5:$B$11,0))</f>
        <v>1</v>
      </c>
      <c r="I5" s="23">
        <f>SUM(D5:H5)</f>
        <v>4</v>
      </c>
      <c r="J5" s="23">
        <v>1</v>
      </c>
    </row>
    <row r="6" spans="1:10">
      <c r="A6" s="35">
        <f>A5+1</f>
        <v>2</v>
      </c>
      <c r="B6" s="36" t="s">
        <v>37</v>
      </c>
      <c r="C6" s="37"/>
      <c r="D6" s="7">
        <f>IF(A6="DNS",MAX(A$5:A$11)+1,A6)</f>
        <v>2</v>
      </c>
      <c r="E6" s="23">
        <f>INDEX(SW!$D$5:$D$11,MATCH($B6,SW!$B$5:$B$11,0))</f>
        <v>2</v>
      </c>
      <c r="F6" s="23">
        <f>INDEX(CGC!$D$5:$D$11,MATCH($B6,CGC!$B$5:$B$11,0))</f>
        <v>4</v>
      </c>
      <c r="G6" s="23">
        <f>INDEX(RWSS!$D$5:$D$11,MATCH($B6,RWSS!$B$5:$B$11,0))</f>
        <v>0</v>
      </c>
      <c r="H6" s="23">
        <f>INDEX('Oak Cup'!$D$5:$D$11,MATCH($B6,'Oak Cup'!$B$5:$B$11,0))</f>
        <v>2</v>
      </c>
      <c r="I6" s="23">
        <f>SUM(D6:H6)</f>
        <v>10</v>
      </c>
      <c r="J6" s="23">
        <v>2</v>
      </c>
    </row>
    <row r="7" spans="1:10">
      <c r="A7" s="35">
        <f>A6+1</f>
        <v>3</v>
      </c>
      <c r="B7" s="36" t="s">
        <v>7</v>
      </c>
      <c r="C7" s="37"/>
      <c r="D7" s="7">
        <f>IF(A7="DNS",MAX(A$5:A$11)+1,A7)</f>
        <v>3</v>
      </c>
      <c r="E7" s="23">
        <f>INDEX(SW!$D$5:$D$11,MATCH($B7,SW!$B$5:$B$11,0))</f>
        <v>3</v>
      </c>
      <c r="F7" s="23">
        <f>INDEX(CGC!$D$5:$D$11,MATCH($B7,CGC!$B$5:$B$11,0))</f>
        <v>2</v>
      </c>
      <c r="G7" s="23">
        <f>INDEX(RWSS!$D$5:$D$11,MATCH($B7,RWSS!$B$5:$B$11,0))</f>
        <v>0</v>
      </c>
      <c r="H7" s="23">
        <f>INDEX('Oak Cup'!$D$5:$D$11,MATCH($B7,'Oak Cup'!$B$5:$B$11,0))</f>
        <v>3</v>
      </c>
      <c r="I7" s="23">
        <f>SUM(D7:H7)</f>
        <v>11</v>
      </c>
      <c r="J7" s="23">
        <v>3</v>
      </c>
    </row>
    <row r="8" spans="1:10">
      <c r="A8" s="35" t="s">
        <v>13</v>
      </c>
      <c r="B8" s="38"/>
      <c r="C8" s="37"/>
      <c r="D8" s="7">
        <f>IF(A8="DNS",MAX(A$5:A$11)+1,A8)</f>
        <v>4</v>
      </c>
      <c r="E8" s="23" t="e">
        <f>INDEX(SW!$D$5:$D$11,MATCH($B8,SW!$B$5:$B$11,0))</f>
        <v>#N/A</v>
      </c>
      <c r="F8" s="23" t="e">
        <f>INDEX(CGC!$D$5:$D$11,MATCH($B8,CGC!$B$5:$B$11,0))</f>
        <v>#N/A</v>
      </c>
      <c r="G8" s="23" t="e">
        <f>INDEX(RWSS!$D$5:$D$11,MATCH($B8,RWSS!$B$5:$B$11,0))</f>
        <v>#N/A</v>
      </c>
      <c r="H8" s="23" t="e">
        <f>INDEX('Oak Cup'!$D$5:$D$11,MATCH($B8,'Oak Cup'!$B$5:$B$11,0))</f>
        <v>#N/A</v>
      </c>
      <c r="I8" s="23" t="e">
        <f>SUM(D8:H8)</f>
        <v>#N/A</v>
      </c>
      <c r="J8" s="23"/>
    </row>
    <row r="9" spans="1:10">
      <c r="A9" s="35" t="s">
        <v>13</v>
      </c>
      <c r="B9" s="38" t="s">
        <v>8</v>
      </c>
      <c r="C9" s="37"/>
      <c r="D9" s="7">
        <f>IF(A9="DNS",MAX(A$5:A$11)+1,A9)</f>
        <v>4</v>
      </c>
      <c r="E9" s="23">
        <f>INDEX(SW!$D$5:$D$11,MATCH($B9,SW!$B$5:$B$11,0))</f>
        <v>3</v>
      </c>
      <c r="F9" s="23">
        <f>INDEX(CGC!$D$5:$D$11,MATCH($B9,CGC!$B$5:$B$11,0))</f>
        <v>3</v>
      </c>
      <c r="G9" s="23">
        <f>INDEX(RWSS!$D$5:$D$11,MATCH($B9,RWSS!$B$5:$B$11,0))</f>
        <v>0</v>
      </c>
      <c r="H9" s="23">
        <f>INDEX('Oak Cup'!$D$5:$D$11,MATCH($B9,'Oak Cup'!$B$5:$B$11,0))</f>
        <v>4</v>
      </c>
      <c r="I9" s="23">
        <f>SUM(D9:H9)</f>
        <v>14</v>
      </c>
      <c r="J9" s="23"/>
    </row>
    <row r="10" spans="1:10">
      <c r="A10" s="35"/>
      <c r="B10" s="38"/>
      <c r="C10" s="37"/>
      <c r="D10" s="7"/>
      <c r="E10" s="23"/>
      <c r="F10" s="26"/>
      <c r="G10" s="26"/>
      <c r="H10" s="26"/>
      <c r="I10" s="23"/>
      <c r="J10" s="23"/>
    </row>
    <row r="11" spans="1:10" ht="16" thickBot="1">
      <c r="A11" s="43"/>
      <c r="B11" s="41"/>
      <c r="C11" s="42"/>
      <c r="D11" s="4"/>
      <c r="E11" s="25"/>
      <c r="F11" s="25"/>
      <c r="G11" s="25"/>
      <c r="H11" s="25"/>
      <c r="I11" s="25"/>
      <c r="J11" s="25"/>
    </row>
    <row r="12" spans="1:10">
      <c r="A12" s="9" t="s">
        <v>4</v>
      </c>
      <c r="B12" s="10" t="str">
        <f>'Oak Cup'!B12</f>
        <v>TEAMS</v>
      </c>
      <c r="C12" s="10" t="s">
        <v>5</v>
      </c>
      <c r="D12" s="10" t="str">
        <f>'Oak Cup'!D12</f>
        <v>RACE</v>
      </c>
      <c r="E12" s="21" t="str">
        <f t="shared" ref="E12:I13" si="0">E3</f>
        <v>SW</v>
      </c>
      <c r="F12" s="21" t="str">
        <f t="shared" si="0"/>
        <v>CGC</v>
      </c>
      <c r="G12" s="21" t="str">
        <f t="shared" si="0"/>
        <v>RWSS</v>
      </c>
      <c r="H12" s="21" t="str">
        <f t="shared" si="0"/>
        <v>OC</v>
      </c>
      <c r="I12" s="11" t="str">
        <f t="shared" si="0"/>
        <v>SEASON</v>
      </c>
      <c r="J12" s="21" t="s">
        <v>22</v>
      </c>
    </row>
    <row r="13" spans="1:10">
      <c r="A13" s="12" t="s">
        <v>1</v>
      </c>
      <c r="B13" s="17"/>
      <c r="C13" s="17"/>
      <c r="D13" s="18" t="str">
        <f>'Oak Cup'!D13</f>
        <v>POINTS</v>
      </c>
      <c r="E13" s="22" t="str">
        <f t="shared" si="0"/>
        <v>Points</v>
      </c>
      <c r="F13" s="22" t="str">
        <f t="shared" si="0"/>
        <v>Points</v>
      </c>
      <c r="G13" s="22" t="str">
        <f t="shared" si="0"/>
        <v>Points</v>
      </c>
      <c r="H13" s="22" t="str">
        <f t="shared" si="0"/>
        <v>Points</v>
      </c>
      <c r="I13" s="20" t="str">
        <f t="shared" si="0"/>
        <v>TOTAL</v>
      </c>
      <c r="J13" s="22" t="s">
        <v>23</v>
      </c>
    </row>
    <row r="14" spans="1:10">
      <c r="A14" s="35">
        <v>1</v>
      </c>
      <c r="B14" s="38" t="s">
        <v>33</v>
      </c>
      <c r="C14" s="37"/>
      <c r="D14" s="7">
        <f>A14</f>
        <v>1</v>
      </c>
      <c r="E14" s="27">
        <f>INDEX(SW!D$14:D$25,MATCH(B14,SW!B$14:B$25,0))</f>
        <v>1</v>
      </c>
      <c r="F14" s="23">
        <f>INDEX(CGC!$D$14:$D$25,MATCH($B14,CGC!$B$14:$B$25,0))</f>
        <v>2</v>
      </c>
      <c r="G14" s="23">
        <f>INDEX(RWSS!$D$14:$D$25,MATCH($B14,RWSS!$B$14:$B$25,0))</f>
        <v>0</v>
      </c>
      <c r="H14" s="23">
        <f>INDEX('Oak Cup'!$D$14:$D$25,MATCH($B14,'Oak Cup'!$B$14:$B$25,0))</f>
        <v>2</v>
      </c>
      <c r="I14" s="23">
        <f t="shared" ref="I14:I18" si="1">SUM(D14:H14)</f>
        <v>6</v>
      </c>
      <c r="J14" s="23">
        <v>1</v>
      </c>
    </row>
    <row r="15" spans="1:10">
      <c r="A15" s="35">
        <f t="shared" ref="A15:A18" si="2">A14+1</f>
        <v>2</v>
      </c>
      <c r="B15" s="38" t="s">
        <v>7</v>
      </c>
      <c r="C15" s="37"/>
      <c r="D15" s="7">
        <f t="shared" ref="D15:D20" si="3">A15</f>
        <v>2</v>
      </c>
      <c r="E15" s="27">
        <f>INDEX(SW!D$14:D$25,MATCH(B15,SW!B$14:B$25,0))</f>
        <v>2</v>
      </c>
      <c r="F15" s="23">
        <f>INDEX(CGC!$D$14:$D$25,MATCH($B15,CGC!$B$14:$B$25,0))</f>
        <v>1</v>
      </c>
      <c r="G15" s="23">
        <f>INDEX(RWSS!$D$14:$D$25,MATCH($B15,RWSS!$B$14:$B$25,0))</f>
        <v>0</v>
      </c>
      <c r="H15" s="23">
        <f>INDEX('Oak Cup'!$D$14:$D$25,MATCH($B15,'Oak Cup'!$B$14:$B$25,0))</f>
        <v>1</v>
      </c>
      <c r="I15" s="23">
        <f t="shared" si="1"/>
        <v>6</v>
      </c>
      <c r="J15" s="23">
        <v>1</v>
      </c>
    </row>
    <row r="16" spans="1:10">
      <c r="A16" s="35">
        <f t="shared" si="2"/>
        <v>3</v>
      </c>
      <c r="B16" s="38" t="s">
        <v>52</v>
      </c>
      <c r="C16" s="37"/>
      <c r="D16" s="7">
        <f t="shared" si="3"/>
        <v>3</v>
      </c>
      <c r="E16" s="27">
        <f>INDEX(SW!D$14:D$25,MATCH(B16,SW!B$14:B$25,0))</f>
        <v>5</v>
      </c>
      <c r="F16" s="23">
        <f>INDEX(CGC!$D$14:$D$25,MATCH($B16,CGC!$B$14:$B$25,0))</f>
        <v>3</v>
      </c>
      <c r="G16" s="23">
        <f>INDEX(RWSS!$D$14:$D$25,MATCH($B16,RWSS!$B$14:$B$25,0))</f>
        <v>0</v>
      </c>
      <c r="H16" s="23">
        <f>INDEX('Oak Cup'!$D$14:$D$25,MATCH($B16,'Oak Cup'!$B$14:$B$25,0))</f>
        <v>4</v>
      </c>
      <c r="I16" s="23">
        <f t="shared" si="1"/>
        <v>15</v>
      </c>
      <c r="J16" s="23"/>
    </row>
    <row r="17" spans="1:10">
      <c r="A17" s="35">
        <f t="shared" si="2"/>
        <v>4</v>
      </c>
      <c r="B17" s="38" t="s">
        <v>39</v>
      </c>
      <c r="C17" s="37"/>
      <c r="D17" s="7">
        <f t="shared" si="3"/>
        <v>4</v>
      </c>
      <c r="E17" s="27">
        <f>INDEX(SW!D$14:D$25,MATCH(B17,SW!B$14:B$25,0))</f>
        <v>3</v>
      </c>
      <c r="F17" s="23">
        <f>INDEX(CGC!$D$14:$D$25,MATCH($B17,CGC!$B$14:$B$25,0))</f>
        <v>4</v>
      </c>
      <c r="G17" s="23">
        <f>INDEX(RWSS!$D$14:$D$25,MATCH($B17,RWSS!$B$14:$B$25,0))</f>
        <v>0</v>
      </c>
      <c r="H17" s="23">
        <f>INDEX('Oak Cup'!$D$14:$D$25,MATCH($B17,'Oak Cup'!$B$14:$B$25,0))</f>
        <v>3</v>
      </c>
      <c r="I17" s="23">
        <f t="shared" si="1"/>
        <v>14</v>
      </c>
      <c r="J17" s="23">
        <v>3</v>
      </c>
    </row>
    <row r="18" spans="1:10">
      <c r="A18" s="35">
        <f t="shared" si="2"/>
        <v>5</v>
      </c>
      <c r="B18" s="38" t="s">
        <v>10</v>
      </c>
      <c r="C18" s="37"/>
      <c r="D18" s="7">
        <f t="shared" si="3"/>
        <v>5</v>
      </c>
      <c r="E18" s="27">
        <f>INDEX(SW!D$14:D$25,MATCH(B18,SW!B$14:B$25,0))</f>
        <v>5</v>
      </c>
      <c r="F18" s="23">
        <f>INDEX(CGC!$D$14:$D$25,MATCH($B18,CGC!$B$14:$B$25,0))</f>
        <v>6</v>
      </c>
      <c r="G18" s="23">
        <f>INDEX(RWSS!$D$14:$D$25,MATCH($B18,RWSS!$B$14:$B$25,0))</f>
        <v>0</v>
      </c>
      <c r="H18" s="23">
        <f>INDEX('Oak Cup'!$D$14:$D$25,MATCH($B18,'Oak Cup'!$B$14:$B$25,0))</f>
        <v>5</v>
      </c>
      <c r="I18" s="23">
        <f t="shared" si="1"/>
        <v>21</v>
      </c>
      <c r="J18" s="23"/>
    </row>
    <row r="19" spans="1:10">
      <c r="A19" s="35">
        <v>6</v>
      </c>
      <c r="B19" s="38" t="s">
        <v>41</v>
      </c>
      <c r="C19" s="37"/>
      <c r="D19" s="7">
        <f t="shared" si="3"/>
        <v>6</v>
      </c>
      <c r="E19" s="27">
        <f>INDEX(SW!D$14:D$25,MATCH(B19,SW!B$14:B$25,0))</f>
        <v>4</v>
      </c>
      <c r="F19" s="23">
        <f>INDEX(CGC!$D$14:$D$25,MATCH($B19,CGC!$B$14:$B$25,0))</f>
        <v>5</v>
      </c>
      <c r="G19" s="23">
        <f>INDEX(RWSS!$D$14:$D$25,MATCH($B19,RWSS!$B$14:$B$25,0))</f>
        <v>0</v>
      </c>
      <c r="H19" s="23">
        <f>INDEX('Oak Cup'!$D$14:$D$25,MATCH($B19,'Oak Cup'!$B$14:$B$25,0))</f>
        <v>6</v>
      </c>
      <c r="I19" s="23">
        <f t="shared" ref="I19:I23" si="4">SUM(D19:H19)</f>
        <v>21</v>
      </c>
      <c r="J19" s="23"/>
    </row>
    <row r="20" spans="1:10">
      <c r="A20" s="35">
        <v>7</v>
      </c>
      <c r="B20" s="38" t="s">
        <v>36</v>
      </c>
      <c r="C20" s="37"/>
      <c r="D20" s="7">
        <f t="shared" si="3"/>
        <v>7</v>
      </c>
      <c r="E20" s="27">
        <f>INDEX(SW!D$14:D$25,MATCH(B20,SW!B$14:B$25,0))</f>
        <v>6</v>
      </c>
      <c r="F20" s="23">
        <f>INDEX(CGC!$D$14:$D$25,MATCH($B20,CGC!$B$14:$B$25,0))</f>
        <v>7</v>
      </c>
      <c r="G20" s="23">
        <f>INDEX(RWSS!$D$14:$D$25,MATCH($B20,RWSS!$B$14:$B$25,0))</f>
        <v>0</v>
      </c>
      <c r="H20" s="23">
        <f>INDEX('Oak Cup'!$D$14:$D$25,MATCH($B20,'Oak Cup'!$B$14:$B$25,0))</f>
        <v>7</v>
      </c>
      <c r="I20" s="23">
        <f t="shared" si="4"/>
        <v>27</v>
      </c>
      <c r="J20" s="23"/>
    </row>
    <row r="21" spans="1:10">
      <c r="A21" s="35" t="s">
        <v>13</v>
      </c>
      <c r="B21" s="38" t="s">
        <v>53</v>
      </c>
      <c r="C21" s="37"/>
      <c r="D21" s="7">
        <v>8</v>
      </c>
      <c r="E21" s="27">
        <f>INDEX(SW!D$14:D$25,MATCH(B21,SW!B$14:B$25,0))</f>
        <v>6</v>
      </c>
      <c r="F21" s="23">
        <f>INDEX(CGC!$D$14:$D$25,MATCH($B21,CGC!$B$14:$B$25,0))</f>
        <v>8</v>
      </c>
      <c r="G21" s="23">
        <f>INDEX(RWSS!$D$14:$D$25,MATCH($B21,RWSS!$B$14:$B$25,0))</f>
        <v>0</v>
      </c>
      <c r="H21" s="23">
        <f>INDEX('Oak Cup'!$D$14:$D$25,MATCH($B21,'Oak Cup'!$B$14:$B$25,0))</f>
        <v>8</v>
      </c>
      <c r="I21" s="23">
        <f t="shared" si="4"/>
        <v>30</v>
      </c>
      <c r="J21" s="23"/>
    </row>
    <row r="22" spans="1:10">
      <c r="A22" s="35" t="s">
        <v>13</v>
      </c>
      <c r="B22" s="38" t="s">
        <v>39</v>
      </c>
      <c r="C22" s="37"/>
      <c r="D22" s="7">
        <v>8</v>
      </c>
      <c r="E22" s="27">
        <f>INDEX(SW!D$14:D$25,MATCH(B22,SW!B$14:B$25,0))</f>
        <v>3</v>
      </c>
      <c r="F22" s="23">
        <f>INDEX(CGC!$D$14:$D$25,MATCH($B22,CGC!$B$14:$B$25,0))</f>
        <v>4</v>
      </c>
      <c r="G22" s="23">
        <f>INDEX(RWSS!$D$14:$D$25,MATCH($B22,RWSS!$B$14:$B$25,0))</f>
        <v>0</v>
      </c>
      <c r="H22" s="23">
        <f>INDEX('Oak Cup'!$D$14:$D$25,MATCH($B22,'Oak Cup'!$B$14:$B$25,0))</f>
        <v>3</v>
      </c>
      <c r="I22" s="23">
        <f t="shared" si="4"/>
        <v>18</v>
      </c>
      <c r="J22" s="23"/>
    </row>
    <row r="23" spans="1:10">
      <c r="A23" s="35" t="s">
        <v>13</v>
      </c>
      <c r="B23" s="38"/>
      <c r="C23" s="37"/>
      <c r="D23" s="7">
        <v>8</v>
      </c>
      <c r="E23" s="27" t="e">
        <f>INDEX(SW!D$14:D$25,MATCH(B23,SW!B$14:B$25,0))</f>
        <v>#N/A</v>
      </c>
      <c r="F23" s="23" t="e">
        <f>INDEX(CGC!$D$14:$D$25,MATCH($B23,CGC!$B$14:$B$25,0))</f>
        <v>#N/A</v>
      </c>
      <c r="G23" s="23" t="e">
        <f>INDEX(RWSS!$D$14:$D$25,MATCH($B23,RWSS!$B$14:$B$25,0))</f>
        <v>#N/A</v>
      </c>
      <c r="H23" s="23" t="e">
        <f>INDEX('Oak Cup'!$D$14:$D$25,MATCH($B23,'Oak Cup'!$B$14:$B$25,0))</f>
        <v>#N/A</v>
      </c>
      <c r="I23" s="23" t="e">
        <f t="shared" si="4"/>
        <v>#N/A</v>
      </c>
      <c r="J23" s="23"/>
    </row>
    <row r="24" spans="1:10">
      <c r="A24" s="35" t="s">
        <v>13</v>
      </c>
      <c r="B24" s="38"/>
      <c r="C24" s="37"/>
      <c r="D24" s="7">
        <v>9</v>
      </c>
      <c r="E24" s="27" t="e">
        <f>INDEX(SW!D$14:D$25,MATCH(B24,SW!B$14:B$25,0))</f>
        <v>#N/A</v>
      </c>
      <c r="F24" s="23" t="e">
        <f>INDEX(CGC!$D$14:$D$25,MATCH($B24,CGC!$B$14:$B$25,0))</f>
        <v>#N/A</v>
      </c>
      <c r="G24" s="23" t="e">
        <f>INDEX(RWSS!$D$14:$D$25,MATCH($B24,RWSS!$B$14:$B$25,0))</f>
        <v>#N/A</v>
      </c>
      <c r="H24" s="23" t="e">
        <f>INDEX('Oak Cup'!$D$14:$D$25,MATCH($B24,'Oak Cup'!$B$14:$B$25,0))</f>
        <v>#N/A</v>
      </c>
      <c r="I24" s="23" t="e">
        <f t="shared" ref="I24" si="5">SUM(D24:H24)</f>
        <v>#N/A</v>
      </c>
      <c r="J24" s="23"/>
    </row>
    <row r="25" spans="1:10" ht="16" thickBot="1">
      <c r="A25" s="43"/>
      <c r="B25" s="41"/>
      <c r="C25" s="42"/>
      <c r="D25" s="4"/>
      <c r="E25" s="28"/>
      <c r="F25" s="25"/>
      <c r="G25" s="25"/>
      <c r="H25" s="25"/>
      <c r="I25" s="5"/>
      <c r="J25" s="5"/>
    </row>
    <row r="26" spans="1:10">
      <c r="A26" s="14" t="s">
        <v>4</v>
      </c>
      <c r="B26" s="10" t="str">
        <f>'Oak Cup'!B26</f>
        <v>TEAMS</v>
      </c>
      <c r="C26" s="16" t="s">
        <v>5</v>
      </c>
      <c r="D26" s="10" t="str">
        <f>'Oak Cup'!D26</f>
        <v>RACE</v>
      </c>
      <c r="E26" s="21" t="str">
        <f t="shared" ref="E26:H27" si="6">E12</f>
        <v>SW</v>
      </c>
      <c r="F26" s="21" t="str">
        <f t="shared" si="6"/>
        <v>CGC</v>
      </c>
      <c r="G26" s="21" t="str">
        <f t="shared" si="6"/>
        <v>RWSS</v>
      </c>
      <c r="H26" s="21" t="str">
        <f t="shared" si="6"/>
        <v>OC</v>
      </c>
      <c r="I26" s="11" t="str">
        <f>I12</f>
        <v>SEASON</v>
      </c>
      <c r="J26" s="21" t="s">
        <v>22</v>
      </c>
    </row>
    <row r="27" spans="1:10">
      <c r="A27" s="12" t="s">
        <v>2</v>
      </c>
      <c r="B27" s="17"/>
      <c r="C27" s="17"/>
      <c r="D27" s="18" t="str">
        <f>'Oak Cup'!D27</f>
        <v>POINTS</v>
      </c>
      <c r="E27" s="22" t="str">
        <f t="shared" si="6"/>
        <v>Points</v>
      </c>
      <c r="F27" s="22" t="str">
        <f t="shared" si="6"/>
        <v>Points</v>
      </c>
      <c r="G27" s="22" t="str">
        <f t="shared" si="6"/>
        <v>Points</v>
      </c>
      <c r="H27" s="22" t="str">
        <f t="shared" si="6"/>
        <v>Points</v>
      </c>
      <c r="I27" s="20" t="str">
        <f>I13</f>
        <v>TOTAL</v>
      </c>
      <c r="J27" s="22" t="s">
        <v>23</v>
      </c>
    </row>
    <row r="28" spans="1:10">
      <c r="A28" s="35">
        <v>1</v>
      </c>
      <c r="B28" s="36" t="s">
        <v>40</v>
      </c>
      <c r="C28" s="37"/>
      <c r="D28" s="7">
        <f>IF(A28="DNS",1+MAX(A$28:A$36),A28)</f>
        <v>1</v>
      </c>
      <c r="E28" s="27">
        <f>INDEX(SW!D$28:D$39,MATCH(B28,SW!B$28:B$39,0))</f>
        <v>1</v>
      </c>
      <c r="F28" s="23">
        <f>INDEX(CGC!$D$28:$D$38,MATCH($B28,CGC!$B$28:$B$38,0))</f>
        <v>2</v>
      </c>
      <c r="G28" s="23">
        <f>INDEX(RWSS!$D$28:$D$38,MATCH($B28,RWSS!$B$28:$B$38,0))</f>
        <v>0</v>
      </c>
      <c r="H28" s="23">
        <f>INDEX('Oak Cup'!$D$28:$D$38,MATCH($B28,'Oak Cup'!$B$28:$B$38,0))</f>
        <v>2</v>
      </c>
      <c r="I28" s="23">
        <f t="shared" ref="I28:I29" si="7">SUM(D28:H28)</f>
        <v>6</v>
      </c>
      <c r="J28" s="23">
        <v>1</v>
      </c>
    </row>
    <row r="29" spans="1:10">
      <c r="A29" s="35">
        <f t="shared" ref="A29:A33" si="8">A28+1</f>
        <v>2</v>
      </c>
      <c r="B29" s="38" t="s">
        <v>33</v>
      </c>
      <c r="C29" s="37"/>
      <c r="D29" s="7">
        <f t="shared" ref="D29:D36" si="9">IF(A29="DNS",1+MAX(A$28:A$36),A29)</f>
        <v>2</v>
      </c>
      <c r="E29" s="27">
        <f>INDEX(SW!D$28:D$39,MATCH(B29,SW!B$28:B$39,0))</f>
        <v>2</v>
      </c>
      <c r="F29" s="23">
        <f>INDEX(CGC!$D$28:$D$38,MATCH($B29,CGC!$B$28:$B$38,0))</f>
        <v>1</v>
      </c>
      <c r="G29" s="23">
        <f>INDEX(RWSS!$D$28:$D$38,MATCH($B29,RWSS!$B$28:$B$38,0))</f>
        <v>0</v>
      </c>
      <c r="H29" s="23">
        <f>INDEX('Oak Cup'!$D$28:$D$38,MATCH($B29,'Oak Cup'!$B$28:$B$38,0))</f>
        <v>1</v>
      </c>
      <c r="I29" s="23">
        <f t="shared" si="7"/>
        <v>6</v>
      </c>
      <c r="J29" s="23">
        <v>1</v>
      </c>
    </row>
    <row r="30" spans="1:10">
      <c r="A30" s="35">
        <f t="shared" si="8"/>
        <v>3</v>
      </c>
      <c r="B30" s="38" t="s">
        <v>39</v>
      </c>
      <c r="C30" s="37"/>
      <c r="D30" s="7">
        <f t="shared" si="9"/>
        <v>3</v>
      </c>
      <c r="E30" s="27">
        <f>INDEX(SW!D$28:D$39,MATCH(B30,SW!B$28:B$39,0))</f>
        <v>5</v>
      </c>
      <c r="F30" s="23">
        <f>INDEX(CGC!$D$28:$D$38,MATCH($B30,CGC!$B$28:$B$38,0))</f>
        <v>6</v>
      </c>
      <c r="G30" s="23">
        <f>INDEX(RWSS!$D$28:$D$38,MATCH($B30,RWSS!$B$28:$B$38,0))</f>
        <v>0</v>
      </c>
      <c r="H30" s="23">
        <f>INDEX('Oak Cup'!$D$28:$D$38,MATCH($B30,'Oak Cup'!$B$28:$B$38,0))</f>
        <v>3</v>
      </c>
      <c r="I30" s="23">
        <f t="shared" ref="I30:I32" si="10">SUM(D30:H30)</f>
        <v>17</v>
      </c>
      <c r="J30" s="23"/>
    </row>
    <row r="31" spans="1:10">
      <c r="A31" s="35">
        <f t="shared" si="8"/>
        <v>4</v>
      </c>
      <c r="B31" s="38" t="s">
        <v>49</v>
      </c>
      <c r="C31" s="37"/>
      <c r="D31" s="7">
        <f t="shared" si="9"/>
        <v>4</v>
      </c>
      <c r="E31" s="27">
        <f>INDEX(SW!D$28:D$39,MATCH(B31,SW!B$28:B$39,0))</f>
        <v>6</v>
      </c>
      <c r="F31" s="23">
        <f>INDEX(CGC!$D$28:$D$38,MATCH($B31,CGC!$B$28:$B$38,0))</f>
        <v>5</v>
      </c>
      <c r="G31" s="23">
        <f>INDEX(RWSS!$D$28:$D$38,MATCH($B31,RWSS!$B$28:$B$38,0))</f>
        <v>0</v>
      </c>
      <c r="H31" s="23">
        <f>INDEX('Oak Cup'!$D$28:$D$38,MATCH($B31,'Oak Cup'!$B$28:$B$38,0))</f>
        <v>5</v>
      </c>
      <c r="I31" s="23">
        <f t="shared" si="10"/>
        <v>20</v>
      </c>
      <c r="J31" s="23"/>
    </row>
    <row r="32" spans="1:10">
      <c r="A32" s="35">
        <f t="shared" si="8"/>
        <v>5</v>
      </c>
      <c r="B32" s="38" t="s">
        <v>7</v>
      </c>
      <c r="C32" s="37"/>
      <c r="D32" s="7">
        <f t="shared" si="9"/>
        <v>5</v>
      </c>
      <c r="E32" s="27">
        <f>INDEX(SW!D$28:D$39,MATCH(B32,SW!B$28:B$39,0))</f>
        <v>3</v>
      </c>
      <c r="F32" s="23">
        <f>INDEX(CGC!$D$28:$D$38,MATCH($B32,CGC!$B$28:$B$38,0))</f>
        <v>3</v>
      </c>
      <c r="G32" s="23">
        <f>INDEX(RWSS!$D$28:$D$38,MATCH($B32,RWSS!$B$28:$B$38,0))</f>
        <v>0</v>
      </c>
      <c r="H32" s="23">
        <f>INDEX('Oak Cup'!$D$28:$D$38,MATCH($B32,'Oak Cup'!$B$28:$B$38,0))</f>
        <v>4</v>
      </c>
      <c r="I32" s="23">
        <f t="shared" si="10"/>
        <v>15</v>
      </c>
      <c r="J32" s="23">
        <v>3</v>
      </c>
    </row>
    <row r="33" spans="1:10">
      <c r="A33" s="35">
        <f t="shared" si="8"/>
        <v>6</v>
      </c>
      <c r="B33" t="s">
        <v>20</v>
      </c>
      <c r="C33" s="37"/>
      <c r="D33" s="7">
        <f t="shared" si="9"/>
        <v>6</v>
      </c>
      <c r="E33" s="27">
        <f>INDEX(SW!D$28:D$39,MATCH(B33,SW!B$28:B$39,0))</f>
        <v>6</v>
      </c>
      <c r="F33" s="23">
        <f>INDEX(CGC!$D$28:$D$38,MATCH($B33,CGC!$B$28:$B$38,0))</f>
        <v>6</v>
      </c>
      <c r="G33" s="23">
        <f>INDEX(RWSS!$D$28:$D$38,MATCH($B33,RWSS!$B$28:$B$38,0))</f>
        <v>0</v>
      </c>
      <c r="H33" s="23">
        <f>INDEX('Oak Cup'!$D$28:$D$38,MATCH($B33,'Oak Cup'!$B$28:$B$38,0))</f>
        <v>6</v>
      </c>
      <c r="I33" s="23">
        <f t="shared" ref="I33:I37" si="11">SUM(D33:H33)</f>
        <v>24</v>
      </c>
      <c r="J33" s="23"/>
    </row>
    <row r="34" spans="1:10">
      <c r="A34" s="35" t="s">
        <v>13</v>
      </c>
      <c r="B34" s="38" t="s">
        <v>11</v>
      </c>
      <c r="C34" s="37"/>
      <c r="D34" s="7">
        <f t="shared" si="9"/>
        <v>7</v>
      </c>
      <c r="E34" s="27">
        <f>INDEX(SW!D$28:D$39,MATCH(B34,SW!B$28:B$39,0))</f>
        <v>4</v>
      </c>
      <c r="F34" s="23">
        <f>INDEX(CGC!$D$28:$D$38,MATCH($B34,CGC!$B$28:$B$38,0))</f>
        <v>4</v>
      </c>
      <c r="G34" s="23">
        <f>INDEX(RWSS!$D$28:$D$38,MATCH($B34,RWSS!$B$28:$B$38,0))</f>
        <v>0</v>
      </c>
      <c r="H34" s="23">
        <f>INDEX('Oak Cup'!$D$28:$D$38,MATCH($B34,'Oak Cup'!$B$28:$B$38,0))</f>
        <v>7</v>
      </c>
      <c r="I34" s="23">
        <f t="shared" si="11"/>
        <v>22</v>
      </c>
      <c r="J34" s="23"/>
    </row>
    <row r="35" spans="1:10">
      <c r="A35" s="35" t="s">
        <v>13</v>
      </c>
      <c r="B35" s="38" t="s">
        <v>8</v>
      </c>
      <c r="C35" s="37"/>
      <c r="D35" s="7">
        <f t="shared" si="9"/>
        <v>7</v>
      </c>
      <c r="E35" s="27">
        <f>INDEX(SW!D$28:D$39,MATCH(B35,SW!B$28:B$39,0))</f>
        <v>6</v>
      </c>
      <c r="F35" s="23">
        <f>INDEX(CGC!$D$28:$D$38,MATCH($B35,CGC!$B$28:$B$38,0))</f>
        <v>6</v>
      </c>
      <c r="G35" s="23">
        <f>INDEX(RWSS!$D$28:$D$38,MATCH($B35,RWSS!$B$28:$B$38,0))</f>
        <v>0</v>
      </c>
      <c r="H35" s="23">
        <f>INDEX('Oak Cup'!$D$28:$D$38,MATCH($B35,'Oak Cup'!$B$28:$B$38,0))</f>
        <v>7</v>
      </c>
      <c r="I35" s="23">
        <f t="shared" si="11"/>
        <v>26</v>
      </c>
      <c r="J35" s="23"/>
    </row>
    <row r="36" spans="1:10">
      <c r="A36" s="35" t="s">
        <v>13</v>
      </c>
      <c r="C36" s="37"/>
      <c r="D36" s="7">
        <f t="shared" si="9"/>
        <v>7</v>
      </c>
      <c r="E36" s="27" t="e">
        <f>INDEX(SW!D$28:D$39,MATCH(B36,SW!B$28:B$39,0))</f>
        <v>#N/A</v>
      </c>
      <c r="F36" s="23" t="e">
        <f>INDEX(CGC!$D$28:$D$38,MATCH($B36,CGC!$B$28:$B$38,0))</f>
        <v>#N/A</v>
      </c>
      <c r="G36" s="23" t="e">
        <f>INDEX(RWSS!$D$28:$D$38,MATCH($B36,RWSS!$B$28:$B$38,0))</f>
        <v>#N/A</v>
      </c>
      <c r="H36" s="23" t="e">
        <f>INDEX('Oak Cup'!$D$28:$D$38,MATCH($B36,'Oak Cup'!$B$28:$B$38,0))</f>
        <v>#N/A</v>
      </c>
      <c r="I36" s="23" t="e">
        <f t="shared" si="11"/>
        <v>#N/A</v>
      </c>
      <c r="J36" s="23"/>
    </row>
    <row r="37" spans="1:10">
      <c r="A37" s="35" t="s">
        <v>13</v>
      </c>
      <c r="B37" s="38"/>
      <c r="C37" s="39"/>
      <c r="D37" s="7"/>
      <c r="E37" s="27" t="e">
        <f>INDEX(SW!D$28:D$39,MATCH(B37,SW!B$28:B$39,0))</f>
        <v>#N/A</v>
      </c>
      <c r="F37" s="23" t="e">
        <f>INDEX(CGC!$D$28:$D$38,MATCH($B37,CGC!$B$28:$B$38,0))</f>
        <v>#N/A</v>
      </c>
      <c r="G37" s="23" t="e">
        <f>INDEX(RWSS!$D$28:$D$38,MATCH($B37,RWSS!$B$28:$B$38,0))</f>
        <v>#N/A</v>
      </c>
      <c r="H37" s="23" t="e">
        <f>INDEX('Oak Cup'!$D$28:$D$38,MATCH($B37,'Oak Cup'!$B$28:$B$38,0))</f>
        <v>#N/A</v>
      </c>
      <c r="I37" s="23" t="e">
        <f t="shared" si="11"/>
        <v>#N/A</v>
      </c>
      <c r="J37" s="3"/>
    </row>
    <row r="38" spans="1:10" ht="16" thickBot="1">
      <c r="A38" s="43"/>
      <c r="B38" s="41"/>
      <c r="C38" s="42"/>
      <c r="D38" s="4"/>
      <c r="E38" s="25"/>
      <c r="F38" s="25"/>
      <c r="G38" s="25"/>
      <c r="H38" s="25"/>
      <c r="I38" s="5"/>
      <c r="J38" s="5"/>
    </row>
    <row r="39" spans="1:10">
      <c r="A39" s="14" t="s">
        <v>4</v>
      </c>
      <c r="B39" s="10" t="str">
        <f>'Oak Cup'!B39</f>
        <v>TEAMS</v>
      </c>
      <c r="C39" s="16" t="s">
        <v>5</v>
      </c>
      <c r="D39" s="10" t="str">
        <f>'Oak Cup'!D39</f>
        <v>RACE</v>
      </c>
      <c r="E39" s="21" t="str">
        <f t="shared" ref="E39:I40" si="12">E26</f>
        <v>SW</v>
      </c>
      <c r="F39" s="21" t="str">
        <f t="shared" si="12"/>
        <v>CGC</v>
      </c>
      <c r="G39" s="21" t="str">
        <f t="shared" si="12"/>
        <v>RWSS</v>
      </c>
      <c r="H39" s="21" t="str">
        <f t="shared" si="12"/>
        <v>OC</v>
      </c>
      <c r="I39" s="11" t="str">
        <f t="shared" si="12"/>
        <v>SEASON</v>
      </c>
      <c r="J39" s="21" t="s">
        <v>22</v>
      </c>
    </row>
    <row r="40" spans="1:10">
      <c r="A40" s="12" t="s">
        <v>29</v>
      </c>
      <c r="B40" s="17"/>
      <c r="C40" s="17"/>
      <c r="D40" s="18" t="str">
        <f>'Oak Cup'!D40</f>
        <v>POINTS</v>
      </c>
      <c r="E40" s="22" t="str">
        <f t="shared" si="12"/>
        <v>Points</v>
      </c>
      <c r="F40" s="22" t="str">
        <f t="shared" si="12"/>
        <v>Points</v>
      </c>
      <c r="G40" s="22" t="str">
        <f t="shared" si="12"/>
        <v>Points</v>
      </c>
      <c r="H40" s="22" t="str">
        <f t="shared" si="12"/>
        <v>Points</v>
      </c>
      <c r="I40" s="20" t="str">
        <f t="shared" si="12"/>
        <v>TOTAL</v>
      </c>
      <c r="J40" s="22" t="s">
        <v>23</v>
      </c>
    </row>
    <row r="41" spans="1:10">
      <c r="A41" s="35"/>
      <c r="B41" s="36"/>
      <c r="C41" s="37"/>
      <c r="D41" s="7"/>
      <c r="E41" s="27" t="e">
        <f>INDEX(SW!D$42:D$45,MATCH(B41,SW!B$42:B$45,0))</f>
        <v>#N/A</v>
      </c>
      <c r="F41" s="23" t="e">
        <f>INDEX(CGC!$D$41:$D$44,MATCH($B41,CGC!$B$41:$B$44,0))</f>
        <v>#N/A</v>
      </c>
      <c r="G41" s="23" t="e">
        <f>INDEX(RWSS!$D$41:$D$44,MATCH($B41,RWSS!$B$41:$B$44,0))</f>
        <v>#N/A</v>
      </c>
      <c r="H41" s="23" t="e">
        <f>INDEX('Oak Cup'!$D$41:$D$44,MATCH($B41,'Oak Cup'!$B$41:$B$44,0))</f>
        <v>#N/A</v>
      </c>
      <c r="I41" s="23" t="e">
        <f>SUM(D41:H41)</f>
        <v>#N/A</v>
      </c>
      <c r="J41" s="23" t="e">
        <f>D41+E41</f>
        <v>#N/A</v>
      </c>
    </row>
    <row r="42" spans="1:10">
      <c r="A42" s="35">
        <v>1</v>
      </c>
      <c r="B42" s="36" t="s">
        <v>20</v>
      </c>
      <c r="C42" s="37"/>
      <c r="D42" s="7">
        <v>1</v>
      </c>
      <c r="E42" s="27">
        <f>INDEX(SW!D$42:D$45,MATCH(B42,SW!B$42:B$45,0))</f>
        <v>2</v>
      </c>
      <c r="F42" s="23">
        <f>INDEX(CGC!$D$41:$D$44,MATCH($B42,CGC!$B$41:$B$44,0))</f>
        <v>1</v>
      </c>
      <c r="G42" s="23">
        <f>INDEX(RWSS!$D$41:$D$44,MATCH($B42,RWSS!$B$41:$B$44,0))</f>
        <v>0</v>
      </c>
      <c r="H42" s="23">
        <f>INDEX('Oak Cup'!$D$41:$D$44,MATCH($B42,'Oak Cup'!$B$41:$B$44,0))</f>
        <v>1</v>
      </c>
      <c r="I42" s="23">
        <f>SUM(D42:H42)</f>
        <v>5</v>
      </c>
      <c r="J42" s="23">
        <v>1</v>
      </c>
    </row>
    <row r="43" spans="1:10">
      <c r="A43" s="35"/>
      <c r="B43" s="38"/>
      <c r="C43" s="37"/>
      <c r="D43" s="7"/>
      <c r="E43" s="27" t="e">
        <f>INDEX(SW!D$42:D$45,MATCH(B43,SW!B$42:B$45,0))</f>
        <v>#N/A</v>
      </c>
      <c r="F43" s="23" t="e">
        <f>INDEX(CGC!$D$41:$D$44,MATCH($B43,CGC!$B$41:$B$44,0))</f>
        <v>#N/A</v>
      </c>
      <c r="G43" s="23" t="e">
        <f>INDEX(RWSS!$D$41:$D$44,MATCH($B43,RWSS!$B$41:$B$44,0))</f>
        <v>#N/A</v>
      </c>
      <c r="H43" s="23" t="e">
        <f>INDEX('Oak Cup'!$D$41:$D$44,MATCH($B43,'Oak Cup'!$B$41:$B$44,0))</f>
        <v>#N/A</v>
      </c>
      <c r="I43" s="23" t="e">
        <f>SUM(D43:H43)</f>
        <v>#N/A</v>
      </c>
      <c r="J43" s="23" t="e">
        <f t="shared" ref="J43" si="13">D43+E43</f>
        <v>#N/A</v>
      </c>
    </row>
    <row r="44" spans="1:10" ht="22" customHeight="1" thickBot="1">
      <c r="A44" s="15" t="s">
        <v>13</v>
      </c>
      <c r="B44" s="4" t="s">
        <v>51</v>
      </c>
      <c r="C44" s="8"/>
      <c r="D44" s="8">
        <v>2</v>
      </c>
      <c r="E44" s="23">
        <f>INDEX(SW!D$42:D$45,MATCH(B44,SW!B$42:B$45,0))</f>
        <v>1</v>
      </c>
      <c r="F44" s="23">
        <f>INDEX(CGC!$D$41:$D$44,MATCH($B44,CGC!$B$41:$B$44,0))</f>
        <v>2</v>
      </c>
      <c r="G44" s="23">
        <f>INDEX(RWSS!$D$41:$D$44,MATCH($B44,RWSS!$B$41:$B$44,0))</f>
        <v>0</v>
      </c>
      <c r="H44" s="23">
        <f>INDEX('Oak Cup'!$D$41:$D$44,MATCH($B44,'Oak Cup'!$B$41:$B$44,0))</f>
        <v>1</v>
      </c>
      <c r="I44" s="24">
        <f>SUM(D44:H44)</f>
        <v>6</v>
      </c>
      <c r="J44" s="23">
        <v>2</v>
      </c>
    </row>
    <row r="45" spans="1:10">
      <c r="A45" s="14" t="s">
        <v>4</v>
      </c>
      <c r="B45" s="10" t="str">
        <f>B39</f>
        <v>TEAMS</v>
      </c>
      <c r="C45" s="16" t="str">
        <f>C39</f>
        <v>TIME</v>
      </c>
      <c r="D45" s="10" t="str">
        <f>D39</f>
        <v>RACE</v>
      </c>
      <c r="E45" s="21" t="str">
        <f t="shared" ref="E45:J45" si="14">E39</f>
        <v>SW</v>
      </c>
      <c r="F45" s="21" t="str">
        <f t="shared" si="14"/>
        <v>CGC</v>
      </c>
      <c r="G45" s="21" t="str">
        <f t="shared" si="14"/>
        <v>RWSS</v>
      </c>
      <c r="H45" s="21" t="str">
        <f t="shared" si="14"/>
        <v>OC</v>
      </c>
      <c r="I45" s="11" t="str">
        <f t="shared" si="14"/>
        <v>SEASON</v>
      </c>
      <c r="J45" s="21" t="str">
        <f t="shared" si="14"/>
        <v>CHAMP</v>
      </c>
    </row>
    <row r="46" spans="1:10">
      <c r="A46" s="12" t="s">
        <v>64</v>
      </c>
      <c r="B46" s="17"/>
      <c r="C46" s="17"/>
      <c r="D46" s="18" t="str">
        <f>D40</f>
        <v>POINTS</v>
      </c>
      <c r="E46" s="22" t="str">
        <f t="shared" ref="E46:J46" si="15">E40</f>
        <v>Points</v>
      </c>
      <c r="F46" s="22" t="str">
        <f t="shared" si="15"/>
        <v>Points</v>
      </c>
      <c r="G46" s="22" t="str">
        <f t="shared" si="15"/>
        <v>Points</v>
      </c>
      <c r="H46" s="22" t="str">
        <f t="shared" si="15"/>
        <v>Points</v>
      </c>
      <c r="I46" s="20" t="str">
        <f t="shared" si="15"/>
        <v>TOTAL</v>
      </c>
      <c r="J46" s="22" t="str">
        <f t="shared" si="15"/>
        <v>PLACE</v>
      </c>
    </row>
    <row r="47" spans="1:10">
      <c r="A47" s="35">
        <v>1</v>
      </c>
      <c r="B47" s="36"/>
      <c r="C47" s="37"/>
      <c r="D47" s="7"/>
      <c r="E47" s="27" t="e">
        <f>INDEX(SW!D$28:D$39,MATCH(B47,SW!B$28:B$39,0))</f>
        <v>#N/A</v>
      </c>
      <c r="F47" s="23" t="e">
        <f>INDEX(CGC!$D$28:$D$38,MATCH($B47,CGC!$B$28:$B$38,0))</f>
        <v>#N/A</v>
      </c>
      <c r="G47" s="23" t="e">
        <f>INDEX(RWSS!$D$28:$D$38,MATCH($B47,RWSS!$B$28:$B$38,0))</f>
        <v>#N/A</v>
      </c>
      <c r="H47" s="23" t="e">
        <f>INDEX('Oak Cup'!$D$28:$D$38,MATCH($B47,'Oak Cup'!$B$28:$B$38,0))</f>
        <v>#N/A</v>
      </c>
      <c r="I47" s="23" t="e">
        <f>SUM(D47:H47)</f>
        <v>#N/A</v>
      </c>
      <c r="J47" s="23"/>
    </row>
    <row r="48" spans="1:10">
      <c r="A48" s="35">
        <f>A47+1</f>
        <v>2</v>
      </c>
      <c r="B48" s="36"/>
      <c r="C48" s="37"/>
      <c r="D48" s="7"/>
      <c r="E48" s="30" t="e">
        <f>INDEX(SW!D$28:D$39,MATCH(B48,SW!B$28:B$39,0))</f>
        <v>#N/A</v>
      </c>
      <c r="F48" s="31" t="e">
        <f>INDEX(CGC!$D$28:$D$38,MATCH($B48,CGC!$B$28:$B$38,0))</f>
        <v>#N/A</v>
      </c>
      <c r="G48" s="23" t="e">
        <f>INDEX(RWSS!$D$28:$D$38,MATCH($B48,RWSS!$B$28:$B$38,0))</f>
        <v>#N/A</v>
      </c>
      <c r="H48" s="23" t="e">
        <f>INDEX('Oak Cup'!$D$28:$D$38,MATCH($B48,'Oak Cup'!$B$28:$B$38,0))</f>
        <v>#N/A</v>
      </c>
      <c r="I48" s="23" t="e">
        <f>SUM(D48:H48)</f>
        <v>#N/A</v>
      </c>
      <c r="J48" s="23"/>
    </row>
    <row r="49" spans="1:10" ht="16" thickBot="1">
      <c r="A49" s="43">
        <f>A48+1</f>
        <v>3</v>
      </c>
      <c r="B49" s="56"/>
      <c r="C49" s="67"/>
      <c r="D49" s="8"/>
      <c r="E49" s="55" t="e">
        <f>INDEX(SW!D$28:D$39,MATCH(B49,SW!B$28:B$39,0))</f>
        <v>#N/A</v>
      </c>
      <c r="F49" s="24" t="e">
        <f>INDEX(CGC!$D$28:$D$38,MATCH($B49,CGC!$B$28:$B$38,0))</f>
        <v>#N/A</v>
      </c>
      <c r="G49" s="24" t="e">
        <f>INDEX(RWSS!$D$28:$D$38,MATCH($B49,RWSS!$B$28:$B$38,0))</f>
        <v>#N/A</v>
      </c>
      <c r="H49" s="24" t="e">
        <f>INDEX('Oak Cup'!$D$28:$D$38,MATCH($B49,'Oak Cup'!$B$28:$B$38,0))</f>
        <v>#N/A</v>
      </c>
      <c r="I49" s="24" t="e">
        <f>SUM(D49:H49)</f>
        <v>#N/A</v>
      </c>
      <c r="J49" s="24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4"/>
  <sheetViews>
    <sheetView workbookViewId="0">
      <selection activeCell="C2" sqref="C2"/>
    </sheetView>
  </sheetViews>
  <sheetFormatPr baseColWidth="10" defaultColWidth="8.6640625" defaultRowHeight="15" x14ac:dyDescent="0"/>
  <cols>
    <col min="2" max="2" width="13.1640625" bestFit="1" customWidth="1"/>
  </cols>
  <sheetData>
    <row r="2" spans="1:3" ht="19" thickBot="1">
      <c r="A2" s="32" t="s">
        <v>60</v>
      </c>
      <c r="B2" s="32"/>
      <c r="C2" s="44">
        <f>'SPRING 2018'!C2</f>
        <v>2018</v>
      </c>
    </row>
    <row r="3" spans="1:3">
      <c r="A3" s="9" t="s">
        <v>4</v>
      </c>
      <c r="B3" s="10" t="s">
        <v>18</v>
      </c>
      <c r="C3" s="11" t="s">
        <v>5</v>
      </c>
    </row>
    <row r="4" spans="1:3">
      <c r="A4" s="12" t="s">
        <v>0</v>
      </c>
      <c r="B4" s="17"/>
      <c r="C4" s="57"/>
    </row>
    <row r="5" spans="1:3">
      <c r="A5" s="35">
        <v>1</v>
      </c>
      <c r="B5" s="36" t="s">
        <v>33</v>
      </c>
      <c r="C5" s="58" t="s">
        <v>57</v>
      </c>
    </row>
    <row r="6" spans="1:3">
      <c r="A6" s="35"/>
      <c r="B6" s="36"/>
      <c r="C6" s="59"/>
    </row>
    <row r="7" spans="1:3">
      <c r="A7" s="35"/>
      <c r="B7" s="2"/>
      <c r="C7" s="59"/>
    </row>
    <row r="8" spans="1:3">
      <c r="A8" s="35"/>
      <c r="B8" s="38"/>
      <c r="C8" s="60"/>
    </row>
    <row r="9" spans="1:3">
      <c r="A9" s="35"/>
      <c r="B9" s="2"/>
      <c r="C9" s="60"/>
    </row>
    <row r="10" spans="1:3">
      <c r="A10" s="35"/>
      <c r="B10" s="38"/>
      <c r="C10" s="61"/>
    </row>
    <row r="11" spans="1:3" ht="16" thickBot="1">
      <c r="A11" s="62"/>
      <c r="B11" s="41"/>
      <c r="C11" s="63"/>
    </row>
    <row r="12" spans="1:3">
      <c r="A12" s="9" t="s">
        <v>4</v>
      </c>
      <c r="B12" s="10" t="str">
        <f>B3</f>
        <v>TEAMS</v>
      </c>
      <c r="C12" s="11" t="s">
        <v>5</v>
      </c>
    </row>
    <row r="13" spans="1:3">
      <c r="A13" s="12" t="s">
        <v>1</v>
      </c>
      <c r="B13" s="17"/>
      <c r="C13" s="57"/>
    </row>
    <row r="14" spans="1:3">
      <c r="A14" s="35">
        <v>1</v>
      </c>
      <c r="B14" s="36" t="s">
        <v>41</v>
      </c>
      <c r="C14" s="59">
        <v>4.0509259259259259E-2</v>
      </c>
    </row>
    <row r="15" spans="1:3">
      <c r="A15" s="35">
        <v>2</v>
      </c>
      <c r="B15" s="36" t="s">
        <v>39</v>
      </c>
      <c r="C15" s="58" t="s">
        <v>54</v>
      </c>
    </row>
    <row r="16" spans="1:3">
      <c r="A16" s="35"/>
      <c r="B16" s="38"/>
      <c r="C16" s="59"/>
    </row>
    <row r="17" spans="1:3">
      <c r="A17" s="35"/>
      <c r="B17" s="36"/>
      <c r="C17" s="59"/>
    </row>
    <row r="18" spans="1:3">
      <c r="A18" s="35"/>
      <c r="B18" s="36"/>
      <c r="C18" s="59"/>
    </row>
    <row r="19" spans="1:3">
      <c r="A19" s="35"/>
      <c r="B19" s="38"/>
      <c r="C19" s="59"/>
    </row>
    <row r="20" spans="1:3">
      <c r="A20" s="35"/>
      <c r="B20" s="38"/>
      <c r="C20" s="59"/>
    </row>
    <row r="21" spans="1:3">
      <c r="A21" s="35"/>
      <c r="B21" s="38"/>
      <c r="C21" s="60"/>
    </row>
    <row r="22" spans="1:3">
      <c r="A22" s="35"/>
      <c r="B22" s="38"/>
      <c r="C22" s="60"/>
    </row>
    <row r="23" spans="1:3">
      <c r="A23" s="35"/>
      <c r="B23" s="38"/>
      <c r="C23" s="60"/>
    </row>
    <row r="24" spans="1:3">
      <c r="A24" s="35"/>
      <c r="B24" s="36"/>
      <c r="C24" s="61"/>
    </row>
    <row r="25" spans="1:3" ht="16" thickBot="1">
      <c r="A25" s="43"/>
      <c r="B25" s="41"/>
      <c r="C25" s="63"/>
    </row>
    <row r="26" spans="1:3">
      <c r="A26" s="14" t="s">
        <v>4</v>
      </c>
      <c r="B26" s="10" t="str">
        <f>B12</f>
        <v>TEAMS</v>
      </c>
      <c r="C26" s="64" t="s">
        <v>5</v>
      </c>
    </row>
    <row r="27" spans="1:3">
      <c r="A27" s="12" t="s">
        <v>2</v>
      </c>
      <c r="B27" s="17"/>
      <c r="C27" s="57"/>
    </row>
    <row r="28" spans="1:3">
      <c r="A28" s="35">
        <v>1</v>
      </c>
      <c r="B28" s="36" t="s">
        <v>50</v>
      </c>
      <c r="C28" s="58" t="s">
        <v>55</v>
      </c>
    </row>
    <row r="29" spans="1:3">
      <c r="A29" s="35">
        <v>2</v>
      </c>
      <c r="B29" s="36" t="s">
        <v>61</v>
      </c>
      <c r="C29" s="58" t="s">
        <v>56</v>
      </c>
    </row>
    <row r="30" spans="1:3">
      <c r="A30" s="35">
        <v>3</v>
      </c>
      <c r="B30" s="2" t="s">
        <v>7</v>
      </c>
      <c r="C30" s="58" t="s">
        <v>58</v>
      </c>
    </row>
    <row r="31" spans="1:3">
      <c r="A31" s="35"/>
      <c r="B31" s="36"/>
      <c r="C31" s="59"/>
    </row>
    <row r="32" spans="1:3">
      <c r="A32" s="35"/>
      <c r="B32" s="36"/>
      <c r="C32" s="59"/>
    </row>
    <row r="33" spans="1:3">
      <c r="A33" s="35"/>
      <c r="B33" s="36"/>
      <c r="C33" s="60"/>
    </row>
    <row r="34" spans="1:3">
      <c r="A34" s="35"/>
      <c r="B34" s="38"/>
      <c r="C34" s="60"/>
    </row>
    <row r="35" spans="1:3">
      <c r="A35" s="35"/>
      <c r="B35" s="36"/>
      <c r="C35" s="65"/>
    </row>
    <row r="36" spans="1:3">
      <c r="A36" s="35"/>
      <c r="B36" s="38"/>
      <c r="C36" s="61"/>
    </row>
    <row r="37" spans="1:3">
      <c r="A37" s="35"/>
      <c r="B37" s="36"/>
      <c r="C37" s="61"/>
    </row>
    <row r="38" spans="1:3" ht="16" thickBot="1">
      <c r="A38" s="43"/>
      <c r="B38" s="41"/>
      <c r="C38" s="63"/>
    </row>
    <row r="39" spans="1:3">
      <c r="A39" s="14" t="s">
        <v>4</v>
      </c>
      <c r="B39" s="16" t="s">
        <v>18</v>
      </c>
      <c r="C39" s="64" t="s">
        <v>5</v>
      </c>
    </row>
    <row r="40" spans="1:3">
      <c r="A40" s="12" t="s">
        <v>3</v>
      </c>
      <c r="B40" s="54"/>
      <c r="C40" s="66"/>
    </row>
    <row r="41" spans="1:3">
      <c r="A41" s="35">
        <v>1</v>
      </c>
      <c r="B41" s="36" t="s">
        <v>51</v>
      </c>
      <c r="C41" s="59">
        <v>3.9120370370370368E-3</v>
      </c>
    </row>
    <row r="42" spans="1:3">
      <c r="A42" s="35">
        <v>2</v>
      </c>
      <c r="B42" s="2" t="s">
        <v>20</v>
      </c>
      <c r="C42" s="59">
        <v>4.0509259259259257E-3</v>
      </c>
    </row>
    <row r="43" spans="1:3">
      <c r="A43" s="35"/>
      <c r="B43" s="36"/>
      <c r="C43" s="59"/>
    </row>
    <row r="44" spans="1:3" ht="16" thickBot="1">
      <c r="A44" s="43"/>
      <c r="B44" s="41"/>
      <c r="C44" s="6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Q79"/>
  <sheetViews>
    <sheetView tabSelected="1" workbookViewId="0">
      <selection activeCell="K13" sqref="K13"/>
    </sheetView>
  </sheetViews>
  <sheetFormatPr baseColWidth="10" defaultColWidth="11" defaultRowHeight="15" x14ac:dyDescent="0"/>
  <cols>
    <col min="3" max="3" width="13.6640625" customWidth="1"/>
    <col min="4" max="4" width="10.6640625" style="6" customWidth="1"/>
    <col min="5" max="8" width="9.1640625" customWidth="1"/>
    <col min="11" max="11" width="13.1640625" customWidth="1"/>
  </cols>
  <sheetData>
    <row r="2" spans="1:17" s="34" customFormat="1" ht="19" thickBot="1">
      <c r="A2" s="32" t="s">
        <v>87</v>
      </c>
      <c r="B2" s="32"/>
      <c r="C2" s="32"/>
      <c r="D2" s="33">
        <v>2018</v>
      </c>
      <c r="J2" s="32" t="s">
        <v>86</v>
      </c>
    </row>
    <row r="3" spans="1:17" ht="15" customHeight="1">
      <c r="A3" s="9" t="s">
        <v>4</v>
      </c>
      <c r="B3" s="68"/>
      <c r="C3" s="10" t="s">
        <v>34</v>
      </c>
      <c r="D3" s="10" t="s">
        <v>32</v>
      </c>
      <c r="E3" s="21" t="s">
        <v>7</v>
      </c>
      <c r="F3" s="21" t="s">
        <v>65</v>
      </c>
      <c r="G3" s="115" t="s">
        <v>85</v>
      </c>
      <c r="H3" s="21" t="s">
        <v>67</v>
      </c>
      <c r="J3" s="18" t="s">
        <v>38</v>
      </c>
      <c r="K3" s="18" t="s">
        <v>68</v>
      </c>
      <c r="L3" s="18" t="s">
        <v>69</v>
      </c>
      <c r="M3" s="18" t="s">
        <v>70</v>
      </c>
      <c r="N3" s="18" t="s">
        <v>71</v>
      </c>
      <c r="O3" s="18" t="s">
        <v>72</v>
      </c>
    </row>
    <row r="4" spans="1:17">
      <c r="A4" s="12" t="s">
        <v>0</v>
      </c>
      <c r="B4" s="54" t="s">
        <v>68</v>
      </c>
      <c r="C4" s="17"/>
      <c r="D4" s="18" t="s">
        <v>16</v>
      </c>
      <c r="E4" s="22" t="s">
        <v>16</v>
      </c>
      <c r="F4" s="22" t="s">
        <v>16</v>
      </c>
      <c r="G4" s="116" t="s">
        <v>16</v>
      </c>
      <c r="H4" s="22" t="s">
        <v>16</v>
      </c>
      <c r="J4" s="124">
        <f t="shared" ref="J4:J14" si="0">RANK(L4,$L$4:$L$14,1)</f>
        <v>3</v>
      </c>
      <c r="K4" s="125" t="s">
        <v>7</v>
      </c>
      <c r="L4" s="6">
        <f>SUMIF(M4:O4,"&lt;&gt;#N/A")</f>
        <v>34</v>
      </c>
      <c r="M4" s="7">
        <f>INDEX($D$5:$D$12,MATCH($K4,$B$5:$B$12,0))</f>
        <v>14</v>
      </c>
      <c r="N4" s="7">
        <f>INDEX($D$15:$D$24,MATCH($K4,$B$15:$B$24,0))</f>
        <v>9</v>
      </c>
      <c r="O4" s="7">
        <f>INDEX($D$27:$D$36,MATCH($K4,$B$27:$B$36,0))</f>
        <v>11</v>
      </c>
      <c r="P4" s="18"/>
    </row>
    <row r="5" spans="1:17">
      <c r="A5" s="124">
        <f>RANK(D5,$D$5:$D$12,1)</f>
        <v>1</v>
      </c>
      <c r="B5" s="104" t="s">
        <v>74</v>
      </c>
      <c r="C5" s="36" t="str">
        <f>ERC!B5</f>
        <v>IORC</v>
      </c>
      <c r="D5" s="6">
        <f>SUMIF(E5:H5,"&lt;&gt;#N/A")</f>
        <v>4</v>
      </c>
      <c r="E5" s="23">
        <f>INDEX(ERC!$D$5:$D$12,MATCH($C5,ERC!$B$5:$B$12,0))</f>
        <v>1</v>
      </c>
      <c r="F5" s="23">
        <f>INDEX(STP!$D$5:$D$12,MATCH($C5,STP!$B$5:$B$12,0))</f>
        <v>1</v>
      </c>
      <c r="G5" s="23">
        <f>INDEX(H2HM!$D$5:$D$12,MATCH($C5,H2HM!$B$5:$B$12,0))</f>
        <v>1</v>
      </c>
      <c r="H5" s="23">
        <f>INDEX(HOE!$D$5:$D$12,MATCH($C5,HOE!$B$5:$B$12,0))</f>
        <v>1</v>
      </c>
      <c r="J5" s="124">
        <f t="shared" si="0"/>
        <v>2</v>
      </c>
      <c r="K5" s="125" t="s">
        <v>73</v>
      </c>
      <c r="L5" s="6">
        <f t="shared" ref="L5:L11" si="1">SUMIF(M5:O5,"&lt;&gt;#N/A")</f>
        <v>32</v>
      </c>
      <c r="M5" s="7">
        <f t="shared" ref="M5:M11" si="2">INDEX($D$5:$D$12,MATCH($K5,$B$5:$B$12,0))</f>
        <v>8</v>
      </c>
      <c r="N5" s="7">
        <f>INDEX($D$15:$D$24,MATCH($K5,$B$15:$B$24,0))</f>
        <v>14</v>
      </c>
      <c r="O5" s="7">
        <f>INDEX($D$27:$D$36,MATCH($K5,$B$27:$B$36,0))</f>
        <v>10</v>
      </c>
      <c r="P5" s="6"/>
      <c r="Q5" s="70"/>
    </row>
    <row r="6" spans="1:17">
      <c r="A6" s="124">
        <f t="shared" ref="A6:A8" si="3">RANK(D6,$D$5:$D$12,1)</f>
        <v>2</v>
      </c>
      <c r="B6" s="104" t="s">
        <v>73</v>
      </c>
      <c r="C6" s="36" t="str">
        <f>ERC!B6</f>
        <v>SOMIRA</v>
      </c>
      <c r="D6" s="6">
        <f t="shared" ref="D6:D10" si="4">SUMIF(E6:H6,"&lt;&gt;#N/A")</f>
        <v>8</v>
      </c>
      <c r="E6" s="23">
        <f>INDEX(ERC!$D$5:$D$12,MATCH($C6,ERC!$B$5:$B$12,0))</f>
        <v>2</v>
      </c>
      <c r="F6" s="23">
        <f>INDEX(STP!$D$5:$D$12,MATCH($C6,STP!$B$5:$B$12,0))</f>
        <v>2</v>
      </c>
      <c r="G6" s="23">
        <f>INDEX(H2HM!$D$5:$D$12,MATCH($C6,H2HM!$B$5:$B$12,0))</f>
        <v>2</v>
      </c>
      <c r="H6" s="23">
        <f>INDEX(HOE!$D$5:$D$12,MATCH($C6,HOE!$B$5:$B$12,0))</f>
        <v>2</v>
      </c>
      <c r="J6" s="124">
        <f t="shared" si="0"/>
        <v>1</v>
      </c>
      <c r="K6" s="125" t="s">
        <v>74</v>
      </c>
      <c r="L6" s="6">
        <f t="shared" si="1"/>
        <v>22</v>
      </c>
      <c r="M6" s="7">
        <f t="shared" si="2"/>
        <v>4</v>
      </c>
      <c r="N6" s="7">
        <f>INDEX($D$15:$D$24,MATCH($K6,$B$15:$B$24,0))</f>
        <v>5</v>
      </c>
      <c r="O6" s="7">
        <f>INDEX($D$27:$D$36,MATCH($K6,$B$27:$B$36,0))</f>
        <v>13</v>
      </c>
      <c r="P6" s="71"/>
      <c r="Q6" s="70"/>
    </row>
    <row r="7" spans="1:17">
      <c r="A7" s="124">
        <f t="shared" si="3"/>
        <v>3</v>
      </c>
      <c r="B7" s="104" t="s">
        <v>39</v>
      </c>
      <c r="C7" s="36" t="str">
        <f>ERC!B7</f>
        <v>SRC</v>
      </c>
      <c r="D7" s="6">
        <f t="shared" si="4"/>
        <v>12</v>
      </c>
      <c r="E7" s="23">
        <f>INDEX(ERC!$D$5:$D$12,MATCH($C7,ERC!$B$5:$B$12,0))</f>
        <v>3</v>
      </c>
      <c r="F7" s="23">
        <f>INDEX(STP!$D$5:$D$12,MATCH($C7,STP!$B$5:$B$12,0))</f>
        <v>3</v>
      </c>
      <c r="G7" s="23">
        <f>INDEX(H2HM!$D$5:$D$12,MATCH($C7,H2HM!$B$5:$B$12,0))</f>
        <v>3</v>
      </c>
      <c r="H7" s="23">
        <f>INDEX(HOE!$D$5:$D$12,MATCH($C7,HOE!$B$5:$B$12,0))</f>
        <v>3</v>
      </c>
      <c r="J7" s="124">
        <f t="shared" si="0"/>
        <v>4</v>
      </c>
      <c r="K7" s="125" t="s">
        <v>39</v>
      </c>
      <c r="L7" s="6">
        <f t="shared" si="1"/>
        <v>39</v>
      </c>
      <c r="M7" s="7">
        <f t="shared" si="2"/>
        <v>12</v>
      </c>
      <c r="N7" s="7">
        <f>INDEX($D$15:$D$24,MATCH($K7,$B$15:$B$24,0))</f>
        <v>19</v>
      </c>
      <c r="O7" s="7">
        <f>INDEX($D$27:$D$36,MATCH($K7,$B$27:$B$36,0))</f>
        <v>8</v>
      </c>
      <c r="P7" s="6"/>
      <c r="Q7" s="70"/>
    </row>
    <row r="8" spans="1:17">
      <c r="A8" s="124">
        <f t="shared" si="3"/>
        <v>4</v>
      </c>
      <c r="B8" s="104" t="s">
        <v>7</v>
      </c>
      <c r="C8" s="36" t="str">
        <f>ERC!B8</f>
        <v>ERC</v>
      </c>
      <c r="D8" s="6">
        <f t="shared" si="4"/>
        <v>14</v>
      </c>
      <c r="E8" s="23">
        <f>INDEX(ERC!$D$5:$D$12,MATCH($C8,ERC!$B$5:$B$12,0))</f>
        <v>4</v>
      </c>
      <c r="F8" s="23">
        <f>INDEX(STP!$D$5:$D$12,MATCH($C8,STP!$B$5:$B$12,0))</f>
        <v>4</v>
      </c>
      <c r="G8" s="23">
        <f>INDEX(H2HM!$D$5:$D$12,MATCH($C8,H2HM!$B$5:$B$12,0))</f>
        <v>3</v>
      </c>
      <c r="H8" s="23">
        <f>INDEX(HOE!$D$5:$D$12,MATCH($C8,HOE!$B$5:$B$12,0))</f>
        <v>3</v>
      </c>
      <c r="J8" s="124">
        <f t="shared" si="0"/>
        <v>5</v>
      </c>
      <c r="K8" s="125" t="s">
        <v>75</v>
      </c>
      <c r="L8" s="6">
        <f t="shared" si="1"/>
        <v>47</v>
      </c>
      <c r="M8" s="7">
        <f t="shared" si="2"/>
        <v>15</v>
      </c>
      <c r="N8" s="7">
        <f>INDEX($D$15:$D$24,MATCH($K8,$B$15:$B$24,0))</f>
        <v>12</v>
      </c>
      <c r="O8" s="7">
        <f>INDEX($D$27:$D$36,MATCH($K8,$B$27:$B$36,0))</f>
        <v>20</v>
      </c>
      <c r="P8" s="71"/>
      <c r="Q8" s="70"/>
    </row>
    <row r="9" spans="1:17">
      <c r="A9" s="35" t="s">
        <v>13</v>
      </c>
      <c r="B9" s="104" t="s">
        <v>75</v>
      </c>
      <c r="C9" s="36" t="str">
        <f>ERC!B9</f>
        <v>WCR</v>
      </c>
      <c r="D9" s="6">
        <f t="shared" si="4"/>
        <v>15</v>
      </c>
      <c r="E9" s="23">
        <f>INDEX(ERC!$D$5:$D$12,MATCH($C9,ERC!$B$5:$B$12,0))</f>
        <v>4</v>
      </c>
      <c r="F9" s="23">
        <f>INDEX(STP!$D$5:$D$12,MATCH($C9,STP!$B$5:$B$12,0))</f>
        <v>4</v>
      </c>
      <c r="G9" s="23">
        <f>INDEX(STP!$D$5:$D$12,MATCH($C9,H2HM!$B$5:$B$12,0))</f>
        <v>4</v>
      </c>
      <c r="H9" s="23">
        <f>INDEX(HOE!$D$5:$D$12,MATCH($C9,HOE!$B$5:$B$12,0))</f>
        <v>3</v>
      </c>
      <c r="J9" s="124">
        <f t="shared" si="0"/>
        <v>8</v>
      </c>
      <c r="K9" s="125" t="s">
        <v>8</v>
      </c>
      <c r="L9" s="6">
        <f t="shared" si="1"/>
        <v>53</v>
      </c>
      <c r="M9" s="7">
        <f t="shared" si="2"/>
        <v>15</v>
      </c>
      <c r="N9" s="7">
        <f>INDEX($D$15:$D$24,MATCH($K9,$B$15:$B$24,0))</f>
        <v>19</v>
      </c>
      <c r="O9" s="7">
        <f>INDEX($D$27:$D$36,MATCH($K9,$B$27:$B$36,0))</f>
        <v>19</v>
      </c>
      <c r="P9" s="6"/>
      <c r="Q9" s="70"/>
    </row>
    <row r="10" spans="1:17">
      <c r="A10" s="35" t="s">
        <v>13</v>
      </c>
      <c r="B10" s="104" t="s">
        <v>8</v>
      </c>
      <c r="C10" s="36" t="str">
        <f>ERC!B10</f>
        <v>Coast Guard</v>
      </c>
      <c r="D10" s="6">
        <f t="shared" si="4"/>
        <v>15</v>
      </c>
      <c r="E10" s="23">
        <f>INDEX(ERC!$D$5:$D$12,MATCH($C10,ERC!$B$5:$B$12,0))</f>
        <v>4</v>
      </c>
      <c r="F10" s="23">
        <f>INDEX(STP!$D$5:$D$12,MATCH($C10,STP!$B$5:$B$12,0))</f>
        <v>4</v>
      </c>
      <c r="G10" s="23">
        <f>INDEX(STP!$D$5:$D$12,MATCH($C10,H2HM!$B$5:$B$12,0))</f>
        <v>4</v>
      </c>
      <c r="H10" s="23">
        <f>INDEX(HOE!$D$5:$D$12,MATCH($C10,HOE!$B$5:$B$12,0))</f>
        <v>3</v>
      </c>
      <c r="J10" s="124">
        <f t="shared" si="0"/>
        <v>7</v>
      </c>
      <c r="K10" s="104" t="s">
        <v>93</v>
      </c>
      <c r="L10" s="6">
        <f t="shared" si="1"/>
        <v>52</v>
      </c>
      <c r="M10" s="7">
        <f t="shared" si="2"/>
        <v>15</v>
      </c>
      <c r="N10" s="7">
        <f>INDEX($D$15:$D$24,MATCH($K10,$B$15:$B$24,0))</f>
        <v>17</v>
      </c>
      <c r="O10" s="7">
        <f>INDEX($D$27:$D$36,MATCH($K10,$B$27:$B$36,0))</f>
        <v>20</v>
      </c>
      <c r="P10" s="71"/>
      <c r="Q10" s="70"/>
    </row>
    <row r="11" spans="1:17">
      <c r="A11" s="35" t="s">
        <v>13</v>
      </c>
      <c r="B11" s="104" t="s">
        <v>93</v>
      </c>
      <c r="C11" s="36" t="str">
        <f>ERC!B11</f>
        <v>Solano Ironworks</v>
      </c>
      <c r="D11" s="6">
        <f t="shared" ref="D11" si="5">SUMIF(E11:H11,"&lt;&gt;#N/A")</f>
        <v>15</v>
      </c>
      <c r="E11" s="23">
        <f>INDEX(ERC!$D$5:$D$12,MATCH($C11,ERC!$B$5:$B$12,0))</f>
        <v>4</v>
      </c>
      <c r="F11" s="23">
        <f>INDEX(STP!$D$5:$D$12,MATCH($C11,STP!$B$5:$B$12,0))</f>
        <v>4</v>
      </c>
      <c r="G11" s="23">
        <f>INDEX(STP!$D$5:$D$12,MATCH($C11,H2HM!$B$5:$B$12,0))</f>
        <v>4</v>
      </c>
      <c r="H11" s="23">
        <f>INDEX(HOE!$D$5:$D$12,MATCH($C11,HOE!$B$5:$B$12,0))</f>
        <v>3</v>
      </c>
      <c r="J11" s="124">
        <f t="shared" si="0"/>
        <v>6</v>
      </c>
      <c r="K11" s="104" t="s">
        <v>94</v>
      </c>
      <c r="L11" s="6">
        <f t="shared" si="1"/>
        <v>51</v>
      </c>
      <c r="M11" s="7">
        <f t="shared" si="2"/>
        <v>15</v>
      </c>
      <c r="N11" s="7">
        <f>INDEX($D$15:$D$24,MATCH($K11,$B$15:$B$24,0))</f>
        <v>19</v>
      </c>
      <c r="O11" s="7">
        <f>INDEX($D$27:$D$36,MATCH($K11,$B$27:$B$36,0))</f>
        <v>17</v>
      </c>
      <c r="P11" s="6"/>
      <c r="Q11" s="70"/>
    </row>
    <row r="12" spans="1:17" ht="15" customHeight="1" thickBot="1">
      <c r="A12" s="35" t="s">
        <v>13</v>
      </c>
      <c r="B12" s="104" t="s">
        <v>94</v>
      </c>
      <c r="C12" s="36" t="str">
        <f>ERC!B12</f>
        <v>Row'd Kill</v>
      </c>
      <c r="D12" s="6">
        <f t="shared" ref="D12" si="6">SUMIF(E12:H12,"&lt;&gt;#N/A")</f>
        <v>15</v>
      </c>
      <c r="E12" s="23">
        <f>INDEX(ERC!$D$5:$D$12,MATCH($C12,ERC!$B$5:$B$12,0))</f>
        <v>4</v>
      </c>
      <c r="F12" s="23">
        <f>INDEX(STP!$D$5:$D$12,MATCH($C12,STP!$B$5:$B$12,0))</f>
        <v>4</v>
      </c>
      <c r="G12" s="23">
        <f>INDEX(STP!$D$5:$D$12,MATCH($C12,H2HM!$B$5:$B$12,0))</f>
        <v>4</v>
      </c>
      <c r="H12" s="23">
        <f>INDEX(HOE!$D$5:$D$12,MATCH($C12,HOE!$B$5:$B$12,0))</f>
        <v>3</v>
      </c>
      <c r="J12" s="124" t="e">
        <f t="shared" si="0"/>
        <v>#N/A</v>
      </c>
      <c r="K12" s="125"/>
      <c r="L12" s="6"/>
      <c r="M12" s="7" t="e">
        <f t="shared" ref="M5:M14" si="7">INDEX($D$5:$D$11,MATCH($K12,$B$5:$B$11,0))</f>
        <v>#N/A</v>
      </c>
      <c r="N12" s="7" t="e">
        <f>INDEX($D$15:$D$24,MATCH($K12,$B$15:$B$24,0))</f>
        <v>#N/A</v>
      </c>
      <c r="O12" s="7" t="e">
        <f>INDEX($D$27:$D$36,MATCH($K12,$B$27:$B$36,0))</f>
        <v>#N/A</v>
      </c>
      <c r="P12" s="71"/>
      <c r="Q12" s="70"/>
    </row>
    <row r="13" spans="1:17">
      <c r="A13" s="9" t="s">
        <v>4</v>
      </c>
      <c r="B13" s="68"/>
      <c r="C13" s="10" t="str">
        <f>C3</f>
        <v>Team</v>
      </c>
      <c r="D13" s="10" t="str">
        <f>D3</f>
        <v>Season</v>
      </c>
      <c r="E13" s="21" t="str">
        <f>E3</f>
        <v>ERC</v>
      </c>
      <c r="F13" s="21" t="str">
        <f>F3</f>
        <v>STP</v>
      </c>
      <c r="G13" s="21" t="str">
        <f>G3</f>
        <v>H2HM</v>
      </c>
      <c r="H13" s="21" t="str">
        <f>H3</f>
        <v>HOE</v>
      </c>
      <c r="J13" s="124" t="e">
        <f t="shared" si="0"/>
        <v>#N/A</v>
      </c>
      <c r="K13" s="125"/>
      <c r="L13" s="6"/>
      <c r="M13" s="7" t="e">
        <f t="shared" si="7"/>
        <v>#N/A</v>
      </c>
      <c r="N13" s="7" t="e">
        <f>INDEX($D$15:$D$24,MATCH($K13,$B$15:$B$24,0))</f>
        <v>#N/A</v>
      </c>
      <c r="O13" s="7" t="e">
        <f>INDEX($D$27:$D$36,MATCH($K13,$B$27:$B$36,0))</f>
        <v>#N/A</v>
      </c>
      <c r="P13" s="6"/>
    </row>
    <row r="14" spans="1:17">
      <c r="A14" s="12" t="s">
        <v>1</v>
      </c>
      <c r="B14" s="54"/>
      <c r="C14" s="17"/>
      <c r="D14" s="18" t="str">
        <f>D4</f>
        <v>Points</v>
      </c>
      <c r="E14" s="22" t="str">
        <f>E4</f>
        <v>Points</v>
      </c>
      <c r="F14" s="22" t="str">
        <f>F4</f>
        <v>Points</v>
      </c>
      <c r="G14" s="22" t="str">
        <f>G4</f>
        <v>Points</v>
      </c>
      <c r="H14" s="22" t="str">
        <f>H4</f>
        <v>Points</v>
      </c>
      <c r="J14" s="124" t="e">
        <f t="shared" si="0"/>
        <v>#N/A</v>
      </c>
      <c r="K14" s="125"/>
      <c r="L14" s="6"/>
      <c r="M14" s="7" t="e">
        <f t="shared" si="7"/>
        <v>#N/A</v>
      </c>
      <c r="N14" s="7" t="e">
        <f>INDEX($D$15:$D$24,MATCH($K14,$B$15:$B$24,0))</f>
        <v>#N/A</v>
      </c>
      <c r="O14" s="7" t="e">
        <f>INDEX($D$27:$D$36,MATCH($K14,$B$27:$B$36,0))</f>
        <v>#N/A</v>
      </c>
      <c r="P14" s="71"/>
    </row>
    <row r="15" spans="1:17">
      <c r="A15" s="124">
        <f>RANK(D15,$D$15:$D$22,1)</f>
        <v>2</v>
      </c>
      <c r="B15" s="104" t="s">
        <v>7</v>
      </c>
      <c r="C15" s="36" t="str">
        <f>ERC!B15</f>
        <v>ERC</v>
      </c>
      <c r="D15" s="6">
        <f t="shared" ref="D15:D23" si="8">SUMIF(E15:H15,"&lt;&gt;#N/A")</f>
        <v>9</v>
      </c>
      <c r="E15" s="23">
        <f>INDEX(ERC!$D$15:$D$24,MATCH($C15,ERC!$B$15:$B$24,0))</f>
        <v>1</v>
      </c>
      <c r="F15" s="23">
        <f>INDEX(STP!$D$15:$D$24,MATCH($C15,STP!$B$15:$B$24,0))</f>
        <v>4</v>
      </c>
      <c r="G15" s="23">
        <f>INDEX(H2HM!$D$15:$D$24,MATCH($C15,H2HM!$B$15:$B$24,0))</f>
        <v>2</v>
      </c>
      <c r="H15" s="23">
        <f>INDEX(HOE!$D$15:$D$24,MATCH($C15,HOE!$B$15:$B$24,0))</f>
        <v>2</v>
      </c>
    </row>
    <row r="16" spans="1:17" ht="15" customHeight="1">
      <c r="A16" s="124">
        <f t="shared" ref="A16:A22" si="9">RANK(D16,$D$15:$D$22,1)</f>
        <v>1</v>
      </c>
      <c r="B16" s="104" t="s">
        <v>74</v>
      </c>
      <c r="C16" s="36" t="str">
        <f>ERC!B16</f>
        <v>IORC</v>
      </c>
      <c r="D16" s="6">
        <f t="shared" si="8"/>
        <v>5</v>
      </c>
      <c r="E16" s="23">
        <f>INDEX(ERC!$D$15:$D$24,MATCH($C16,ERC!$B$15:$B$24,0))</f>
        <v>2</v>
      </c>
      <c r="F16" s="23">
        <f>INDEX(STP!$D$15:$D$24,MATCH($C16,STP!$B$15:$B$24,0))</f>
        <v>1</v>
      </c>
      <c r="G16" s="23">
        <f>INDEX(H2HM!$D$15:$D$24,MATCH($C16,H2HM!$B$15:$B$24,0))</f>
        <v>1</v>
      </c>
      <c r="H16" s="23">
        <f>INDEX(HOE!$D$15:$D$24,MATCH($C16,HOE!$B$15:$B$24,0))</f>
        <v>1</v>
      </c>
      <c r="J16" s="123" t="s">
        <v>89</v>
      </c>
      <c r="K16" s="123"/>
      <c r="L16" s="123"/>
      <c r="M16" s="123"/>
      <c r="N16" s="123"/>
      <c r="O16" s="123"/>
    </row>
    <row r="17" spans="1:16" ht="15" customHeight="1">
      <c r="A17" s="124">
        <f t="shared" si="9"/>
        <v>3</v>
      </c>
      <c r="B17" s="104" t="s">
        <v>75</v>
      </c>
      <c r="C17" s="36" t="str">
        <f>ERC!B17</f>
        <v>WCR</v>
      </c>
      <c r="D17" s="6">
        <f t="shared" si="8"/>
        <v>12</v>
      </c>
      <c r="E17" s="23">
        <f>INDEX(ERC!$D$15:$D$24,MATCH($C17,ERC!$B$15:$B$24,0))</f>
        <v>3</v>
      </c>
      <c r="F17" s="23">
        <f>INDEX(STP!$D$15:$D$24,MATCH($C17,STP!$B$15:$B$24,0))</f>
        <v>3</v>
      </c>
      <c r="G17" s="23">
        <f>INDEX(H2HM!$D$15:$D$24,MATCH($C17,H2HM!$B$15:$B$24,0))</f>
        <v>3</v>
      </c>
      <c r="H17" s="23">
        <f>INDEX(HOE!$D$15:$D$24,MATCH($C17,HOE!$B$15:$B$24,0))</f>
        <v>3</v>
      </c>
      <c r="J17" s="123"/>
      <c r="K17" s="123"/>
      <c r="L17" s="123"/>
      <c r="M17" s="123"/>
      <c r="N17" s="123"/>
      <c r="O17" s="123"/>
    </row>
    <row r="18" spans="1:16" ht="15" customHeight="1">
      <c r="A18" s="124">
        <f t="shared" si="9"/>
        <v>4</v>
      </c>
      <c r="B18" s="104" t="s">
        <v>73</v>
      </c>
      <c r="C18" s="36" t="str">
        <f>ERC!B18</f>
        <v>Funatics</v>
      </c>
      <c r="D18" s="6">
        <f t="shared" si="8"/>
        <v>14</v>
      </c>
      <c r="E18" s="23">
        <f>INDEX(ERC!$D$15:$D$24,MATCH($C18,ERC!$B$15:$B$24,0))</f>
        <v>4</v>
      </c>
      <c r="F18" s="23">
        <f>INDEX(STP!$D$15:$D$24,MATCH($C18,STP!$B$15:$B$24,0))</f>
        <v>2</v>
      </c>
      <c r="G18" s="23">
        <f>INDEX(H2HM!$D$15:$D$24,MATCH($C18,H2HM!$B$15:$B$24,0))</f>
        <v>4</v>
      </c>
      <c r="H18" s="23">
        <f>INDEX(HOE!$D$15:$D$24,MATCH($C18,HOE!$B$15:$B$24,0))</f>
        <v>4</v>
      </c>
      <c r="J18" s="123"/>
      <c r="K18" s="123"/>
      <c r="L18" s="123"/>
      <c r="M18" s="123"/>
      <c r="N18" s="123"/>
      <c r="O18" s="123"/>
      <c r="P18" s="71"/>
    </row>
    <row r="19" spans="1:16" ht="15" customHeight="1">
      <c r="A19" s="35" t="s">
        <v>13</v>
      </c>
      <c r="B19" s="104" t="s">
        <v>39</v>
      </c>
      <c r="C19" s="36" t="str">
        <f>ERC!B19</f>
        <v>SRC</v>
      </c>
      <c r="D19" s="6">
        <f t="shared" si="8"/>
        <v>19</v>
      </c>
      <c r="E19" s="23">
        <f>INDEX(ERC!$D$15:$D$24,MATCH($C19,ERC!$B$15:$B$24,0))</f>
        <v>5</v>
      </c>
      <c r="F19" s="23">
        <f>INDEX(STP!$D$15:$D$24,MATCH($C19,STP!$B$15:$B$24,0))</f>
        <v>4</v>
      </c>
      <c r="G19" s="23">
        <f>INDEX(H2HM!$D$15:$D$24,MATCH($C19,H2HM!$B$15:$B$24,0))</f>
        <v>5</v>
      </c>
      <c r="H19" s="23">
        <f>INDEX(HOE!$D$15:$D$24,MATCH($C19,HOE!$B$15:$B$24,0))</f>
        <v>5</v>
      </c>
      <c r="J19" s="123"/>
      <c r="K19" s="123"/>
      <c r="L19" s="123"/>
      <c r="M19" s="123"/>
      <c r="N19" s="123"/>
      <c r="O19" s="123"/>
    </row>
    <row r="20" spans="1:16" ht="15" customHeight="1">
      <c r="A20" s="35" t="s">
        <v>13</v>
      </c>
      <c r="B20" s="104" t="s">
        <v>8</v>
      </c>
      <c r="C20" s="36" t="str">
        <f>STP!B20</f>
        <v>Coast Guard</v>
      </c>
      <c r="D20" s="6">
        <f t="shared" si="8"/>
        <v>19</v>
      </c>
      <c r="E20" s="23">
        <f>INDEX(ERC!$D$15:$D$24,MATCH($C20,ERC!$B$15:$B$24,0))</f>
        <v>5</v>
      </c>
      <c r="F20" s="23">
        <f>INDEX(STP!$D$15:$D$24,MATCH($C20,STP!$B$15:$B$24,0))</f>
        <v>4</v>
      </c>
      <c r="G20" s="23">
        <f>INDEX(H2HM!$D$15:$D$24,MATCH($C20,H2HM!$B$15:$B$24,0))</f>
        <v>5</v>
      </c>
      <c r="H20" s="23">
        <f>INDEX(HOE!$D$15:$D$24,MATCH($C20,HOE!$B$15:$B$24,0))</f>
        <v>5</v>
      </c>
      <c r="J20" s="123"/>
      <c r="K20" s="123"/>
      <c r="L20" s="123"/>
      <c r="M20" s="123"/>
      <c r="N20" s="123"/>
      <c r="O20" s="123"/>
    </row>
    <row r="21" spans="1:16">
      <c r="A21" s="124">
        <f t="shared" si="9"/>
        <v>5</v>
      </c>
      <c r="B21" s="104" t="s">
        <v>93</v>
      </c>
      <c r="C21" s="36" t="str">
        <f>STP!B21</f>
        <v>Solano Ironworks</v>
      </c>
      <c r="D21" s="6">
        <f t="shared" si="8"/>
        <v>17</v>
      </c>
      <c r="E21" s="23">
        <f>INDEX(ERC!$D$15:$D$24,MATCH($C21,ERC!$B$15:$B$24,0))</f>
        <v>5</v>
      </c>
      <c r="F21" s="23">
        <f>INDEX(STP!$D$15:$D$24,MATCH($C21,STP!$B$15:$B$24,0))</f>
        <v>4</v>
      </c>
      <c r="G21" s="23">
        <f>INDEX(H2HM!$D$15:$D$24,MATCH($C21,H2HM!$B$15:$B$24,0))</f>
        <v>5</v>
      </c>
      <c r="H21" s="23">
        <f>INDEX(HOE!$D$15:$D$24,MATCH($C21,HOE!$B$15:$B$24,0))</f>
        <v>3</v>
      </c>
      <c r="J21" s="123"/>
      <c r="K21" s="123"/>
      <c r="L21" s="123"/>
      <c r="M21" s="123"/>
      <c r="N21" s="123"/>
      <c r="O21" s="123"/>
    </row>
    <row r="22" spans="1:16">
      <c r="A22" s="35" t="s">
        <v>13</v>
      </c>
      <c r="B22" s="104" t="s">
        <v>94</v>
      </c>
      <c r="C22" s="36" t="str">
        <f>STP!B22</f>
        <v>Row'd Kill</v>
      </c>
      <c r="D22" s="6">
        <f t="shared" si="8"/>
        <v>19</v>
      </c>
      <c r="E22" s="23">
        <f>INDEX(ERC!$D$15:$D$24,MATCH($C22,ERC!$B$15:$B$24,0))</f>
        <v>5</v>
      </c>
      <c r="F22" s="23">
        <f>INDEX(STP!$D$15:$D$24,MATCH($C22,STP!$B$15:$B$24,0))</f>
        <v>4</v>
      </c>
      <c r="G22" s="23">
        <f>INDEX(H2HM!$D$15:$D$24,MATCH($C22,H2HM!$B$15:$B$24,0))</f>
        <v>5</v>
      </c>
      <c r="H22" s="23">
        <f>INDEX(HOE!$D$15:$D$24,MATCH($C22,HOE!$B$15:$B$24,0))</f>
        <v>5</v>
      </c>
      <c r="N22" s="6"/>
    </row>
    <row r="23" spans="1:16">
      <c r="A23" s="124"/>
      <c r="B23" s="104"/>
      <c r="C23" s="36">
        <f>STP!B23</f>
        <v>0</v>
      </c>
      <c r="D23" s="6">
        <f t="shared" si="8"/>
        <v>0</v>
      </c>
      <c r="E23" s="23" t="e">
        <f>INDEX(ERC!$D$15:$D$24,MATCH($C23,ERC!$B$15:$B$24,0))</f>
        <v>#N/A</v>
      </c>
      <c r="F23" s="23" t="e">
        <f>INDEX(STP!$D$15:$D$24,MATCH($C23,STP!$B$15:$B$24,0))</f>
        <v>#N/A</v>
      </c>
      <c r="G23" s="23" t="e">
        <f>INDEX(H2HM!$D$15:$D$24,MATCH($C23,H2HM!$B$15:$B$24,0))</f>
        <v>#N/A</v>
      </c>
      <c r="H23" s="23" t="e">
        <f>INDEX(HOE!$D$15:$D$24,MATCH($C23,HOE!$B$15:$B$24,0))</f>
        <v>#N/A</v>
      </c>
      <c r="N23" s="6"/>
    </row>
    <row r="24" spans="1:16" ht="15" customHeight="1" thickBot="1">
      <c r="A24" s="43"/>
      <c r="B24" s="72"/>
      <c r="C24" s="36"/>
      <c r="E24" s="28"/>
      <c r="F24" s="25"/>
      <c r="G24" s="25"/>
      <c r="H24" s="25"/>
    </row>
    <row r="25" spans="1:16">
      <c r="A25" s="14" t="s">
        <v>4</v>
      </c>
      <c r="B25" s="73"/>
      <c r="C25" s="10" t="str">
        <f>C13</f>
        <v>Team</v>
      </c>
      <c r="D25" s="10" t="str">
        <f>D3</f>
        <v>Season</v>
      </c>
      <c r="E25" s="21" t="str">
        <f t="shared" ref="E25:H26" si="10">E13</f>
        <v>ERC</v>
      </c>
      <c r="F25" s="21" t="str">
        <f t="shared" si="10"/>
        <v>STP</v>
      </c>
      <c r="G25" s="21" t="str">
        <f t="shared" si="10"/>
        <v>H2HM</v>
      </c>
      <c r="H25" s="21" t="str">
        <f t="shared" si="10"/>
        <v>HOE</v>
      </c>
    </row>
    <row r="26" spans="1:16">
      <c r="A26" s="12" t="s">
        <v>2</v>
      </c>
      <c r="B26" s="54"/>
      <c r="C26" s="17"/>
      <c r="D26" s="18" t="str">
        <f>D14</f>
        <v>Points</v>
      </c>
      <c r="E26" s="22" t="str">
        <f t="shared" si="10"/>
        <v>Points</v>
      </c>
      <c r="F26" s="22" t="str">
        <f t="shared" si="10"/>
        <v>Points</v>
      </c>
      <c r="G26" s="22" t="str">
        <f t="shared" si="10"/>
        <v>Points</v>
      </c>
      <c r="H26" s="22" t="str">
        <f t="shared" si="10"/>
        <v>Points</v>
      </c>
      <c r="K26" s="36"/>
    </row>
    <row r="27" spans="1:16">
      <c r="A27" s="124">
        <f>RANK(D27,$D$27:$D$34,1)</f>
        <v>3</v>
      </c>
      <c r="B27" s="104" t="s">
        <v>7</v>
      </c>
      <c r="C27" s="36" t="str">
        <f>ERC!B27</f>
        <v>ERC</v>
      </c>
      <c r="D27" s="6">
        <f t="shared" ref="D27:D35" si="11">SUMIF(E27:H27,"&lt;&gt;#N/A")</f>
        <v>11</v>
      </c>
      <c r="E27" s="23">
        <f>INDEX(ERC!$D$27:$D$36,MATCH($C27,ERC!$B$27:$B$36,0))</f>
        <v>1</v>
      </c>
      <c r="F27" s="23">
        <f>INDEX(STP!$D$27:$D$36,MATCH($C27,STP!$B$27:$B$36,0))</f>
        <v>3</v>
      </c>
      <c r="G27" s="23">
        <f>INDEX(H2HM!$D$27:$D$36,MATCH($C27,H2HM!$B$27:$B$36,0))</f>
        <v>3</v>
      </c>
      <c r="H27" s="23">
        <f>INDEX(HOE!$D$27:$D$36,MATCH($C27,HOE!$B$27:$B$36,0))</f>
        <v>4</v>
      </c>
      <c r="K27" s="36"/>
    </row>
    <row r="28" spans="1:16">
      <c r="A28" s="124">
        <f t="shared" ref="A28:A34" si="12">RANK(D28,$D$27:$D$34,1)</f>
        <v>1</v>
      </c>
      <c r="B28" s="104" t="s">
        <v>39</v>
      </c>
      <c r="C28" s="36" t="str">
        <f>ERC!B28</f>
        <v>SRC</v>
      </c>
      <c r="D28" s="6">
        <f t="shared" si="11"/>
        <v>8</v>
      </c>
      <c r="E28" s="23">
        <f>INDEX(ERC!$D$27:$D$36,MATCH($C28,ERC!$B$27:$B$36,0))</f>
        <v>1</v>
      </c>
      <c r="F28" s="23">
        <f>INDEX(STP!$D$27:$D$36,MATCH($C28,STP!$B$27:$B$36,0))</f>
        <v>2</v>
      </c>
      <c r="G28" s="23">
        <f>INDEX(H2HM!$D$27:$D$36,MATCH($C28,H2HM!$B$27:$B$36,0))</f>
        <v>2</v>
      </c>
      <c r="H28" s="23">
        <f>INDEX(HOE!$D$27:$D$36,MATCH($C28,HOE!$B$27:$B$36,0))</f>
        <v>3</v>
      </c>
      <c r="K28" s="38"/>
    </row>
    <row r="29" spans="1:16">
      <c r="A29" s="124">
        <f t="shared" si="12"/>
        <v>4</v>
      </c>
      <c r="B29" s="104" t="s">
        <v>74</v>
      </c>
      <c r="C29" s="36" t="str">
        <f>ERC!B29</f>
        <v>IORC</v>
      </c>
      <c r="D29" s="6">
        <f t="shared" si="11"/>
        <v>13</v>
      </c>
      <c r="E29" s="23">
        <f>INDEX(ERC!$D$27:$D$36,MATCH($C29,ERC!$B$27:$B$36,0))</f>
        <v>3</v>
      </c>
      <c r="F29" s="23">
        <f>INDEX(STP!$D$27:$D$36,MATCH($C29,STP!$B$27:$B$36,0))</f>
        <v>4</v>
      </c>
      <c r="G29" s="23">
        <f>INDEX(H2HM!$D$27:$D$36,MATCH($C29,H2HM!$B$27:$B$36,0))</f>
        <v>4</v>
      </c>
      <c r="H29" s="23">
        <f>INDEX(HOE!$D$27:$D$36,MATCH($C29,HOE!$B$27:$B$36,0))</f>
        <v>2</v>
      </c>
      <c r="K29" s="38"/>
    </row>
    <row r="30" spans="1:16">
      <c r="A30" s="124">
        <f t="shared" si="12"/>
        <v>2</v>
      </c>
      <c r="B30" s="104" t="s">
        <v>73</v>
      </c>
      <c r="C30" s="36" t="str">
        <f>ERC!B30</f>
        <v>Beavers</v>
      </c>
      <c r="D30" s="6">
        <f t="shared" si="11"/>
        <v>10</v>
      </c>
      <c r="E30" s="23">
        <f>INDEX(ERC!$D$27:$D$36,MATCH($C30,ERC!$B$27:$B$36,0))</f>
        <v>4</v>
      </c>
      <c r="F30" s="23">
        <f>INDEX(STP!$D$27:$D$36,MATCH($C30,STP!$B$27:$B$36,0))</f>
        <v>1</v>
      </c>
      <c r="G30" s="23">
        <f>INDEX(H2HM!$D$27:$D$36,MATCH($C30,H2HM!$B$27:$B$36,0))</f>
        <v>1</v>
      </c>
      <c r="H30" s="23">
        <f>INDEX(HOE!$D$27:$D$36,MATCH($C30,HOE!$B$27:$B$36,0))</f>
        <v>4</v>
      </c>
      <c r="K30" s="38"/>
    </row>
    <row r="31" spans="1:16">
      <c r="A31" s="124">
        <f t="shared" si="12"/>
        <v>6</v>
      </c>
      <c r="B31" s="104" t="s">
        <v>8</v>
      </c>
      <c r="C31" s="36" t="str">
        <f>ERC!B31</f>
        <v>Coast Guard</v>
      </c>
      <c r="D31" s="6">
        <f t="shared" si="11"/>
        <v>19</v>
      </c>
      <c r="E31" s="23">
        <f>INDEX(ERC!$D$27:$D$36,MATCH($C31,ERC!$B$27:$B$36,0))</f>
        <v>5</v>
      </c>
      <c r="F31" s="23">
        <f>INDEX(STP!$D$27:$D$36,MATCH($C31,STP!$B$27:$B$36,0))</f>
        <v>5</v>
      </c>
      <c r="G31" s="23">
        <f>INDEX(H2HM!$D$27:$D$36,MATCH($C31,H2HM!$B$27:$B$36,0))</f>
        <v>5</v>
      </c>
      <c r="H31" s="23">
        <f>INDEX(HOE!$D$27:$D$36,MATCH($C31,HOE!$B$27:$B$36,0))</f>
        <v>4</v>
      </c>
      <c r="K31" s="36"/>
    </row>
    <row r="32" spans="1:16">
      <c r="A32" s="35" t="s">
        <v>13</v>
      </c>
      <c r="B32" s="104" t="s">
        <v>75</v>
      </c>
      <c r="C32" s="36" t="str">
        <f>ERC!B32</f>
        <v>WCR</v>
      </c>
      <c r="D32" s="6">
        <f t="shared" si="11"/>
        <v>20</v>
      </c>
      <c r="E32" s="23">
        <f>INDEX(ERC!$D$27:$D$36,MATCH($C32,ERC!$B$27:$B$36,0))</f>
        <v>5</v>
      </c>
      <c r="F32" s="23">
        <f>INDEX(STP!$D$27:$D$36,MATCH($C32,STP!$B$27:$B$36,0))</f>
        <v>5</v>
      </c>
      <c r="G32" s="23">
        <f>INDEX(H2HM!$D$27:$D$36,MATCH($C32,H2HM!$B$27:$B$36,0))</f>
        <v>6</v>
      </c>
      <c r="H32" s="23">
        <f>INDEX(HOE!$D$27:$D$36,MATCH($C32,HOE!$B$27:$B$36,0))</f>
        <v>4</v>
      </c>
      <c r="K32" s="36"/>
    </row>
    <row r="33" spans="1:11">
      <c r="A33" s="124">
        <f t="shared" si="12"/>
        <v>5</v>
      </c>
      <c r="B33" s="104" t="s">
        <v>94</v>
      </c>
      <c r="C33" s="36" t="str">
        <f>ERC!B33</f>
        <v>Row'd Kill</v>
      </c>
      <c r="D33" s="6">
        <f t="shared" si="11"/>
        <v>17</v>
      </c>
      <c r="E33" s="23">
        <f>INDEX(ERC!$D$27:$D$36,MATCH($C33,ERC!$B$27:$B$36,0))</f>
        <v>5</v>
      </c>
      <c r="F33" s="23">
        <f>INDEX(STP!$D$27:$D$36,MATCH($C33,STP!$B$27:$B$36,0))</f>
        <v>5</v>
      </c>
      <c r="G33" s="23">
        <f>INDEX(H2HM!$D$27:$D$36,MATCH($C33,H2HM!$B$27:$B$36,0))</f>
        <v>6</v>
      </c>
      <c r="H33" s="23">
        <f>INDEX(HOE!$D$27:$D$36,MATCH($C33,HOE!$B$27:$B$36,0))</f>
        <v>1</v>
      </c>
      <c r="K33" s="36"/>
    </row>
    <row r="34" spans="1:11">
      <c r="A34" s="35" t="s">
        <v>13</v>
      </c>
      <c r="B34" s="104" t="s">
        <v>93</v>
      </c>
      <c r="C34" s="36" t="str">
        <f>ERC!B34</f>
        <v>Solano Ironworks</v>
      </c>
      <c r="D34" s="6">
        <f t="shared" si="11"/>
        <v>20</v>
      </c>
      <c r="E34" s="23">
        <f>INDEX(ERC!$D$27:$D$36,MATCH($C34,ERC!$B$27:$B$36,0))</f>
        <v>5</v>
      </c>
      <c r="F34" s="23">
        <f>INDEX(STP!$D$27:$D$36,MATCH($C34,STP!$B$27:$B$36,0))</f>
        <v>5</v>
      </c>
      <c r="G34" s="23">
        <f>INDEX(H2HM!$D$27:$D$36,MATCH($C34,H2HM!$B$27:$B$36,0))</f>
        <v>6</v>
      </c>
      <c r="H34" s="23">
        <f>INDEX(HOE!$D$27:$D$36,MATCH($C34,HOE!$B$27:$B$36,0))</f>
        <v>4</v>
      </c>
      <c r="K34" s="36"/>
    </row>
    <row r="35" spans="1:11">
      <c r="A35" s="35"/>
      <c r="B35" s="104"/>
      <c r="C35" s="36">
        <f>ERC!B35</f>
        <v>0</v>
      </c>
      <c r="D35" s="6">
        <v>0</v>
      </c>
      <c r="E35" s="23" t="e">
        <f>INDEX(ERC!$D$27:$D$36,MATCH($C35,ERC!$B$27:$B$36,0))</f>
        <v>#N/A</v>
      </c>
      <c r="F35" s="23" t="e">
        <f>INDEX(STP!$D$27:$D$36,MATCH($C35,STP!$B$27:$B$36,0))</f>
        <v>#N/A</v>
      </c>
      <c r="G35" s="23" t="e">
        <f>INDEX(STP!$D$27:$D$36,MATCH($C35,H2HM!$B$27:$B$36,0))</f>
        <v>#N/A</v>
      </c>
      <c r="H35" s="23" t="e">
        <f>INDEX(HOE!$D$27:$D$36,MATCH($C35,HOE!$B$27:$B$36,0))</f>
        <v>#N/A</v>
      </c>
    </row>
    <row r="36" spans="1:11" ht="15" customHeight="1" thickBot="1">
      <c r="A36" s="43"/>
      <c r="B36" s="105"/>
      <c r="C36" s="36"/>
      <c r="D36" s="6">
        <v>0</v>
      </c>
      <c r="E36" s="25"/>
      <c r="F36" s="25"/>
      <c r="G36" s="25"/>
      <c r="H36" s="25"/>
    </row>
    <row r="37" spans="1:11">
      <c r="A37" s="14" t="s">
        <v>4</v>
      </c>
      <c r="B37" s="106"/>
      <c r="C37" s="10" t="str">
        <f t="shared" ref="C37:H37" si="13">C25</f>
        <v>Team</v>
      </c>
      <c r="D37" s="10" t="str">
        <f t="shared" si="13"/>
        <v>Season</v>
      </c>
      <c r="E37" s="21" t="str">
        <f t="shared" si="13"/>
        <v>ERC</v>
      </c>
      <c r="F37" s="113" t="str">
        <f t="shared" si="13"/>
        <v>STP</v>
      </c>
      <c r="G37" s="113" t="str">
        <f t="shared" si="13"/>
        <v>H2HM</v>
      </c>
      <c r="H37" s="11" t="str">
        <f t="shared" si="13"/>
        <v>HOE</v>
      </c>
    </row>
    <row r="38" spans="1:11">
      <c r="A38" s="12" t="s">
        <v>3</v>
      </c>
      <c r="B38" s="107"/>
      <c r="C38" s="17"/>
      <c r="D38" s="18" t="str">
        <f>D26</f>
        <v>Points</v>
      </c>
      <c r="E38" s="22" t="str">
        <f>E26</f>
        <v>Points</v>
      </c>
      <c r="F38" s="114" t="str">
        <f>F26</f>
        <v>Points</v>
      </c>
      <c r="G38" s="114" t="str">
        <f>G26</f>
        <v>Points</v>
      </c>
      <c r="H38" s="20" t="str">
        <f>H26</f>
        <v>Points</v>
      </c>
    </row>
    <row r="39" spans="1:11">
      <c r="A39" s="124">
        <f>RANK(D39,$D$39:$D$41,1)</f>
        <v>1</v>
      </c>
      <c r="B39" s="104" t="s">
        <v>73</v>
      </c>
      <c r="C39" s="36" t="str">
        <f>ERC!B39</f>
        <v>SOMIRA</v>
      </c>
      <c r="D39" s="6">
        <f t="shared" ref="D39:D43" si="14">SUMIF(E39:H39,"&lt;&gt;#N/A")</f>
        <v>4</v>
      </c>
      <c r="E39" s="23">
        <f>INDEX(ERC!$D$39:$D$44,MATCH($C39,ERC!$B$39:$B$44,0))</f>
        <v>1</v>
      </c>
      <c r="F39" s="23">
        <f>INDEX(STP!$D$39:$D44,MATCH($C39,STP!$B$39:$B$44,0))</f>
        <v>1</v>
      </c>
      <c r="G39" s="23">
        <f>INDEX(H2HM!$D$39:$D$44,MATCH($C39,H2HM!$B$39:$B44,0))</f>
        <v>1</v>
      </c>
      <c r="H39" s="23">
        <f>INDEX(HOE!$D$39:$D44,MATCH($C39,HOE!$B$39:$B$44,0))</f>
        <v>1</v>
      </c>
    </row>
    <row r="40" spans="1:11">
      <c r="A40" s="124">
        <f t="shared" ref="A40:A41" si="15">RANK(D40,$D$39:$D$41,1)</f>
        <v>2</v>
      </c>
      <c r="B40" s="104" t="s">
        <v>7</v>
      </c>
      <c r="C40" s="36" t="str">
        <f>ERC!B40</f>
        <v>ERC</v>
      </c>
      <c r="D40" s="6">
        <f t="shared" si="14"/>
        <v>5</v>
      </c>
      <c r="E40" s="23">
        <f>INDEX(ERC!$D$39:$D$44,MATCH($C40,ERC!$B$39:$B$44,0))</f>
        <v>1</v>
      </c>
      <c r="F40" s="23">
        <f>INDEX(STP!$D$39:$D45,MATCH($C40,STP!$B$39:$B$44,0))</f>
        <v>2</v>
      </c>
      <c r="G40" s="23">
        <f>INDEX(H2HM!$D$39:$D$44,MATCH($C40,H2HM!$B$39:$B45,0))</f>
        <v>1</v>
      </c>
      <c r="H40" s="23">
        <f>INDEX(HOE!$D$39:$D45,MATCH($C40,HOE!$B$39:$B$44,0))</f>
        <v>1</v>
      </c>
    </row>
    <row r="41" spans="1:11">
      <c r="A41" s="124">
        <f t="shared" si="15"/>
        <v>3</v>
      </c>
      <c r="B41" s="104" t="s">
        <v>20</v>
      </c>
      <c r="C41" s="36" t="str">
        <f>ERC!B41</f>
        <v>OEWRS</v>
      </c>
      <c r="D41" s="6">
        <f t="shared" si="14"/>
        <v>6</v>
      </c>
      <c r="E41" s="23">
        <f>INDEX(ERC!$D$39:$D$44,MATCH($C41,ERC!$B$39:$B$44,0))</f>
        <v>1</v>
      </c>
      <c r="F41" s="23">
        <f>INDEX(STP!$D$39:$D46,MATCH($C41,STP!$B$39:$B$44,0))</f>
        <v>3</v>
      </c>
      <c r="G41" s="23">
        <f>INDEX(H2HM!$D$39:$D$44,MATCH($C41,H2HM!$B$39:$B46,0))</f>
        <v>1</v>
      </c>
      <c r="H41" s="23">
        <f>INDEX(HOE!$D$39:$D46,MATCH($C41,HOE!$B$39:$B$44,0))</f>
        <v>1</v>
      </c>
    </row>
    <row r="42" spans="1:11">
      <c r="A42" s="35"/>
      <c r="B42" s="104"/>
      <c r="C42" s="36"/>
      <c r="D42" s="6">
        <f t="shared" si="14"/>
        <v>0</v>
      </c>
      <c r="E42" s="23" t="e">
        <f>INDEX(ERC!$D$39:$D$44,MATCH($C42,ERC!$B$39:$B$44,0))</f>
        <v>#N/A</v>
      </c>
      <c r="F42" s="23" t="e">
        <f>INDEX(STP!$D$39:$D47,MATCH($C42,STP!$B$39:$B$44,0))</f>
        <v>#N/A</v>
      </c>
      <c r="G42" s="23" t="e">
        <f>INDEX(H2HM!$D$39:$D$44,MATCH($C42,H2HM!$B$39:$B47,0))</f>
        <v>#N/A</v>
      </c>
      <c r="H42" s="23" t="e">
        <f>INDEX(HOE!$D$39:$D47,MATCH($C42,HOE!$B$39:$B$44,0))</f>
        <v>#N/A</v>
      </c>
    </row>
    <row r="43" spans="1:11">
      <c r="A43" s="35"/>
      <c r="B43" s="104"/>
      <c r="C43" s="36"/>
      <c r="D43" s="6">
        <f t="shared" si="14"/>
        <v>0</v>
      </c>
      <c r="E43" s="23" t="e">
        <f>INDEX(ERC!$D$39:$D$44,MATCH($C43,ERC!$B$39:$B$44,0))</f>
        <v>#N/A</v>
      </c>
      <c r="F43" s="23" t="e">
        <f>INDEX(STP!$D$39:$D48,MATCH($C43,STP!$B$39:$B$44,0))</f>
        <v>#N/A</v>
      </c>
      <c r="G43" s="23" t="e">
        <f>INDEX(H2HM!$D$39:$D$44,MATCH($C43,H2HM!$B$39:$B48,0))</f>
        <v>#N/A</v>
      </c>
      <c r="H43" s="23" t="e">
        <f>INDEX(HOE!$D$39:$D48,MATCH($C43,HOE!$B$39:$B$44,0))</f>
        <v>#N/A</v>
      </c>
    </row>
    <row r="44" spans="1:11" ht="15" customHeight="1" thickBot="1">
      <c r="A44" s="15"/>
      <c r="B44" s="108"/>
      <c r="C44" s="36"/>
      <c r="E44" s="25"/>
      <c r="F44" s="4"/>
      <c r="G44" s="25"/>
      <c r="H44" s="5"/>
    </row>
    <row r="45" spans="1:11">
      <c r="A45" s="14" t="s">
        <v>4</v>
      </c>
      <c r="B45" s="73"/>
      <c r="C45" s="10" t="str">
        <f>C25</f>
        <v>Team</v>
      </c>
      <c r="D45" s="10" t="str">
        <f t="shared" ref="D45:F46" si="16">D37</f>
        <v>Season</v>
      </c>
      <c r="E45" s="21" t="str">
        <f t="shared" si="16"/>
        <v>ERC</v>
      </c>
      <c r="F45" s="10" t="str">
        <f t="shared" si="16"/>
        <v>STP</v>
      </c>
      <c r="G45" s="10" t="str">
        <f t="shared" ref="G45" si="17">G37</f>
        <v>H2HM</v>
      </c>
      <c r="H45" s="11" t="str">
        <f>H37</f>
        <v>HOE</v>
      </c>
    </row>
    <row r="46" spans="1:11">
      <c r="A46" s="12" t="s">
        <v>64</v>
      </c>
      <c r="B46" s="54"/>
      <c r="C46" s="17"/>
      <c r="D46" s="18" t="str">
        <f t="shared" si="16"/>
        <v>Points</v>
      </c>
      <c r="E46" s="22" t="str">
        <f t="shared" si="16"/>
        <v>Points</v>
      </c>
      <c r="F46" s="18" t="str">
        <f t="shared" si="16"/>
        <v>Points</v>
      </c>
      <c r="G46" s="18" t="str">
        <f t="shared" ref="G46" si="18">G38</f>
        <v>Points</v>
      </c>
      <c r="H46" s="20" t="str">
        <f>H38</f>
        <v>Points</v>
      </c>
    </row>
    <row r="47" spans="1:11">
      <c r="A47" s="35"/>
      <c r="B47" s="69"/>
      <c r="C47" s="36"/>
      <c r="D47" s="6">
        <f t="shared" ref="D47:D51" si="19">SUMIF(E47:H47,"&lt;&gt;#N/A")</f>
        <v>0</v>
      </c>
      <c r="E47" s="27"/>
      <c r="F47" s="7"/>
      <c r="G47" s="23"/>
      <c r="H47" s="111"/>
    </row>
    <row r="48" spans="1:11">
      <c r="A48" s="35"/>
      <c r="B48" s="69"/>
      <c r="C48" s="36"/>
      <c r="D48" s="6">
        <f t="shared" si="19"/>
        <v>0</v>
      </c>
      <c r="E48" s="30"/>
      <c r="F48" s="53"/>
      <c r="G48" s="31"/>
      <c r="H48" s="112"/>
    </row>
    <row r="49" spans="1:8">
      <c r="A49" s="35"/>
      <c r="B49" s="69"/>
      <c r="C49" s="36"/>
      <c r="D49" s="6">
        <f t="shared" si="19"/>
        <v>0</v>
      </c>
      <c r="E49" s="27"/>
      <c r="F49" s="7"/>
      <c r="G49" s="23"/>
      <c r="H49" s="111"/>
    </row>
    <row r="50" spans="1:8">
      <c r="A50" s="109"/>
      <c r="B50" s="110"/>
      <c r="C50" s="36"/>
      <c r="D50" s="6">
        <f t="shared" si="19"/>
        <v>0</v>
      </c>
      <c r="E50" s="26"/>
      <c r="F50" s="2"/>
      <c r="G50" s="26"/>
      <c r="H50" s="3"/>
    </row>
    <row r="51" spans="1:8">
      <c r="A51" s="109"/>
      <c r="B51" s="110"/>
      <c r="C51" s="36"/>
      <c r="D51" s="6">
        <f t="shared" si="19"/>
        <v>0</v>
      </c>
      <c r="E51" s="26"/>
      <c r="F51" s="2"/>
      <c r="G51" s="26"/>
      <c r="H51" s="3"/>
    </row>
    <row r="52" spans="1:8" ht="16" thickBot="1">
      <c r="A52" s="15"/>
      <c r="B52" s="74"/>
      <c r="C52" s="41"/>
      <c r="D52" s="122"/>
      <c r="E52" s="25"/>
      <c r="F52" s="4"/>
      <c r="G52" s="25"/>
      <c r="H52" s="5"/>
    </row>
    <row r="53" spans="1:8">
      <c r="D53"/>
    </row>
    <row r="54" spans="1:8">
      <c r="D54"/>
    </row>
    <row r="55" spans="1:8">
      <c r="D55"/>
    </row>
    <row r="56" spans="1:8">
      <c r="D56"/>
    </row>
    <row r="57" spans="1:8">
      <c r="D57"/>
    </row>
    <row r="58" spans="1:8">
      <c r="D58"/>
    </row>
    <row r="59" spans="1:8">
      <c r="D59"/>
    </row>
    <row r="60" spans="1:8">
      <c r="D60"/>
    </row>
    <row r="61" spans="1:8">
      <c r="D61"/>
    </row>
    <row r="62" spans="1:8">
      <c r="D62"/>
    </row>
    <row r="63" spans="1:8">
      <c r="D63"/>
    </row>
    <row r="64" spans="1:8">
      <c r="D64"/>
    </row>
    <row r="65" spans="4:4">
      <c r="D65"/>
    </row>
    <row r="66" spans="4:4">
      <c r="D66"/>
    </row>
    <row r="67" spans="4:4">
      <c r="D67"/>
    </row>
    <row r="68" spans="4:4">
      <c r="D68"/>
    </row>
    <row r="69" spans="4:4">
      <c r="D69"/>
    </row>
    <row r="70" spans="4:4">
      <c r="D70"/>
    </row>
    <row r="71" spans="4:4">
      <c r="D71"/>
    </row>
    <row r="72" spans="4:4">
      <c r="D72"/>
    </row>
    <row r="73" spans="4:4">
      <c r="D73"/>
    </row>
    <row r="74" spans="4:4">
      <c r="D74"/>
    </row>
    <row r="75" spans="4:4">
      <c r="D75"/>
    </row>
    <row r="76" spans="4:4">
      <c r="D76"/>
    </row>
    <row r="77" spans="4:4">
      <c r="D77"/>
    </row>
    <row r="78" spans="4:4">
      <c r="D78"/>
    </row>
    <row r="79" spans="4:4">
      <c r="D79"/>
    </row>
  </sheetData>
  <sheetProtection selectLockedCells="1"/>
  <mergeCells count="1">
    <mergeCell ref="J16:O21"/>
  </mergeCells>
  <phoneticPr fontId="12" type="noConversion"/>
  <conditionalFormatting sqref="C9:D9">
    <cfRule type="cellIs" dxfId="12" priority="13" operator="equal">
      <formula>0</formula>
    </cfRule>
  </conditionalFormatting>
  <conditionalFormatting sqref="C5:D8">
    <cfRule type="cellIs" dxfId="11" priority="12" operator="equal">
      <formula>0</formula>
    </cfRule>
  </conditionalFormatting>
  <conditionalFormatting sqref="C27:D36">
    <cfRule type="cellIs" dxfId="10" priority="9" operator="equal">
      <formula>0</formula>
    </cfRule>
  </conditionalFormatting>
  <conditionalFormatting sqref="C15:D24">
    <cfRule type="cellIs" dxfId="9" priority="10" operator="equal">
      <formula>0</formula>
    </cfRule>
  </conditionalFormatting>
  <conditionalFormatting sqref="C39:D44">
    <cfRule type="cellIs" dxfId="7" priority="8" operator="equal">
      <formula>0</formula>
    </cfRule>
  </conditionalFormatting>
  <conditionalFormatting sqref="C47:D52">
    <cfRule type="cellIs" dxfId="6" priority="7" operator="equal">
      <formula>0</formula>
    </cfRule>
  </conditionalFormatting>
  <conditionalFormatting sqref="C10">
    <cfRule type="cellIs" dxfId="5" priority="6" operator="equal">
      <formula>0</formula>
    </cfRule>
  </conditionalFormatting>
  <conditionalFormatting sqref="D10">
    <cfRule type="cellIs" dxfId="4" priority="5" operator="equal">
      <formula>0</formula>
    </cfRule>
  </conditionalFormatting>
  <conditionalFormatting sqref="C11">
    <cfRule type="cellIs" dxfId="3" priority="4" operator="equal">
      <formula>0</formula>
    </cfRule>
  </conditionalFormatting>
  <conditionalFormatting sqref="D11">
    <cfRule type="cellIs" dxfId="2" priority="3" operator="equal">
      <formula>0</formula>
    </cfRule>
  </conditionalFormatting>
  <conditionalFormatting sqref="C12">
    <cfRule type="cellIs" dxfId="1" priority="2" operator="equal">
      <formula>0</formula>
    </cfRule>
  </conditionalFormatting>
  <conditionalFormatting sqref="D12">
    <cfRule type="cellIs" dxfId="0" priority="1" operator="equal">
      <formula>0</formula>
    </cfRule>
  </conditionalFormatting>
  <pageMargins left="0.75" right="0.75" top="1" bottom="1" header="0.5" footer="0.5"/>
  <pageSetup scale="48" orientation="portrait" horizontalDpi="4294967292" verticalDpi="4294967292"/>
  <headerFooter>
    <oddHeader>&amp;C&amp;"Calibri,Bold"&amp;14&amp;K000000&amp;F_x000D_&amp;A</oddHeader>
  </headerFooter>
  <rowBreaks count="2" manualBreakCount="2">
    <brk id="93" max="16383" man="1"/>
    <brk id="140" max="16383" man="1"/>
  </rowBreaks>
  <extLst>
    <ext xmlns:mx="http://schemas.microsoft.com/office/mac/excel/2008/main" uri="{64002731-A6B0-56B0-2670-7721B7C09600}">
      <mx:PLV Mode="0" OnePage="0" WScale="84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2"/>
  <sheetViews>
    <sheetView workbookViewId="0">
      <selection activeCell="D39" sqref="D39"/>
    </sheetView>
  </sheetViews>
  <sheetFormatPr baseColWidth="10" defaultColWidth="8.6640625" defaultRowHeight="15" x14ac:dyDescent="0"/>
  <cols>
    <col min="2" max="2" width="13.1640625" bestFit="1" customWidth="1"/>
    <col min="6" max="6" width="23.1640625" customWidth="1"/>
  </cols>
  <sheetData>
    <row r="2" spans="1:6" s="34" customFormat="1" ht="36" customHeight="1" thickBot="1">
      <c r="A2" s="32" t="s">
        <v>76</v>
      </c>
      <c r="B2" s="32"/>
      <c r="C2" s="44">
        <v>2018</v>
      </c>
      <c r="F2" s="102" t="s">
        <v>82</v>
      </c>
    </row>
    <row r="3" spans="1:6">
      <c r="A3" s="9" t="s">
        <v>4</v>
      </c>
      <c r="B3" s="10" t="s">
        <v>18</v>
      </c>
      <c r="C3" s="10" t="s">
        <v>5</v>
      </c>
      <c r="D3" s="10" t="s">
        <v>15</v>
      </c>
      <c r="E3" s="21" t="s">
        <v>32</v>
      </c>
    </row>
    <row r="4" spans="1:6">
      <c r="A4" s="12" t="s">
        <v>0</v>
      </c>
      <c r="B4" s="17"/>
      <c r="C4" s="17"/>
      <c r="D4" s="18" t="s">
        <v>14</v>
      </c>
      <c r="E4" s="22" t="s">
        <v>35</v>
      </c>
    </row>
    <row r="5" spans="1:6">
      <c r="A5" s="35">
        <v>1</v>
      </c>
      <c r="B5" s="38" t="s">
        <v>74</v>
      </c>
      <c r="C5" s="48">
        <v>0.23819444444444446</v>
      </c>
      <c r="D5" s="7">
        <v>1</v>
      </c>
      <c r="E5" s="23">
        <f>D5</f>
        <v>1</v>
      </c>
      <c r="F5" s="101" t="s">
        <v>81</v>
      </c>
    </row>
    <row r="6" spans="1:6">
      <c r="A6" s="35">
        <v>2</v>
      </c>
      <c r="B6" s="38" t="s">
        <v>73</v>
      </c>
      <c r="C6" s="48">
        <v>0.24374999999999999</v>
      </c>
      <c r="D6" s="7">
        <f>IF(A6="DNS",MAX(A$15:A$24)+1,A6)</f>
        <v>2</v>
      </c>
      <c r="E6" s="23">
        <f t="shared" ref="E6:E12" si="0">D6</f>
        <v>2</v>
      </c>
    </row>
    <row r="7" spans="1:6">
      <c r="A7" s="35">
        <v>3</v>
      </c>
      <c r="B7" s="38" t="s">
        <v>39</v>
      </c>
      <c r="C7" s="48">
        <v>0.26111111111111113</v>
      </c>
      <c r="D7" s="7">
        <f>IF(A7="DNS",MAX(A$5:A$12)+1,A7)</f>
        <v>3</v>
      </c>
      <c r="E7" s="23">
        <f t="shared" si="0"/>
        <v>3</v>
      </c>
    </row>
    <row r="8" spans="1:6">
      <c r="A8" s="35" t="s">
        <v>13</v>
      </c>
      <c r="B8" s="38" t="s">
        <v>7</v>
      </c>
      <c r="C8" s="48"/>
      <c r="D8" s="7">
        <f>IF(A8="DNS",MAX(A$5:A$12)+1,A8)</f>
        <v>4</v>
      </c>
      <c r="E8" s="23">
        <f t="shared" si="0"/>
        <v>4</v>
      </c>
    </row>
    <row r="9" spans="1:6">
      <c r="A9" s="35" t="s">
        <v>13</v>
      </c>
      <c r="B9" s="38" t="s">
        <v>75</v>
      </c>
      <c r="C9" s="48"/>
      <c r="D9" s="7">
        <f>IF(A9="DNS",MAX(A$5:A$12)+1,A9)</f>
        <v>4</v>
      </c>
      <c r="E9" s="23">
        <f t="shared" si="0"/>
        <v>4</v>
      </c>
    </row>
    <row r="10" spans="1:6">
      <c r="A10" s="35" t="s">
        <v>13</v>
      </c>
      <c r="B10" s="36" t="s">
        <v>8</v>
      </c>
      <c r="C10" s="46"/>
      <c r="D10" s="7">
        <f>IF(A10="DNS",MAX(A$5:A$12)+1,A10)</f>
        <v>4</v>
      </c>
      <c r="E10" s="23">
        <f t="shared" si="0"/>
        <v>4</v>
      </c>
    </row>
    <row r="11" spans="1:6">
      <c r="A11" s="35" t="s">
        <v>13</v>
      </c>
      <c r="B11" s="36" t="s">
        <v>92</v>
      </c>
      <c r="C11" s="46"/>
      <c r="D11" s="7">
        <f>IF(A11="DNS",MAX(A$5:A$12)+1,A11)</f>
        <v>4</v>
      </c>
      <c r="E11" s="23">
        <f t="shared" si="0"/>
        <v>4</v>
      </c>
    </row>
    <row r="12" spans="1:6" ht="16" thickBot="1">
      <c r="A12" s="35" t="s">
        <v>13</v>
      </c>
      <c r="B12" s="36" t="s">
        <v>90</v>
      </c>
      <c r="C12" s="47"/>
      <c r="D12" s="7">
        <f>IF(A12="DNS",MAX(A$5:A$12)+1,A12)</f>
        <v>4</v>
      </c>
      <c r="E12" s="23">
        <f t="shared" si="0"/>
        <v>4</v>
      </c>
    </row>
    <row r="13" spans="1:6">
      <c r="A13" s="9" t="s">
        <v>4</v>
      </c>
      <c r="B13" s="10" t="str">
        <f>B3</f>
        <v>TEAMS</v>
      </c>
      <c r="C13" s="10" t="s">
        <v>5</v>
      </c>
      <c r="D13" s="10" t="str">
        <f>D3</f>
        <v>RACE</v>
      </c>
      <c r="E13" s="21" t="str">
        <f>E3</f>
        <v>Season</v>
      </c>
    </row>
    <row r="14" spans="1:6">
      <c r="A14" s="12" t="s">
        <v>1</v>
      </c>
      <c r="B14" s="17"/>
      <c r="C14" s="17"/>
      <c r="D14" s="18" t="str">
        <f>D4</f>
        <v>POINTS</v>
      </c>
      <c r="E14" s="22" t="str">
        <f>E4</f>
        <v>TOTAL</v>
      </c>
    </row>
    <row r="15" spans="1:6">
      <c r="A15" s="35">
        <v>1</v>
      </c>
      <c r="B15" s="38" t="s">
        <v>7</v>
      </c>
      <c r="C15" s="48">
        <v>0.25972222222222224</v>
      </c>
      <c r="D15" s="7">
        <f t="shared" ref="D15:D22" si="1">IF(A15="DNS",MAX(A$15:A$24)+1,A15)</f>
        <v>1</v>
      </c>
      <c r="E15" s="23">
        <f t="shared" ref="E15:E22" si="2">D15</f>
        <v>1</v>
      </c>
      <c r="F15" s="101" t="s">
        <v>81</v>
      </c>
    </row>
    <row r="16" spans="1:6">
      <c r="A16" s="35">
        <v>2</v>
      </c>
      <c r="B16" s="38" t="s">
        <v>74</v>
      </c>
      <c r="C16" s="48">
        <v>0.2638888888888889</v>
      </c>
      <c r="D16" s="7">
        <f t="shared" si="1"/>
        <v>2</v>
      </c>
      <c r="E16" s="23">
        <f t="shared" si="2"/>
        <v>2</v>
      </c>
    </row>
    <row r="17" spans="1:10">
      <c r="A17" s="35">
        <v>3</v>
      </c>
      <c r="B17" s="36" t="s">
        <v>75</v>
      </c>
      <c r="C17" s="48">
        <v>0.27361111111111108</v>
      </c>
      <c r="D17" s="7">
        <f t="shared" si="1"/>
        <v>3</v>
      </c>
      <c r="E17" s="23">
        <f t="shared" si="2"/>
        <v>3</v>
      </c>
    </row>
    <row r="18" spans="1:10">
      <c r="A18" s="35">
        <v>4</v>
      </c>
      <c r="B18" s="38" t="s">
        <v>10</v>
      </c>
      <c r="C18" s="48">
        <v>0.27708333333333335</v>
      </c>
      <c r="D18" s="7">
        <f t="shared" si="1"/>
        <v>4</v>
      </c>
      <c r="E18" s="23">
        <f t="shared" si="2"/>
        <v>4</v>
      </c>
    </row>
    <row r="19" spans="1:10">
      <c r="A19" s="120" t="s">
        <v>13</v>
      </c>
      <c r="B19" s="121" t="s">
        <v>39</v>
      </c>
      <c r="C19" s="48"/>
      <c r="D19" s="7">
        <f t="shared" si="1"/>
        <v>5</v>
      </c>
      <c r="E19" s="23">
        <f t="shared" si="2"/>
        <v>5</v>
      </c>
    </row>
    <row r="20" spans="1:10">
      <c r="A20" s="35" t="s">
        <v>13</v>
      </c>
      <c r="B20" s="36" t="s">
        <v>8</v>
      </c>
      <c r="C20" s="48"/>
      <c r="D20" s="7">
        <f t="shared" si="1"/>
        <v>5</v>
      </c>
      <c r="E20" s="23">
        <f t="shared" si="2"/>
        <v>5</v>
      </c>
    </row>
    <row r="21" spans="1:10">
      <c r="A21" s="35" t="s">
        <v>13</v>
      </c>
      <c r="B21" s="36" t="s">
        <v>92</v>
      </c>
      <c r="C21" s="48"/>
      <c r="D21" s="7">
        <f t="shared" si="1"/>
        <v>5</v>
      </c>
      <c r="E21" s="23">
        <f t="shared" si="2"/>
        <v>5</v>
      </c>
    </row>
    <row r="22" spans="1:10">
      <c r="A22" s="35" t="s">
        <v>13</v>
      </c>
      <c r="B22" s="36" t="s">
        <v>90</v>
      </c>
      <c r="C22" s="48"/>
      <c r="D22" s="7">
        <f t="shared" si="1"/>
        <v>5</v>
      </c>
      <c r="E22" s="23">
        <f t="shared" si="2"/>
        <v>5</v>
      </c>
    </row>
    <row r="23" spans="1:10">
      <c r="A23" s="35"/>
      <c r="B23" s="38"/>
      <c r="C23" s="48"/>
      <c r="D23" s="7"/>
      <c r="E23" s="23"/>
    </row>
    <row r="24" spans="1:10" ht="16" thickBot="1">
      <c r="A24" s="43"/>
      <c r="B24" s="41"/>
      <c r="C24" s="47"/>
      <c r="D24" s="8"/>
      <c r="E24" s="24"/>
    </row>
    <row r="25" spans="1:10">
      <c r="A25" s="14" t="s">
        <v>4</v>
      </c>
      <c r="B25" s="10" t="str">
        <f>B13</f>
        <v>TEAMS</v>
      </c>
      <c r="C25" s="16" t="s">
        <v>5</v>
      </c>
      <c r="D25" s="10" t="str">
        <f>D3</f>
        <v>RACE</v>
      </c>
      <c r="E25" s="21" t="str">
        <f>E13</f>
        <v>Season</v>
      </c>
    </row>
    <row r="26" spans="1:10">
      <c r="A26" s="12" t="s">
        <v>2</v>
      </c>
      <c r="B26" s="17"/>
      <c r="C26" s="17"/>
      <c r="D26" s="18" t="str">
        <f>D4</f>
        <v>POINTS</v>
      </c>
      <c r="E26" s="22" t="str">
        <f>E4</f>
        <v>TOTAL</v>
      </c>
    </row>
    <row r="27" spans="1:10">
      <c r="A27" s="35">
        <v>1</v>
      </c>
      <c r="B27" s="36" t="s">
        <v>7</v>
      </c>
      <c r="C27" s="48">
        <v>0.25833333333333336</v>
      </c>
      <c r="D27" s="7">
        <f t="shared" ref="D27:D32" si="3">IF(A27="DNS",MAX(A$27:A$36)+1,A27)</f>
        <v>1</v>
      </c>
      <c r="E27" s="23">
        <f t="shared" ref="E27:E33" si="4">D27</f>
        <v>1</v>
      </c>
      <c r="F27" s="101" t="s">
        <v>81</v>
      </c>
      <c r="G27" s="7"/>
      <c r="H27" s="7"/>
      <c r="I27" s="7"/>
      <c r="J27" s="7"/>
    </row>
    <row r="28" spans="1:10">
      <c r="A28" s="35">
        <v>1</v>
      </c>
      <c r="B28" s="38" t="s">
        <v>39</v>
      </c>
      <c r="C28" s="48">
        <v>0.25833333333333336</v>
      </c>
      <c r="D28" s="7">
        <f t="shared" si="3"/>
        <v>1</v>
      </c>
      <c r="E28" s="23">
        <f t="shared" si="4"/>
        <v>1</v>
      </c>
      <c r="F28" s="101" t="s">
        <v>81</v>
      </c>
      <c r="G28" s="7"/>
      <c r="H28" s="7"/>
      <c r="I28" s="7"/>
      <c r="J28" s="7"/>
    </row>
    <row r="29" spans="1:10">
      <c r="A29" s="35">
        <v>3</v>
      </c>
      <c r="B29" s="38" t="s">
        <v>74</v>
      </c>
      <c r="C29" s="48">
        <v>0.2638888888888889</v>
      </c>
      <c r="D29" s="7">
        <f t="shared" si="3"/>
        <v>3</v>
      </c>
      <c r="E29" s="23">
        <f t="shared" si="4"/>
        <v>3</v>
      </c>
      <c r="F29" s="7"/>
      <c r="G29" s="7"/>
      <c r="H29" s="7"/>
      <c r="I29" s="7"/>
      <c r="J29" s="7"/>
    </row>
    <row r="30" spans="1:10">
      <c r="A30" s="35">
        <v>4</v>
      </c>
      <c r="B30" s="36" t="s">
        <v>11</v>
      </c>
      <c r="C30" s="48">
        <v>0.26944444444444443</v>
      </c>
      <c r="D30" s="7">
        <f t="shared" si="3"/>
        <v>4</v>
      </c>
      <c r="E30" s="23">
        <f t="shared" si="4"/>
        <v>4</v>
      </c>
      <c r="F30" s="7"/>
      <c r="G30" s="7"/>
      <c r="H30" s="7"/>
      <c r="I30" s="7"/>
      <c r="J30" s="7"/>
    </row>
    <row r="31" spans="1:10">
      <c r="A31" s="35" t="s">
        <v>13</v>
      </c>
      <c r="B31" s="36" t="s">
        <v>8</v>
      </c>
      <c r="C31" s="48"/>
      <c r="D31" s="7">
        <f t="shared" si="3"/>
        <v>5</v>
      </c>
      <c r="E31" s="23">
        <f t="shared" si="4"/>
        <v>5</v>
      </c>
      <c r="F31" s="7"/>
      <c r="G31" s="7"/>
      <c r="H31" s="7"/>
      <c r="I31" s="7"/>
      <c r="J31" s="7"/>
    </row>
    <row r="32" spans="1:10">
      <c r="A32" s="35" t="s">
        <v>13</v>
      </c>
      <c r="B32" s="38" t="s">
        <v>75</v>
      </c>
      <c r="C32" s="37"/>
      <c r="D32" s="7">
        <f t="shared" si="3"/>
        <v>5</v>
      </c>
      <c r="E32" s="23">
        <f t="shared" si="4"/>
        <v>5</v>
      </c>
      <c r="F32" s="7"/>
      <c r="G32" s="7"/>
      <c r="H32" s="7"/>
      <c r="I32" s="7"/>
      <c r="J32" s="7"/>
    </row>
    <row r="33" spans="1:10">
      <c r="A33" s="35" t="s">
        <v>13</v>
      </c>
      <c r="B33" s="36" t="s">
        <v>90</v>
      </c>
      <c r="C33" s="46"/>
      <c r="D33" s="7">
        <f t="shared" ref="D33:D34" si="5">IF(A33="DNS",MAX(A$27:A$36)+1,A33)</f>
        <v>5</v>
      </c>
      <c r="E33" s="23">
        <f t="shared" ref="E33:E34" si="6">D33</f>
        <v>5</v>
      </c>
      <c r="F33" s="7"/>
      <c r="G33" s="7"/>
      <c r="H33" s="7"/>
      <c r="I33" s="7"/>
      <c r="J33" s="7"/>
    </row>
    <row r="34" spans="1:10">
      <c r="A34" s="35" t="s">
        <v>13</v>
      </c>
      <c r="B34" s="36" t="s">
        <v>92</v>
      </c>
      <c r="C34" s="46"/>
      <c r="D34" s="7">
        <f t="shared" si="5"/>
        <v>5</v>
      </c>
      <c r="E34" s="23">
        <f t="shared" si="6"/>
        <v>5</v>
      </c>
      <c r="F34" s="7"/>
      <c r="G34" s="7"/>
      <c r="H34" s="7"/>
      <c r="I34" s="7"/>
      <c r="J34" s="7"/>
    </row>
    <row r="35" spans="1:10">
      <c r="A35" s="35"/>
      <c r="B35" s="36"/>
      <c r="C35" s="46"/>
      <c r="D35" s="7"/>
      <c r="E35" s="23"/>
      <c r="F35" s="7"/>
      <c r="G35" s="7"/>
      <c r="H35" s="7"/>
      <c r="I35" s="7"/>
      <c r="J35" s="7"/>
    </row>
    <row r="36" spans="1:10" ht="16" thickBot="1">
      <c r="A36" s="43"/>
      <c r="B36" s="41"/>
      <c r="C36" s="47"/>
      <c r="D36" s="8"/>
      <c r="E36" s="24"/>
      <c r="F36" s="7"/>
      <c r="G36" s="7"/>
      <c r="H36" s="7"/>
      <c r="I36" s="7"/>
      <c r="J36" s="7"/>
    </row>
    <row r="37" spans="1:10">
      <c r="A37" s="14" t="s">
        <v>4</v>
      </c>
      <c r="B37" s="16" t="s">
        <v>18</v>
      </c>
      <c r="C37" s="75"/>
      <c r="D37" s="10" t="str">
        <f>D3</f>
        <v>RACE</v>
      </c>
      <c r="E37" s="21" t="str">
        <f>E25</f>
        <v>Season</v>
      </c>
    </row>
    <row r="38" spans="1:10">
      <c r="A38" s="12" t="s">
        <v>3</v>
      </c>
      <c r="B38" s="54"/>
      <c r="C38" s="54"/>
      <c r="D38" s="18" t="str">
        <f>D4</f>
        <v>POINTS</v>
      </c>
      <c r="E38" s="22" t="str">
        <f>E4</f>
        <v>TOTAL</v>
      </c>
    </row>
    <row r="39" spans="1:10">
      <c r="A39" s="103" t="s">
        <v>13</v>
      </c>
      <c r="B39" s="36" t="s">
        <v>73</v>
      </c>
      <c r="C39" s="95"/>
      <c r="D39" s="7">
        <f>IF(A39="DNS",MAX(A$39:A$44)+1,A39)</f>
        <v>1</v>
      </c>
      <c r="E39" s="23">
        <f t="shared" ref="E39:E43" si="7">D39</f>
        <v>1</v>
      </c>
    </row>
    <row r="40" spans="1:10">
      <c r="A40" s="103" t="s">
        <v>13</v>
      </c>
      <c r="B40" s="36" t="s">
        <v>7</v>
      </c>
      <c r="C40" s="95"/>
      <c r="D40" s="7">
        <f t="shared" ref="D40:D42" si="8">IF(A40="DNS",MAX(A$39:A$44)+1,A40)</f>
        <v>1</v>
      </c>
      <c r="E40" s="23">
        <f t="shared" si="7"/>
        <v>1</v>
      </c>
    </row>
    <row r="41" spans="1:10">
      <c r="A41" s="103" t="s">
        <v>13</v>
      </c>
      <c r="B41" s="36" t="s">
        <v>20</v>
      </c>
      <c r="C41" s="95"/>
      <c r="D41" s="7">
        <f t="shared" si="8"/>
        <v>1</v>
      </c>
      <c r="E41" s="23">
        <f t="shared" ref="E41:E42" si="9">D41</f>
        <v>1</v>
      </c>
    </row>
    <row r="42" spans="1:10">
      <c r="A42" s="78"/>
      <c r="B42" s="79"/>
      <c r="C42" s="95"/>
      <c r="D42" s="7">
        <f t="shared" si="8"/>
        <v>0</v>
      </c>
      <c r="E42" s="23">
        <f t="shared" si="9"/>
        <v>0</v>
      </c>
    </row>
    <row r="43" spans="1:10">
      <c r="A43" s="78"/>
      <c r="B43" s="79"/>
      <c r="C43" s="95"/>
      <c r="D43" s="7">
        <f t="shared" ref="D43" si="10">IF(A43="DNS",MAX(A$27:A$36)+1,A43)</f>
        <v>0</v>
      </c>
      <c r="E43" s="23">
        <f t="shared" si="7"/>
        <v>0</v>
      </c>
    </row>
    <row r="44" spans="1:10" ht="16" thickBot="1">
      <c r="A44" s="96"/>
      <c r="B44" s="87"/>
      <c r="C44" s="97"/>
      <c r="D44" s="98"/>
      <c r="E44" s="99"/>
    </row>
    <row r="45" spans="1:10">
      <c r="A45" s="14" t="s">
        <v>4</v>
      </c>
      <c r="B45" s="16" t="s">
        <v>18</v>
      </c>
      <c r="C45" s="16"/>
      <c r="D45" s="10" t="str">
        <f>D3</f>
        <v>RACE</v>
      </c>
      <c r="E45" s="21" t="str">
        <f>E3</f>
        <v>Season</v>
      </c>
    </row>
    <row r="46" spans="1:10">
      <c r="A46" s="12" t="s">
        <v>64</v>
      </c>
      <c r="B46" s="54"/>
      <c r="C46" s="54"/>
      <c r="D46" s="18" t="str">
        <f>D4</f>
        <v>POINTS</v>
      </c>
      <c r="E46" s="22" t="str">
        <f>E4</f>
        <v>TOTAL</v>
      </c>
    </row>
    <row r="47" spans="1:10">
      <c r="A47" s="35">
        <v>1</v>
      </c>
      <c r="B47" s="36"/>
      <c r="C47" s="48"/>
      <c r="D47" s="2"/>
      <c r="E47" s="26"/>
    </row>
    <row r="48" spans="1:10">
      <c r="A48" s="35">
        <v>2</v>
      </c>
      <c r="B48" s="36"/>
      <c r="C48" s="48"/>
      <c r="D48" s="2"/>
      <c r="E48" s="26"/>
    </row>
    <row r="49" spans="1:5">
      <c r="A49" s="35">
        <v>3</v>
      </c>
      <c r="B49" s="36"/>
      <c r="C49" s="48"/>
      <c r="D49" s="2"/>
      <c r="E49" s="26"/>
    </row>
    <row r="50" spans="1:5">
      <c r="A50" s="35">
        <v>4</v>
      </c>
      <c r="B50" s="36"/>
      <c r="C50" s="48"/>
      <c r="D50" s="2"/>
      <c r="E50" s="26"/>
    </row>
    <row r="51" spans="1:5">
      <c r="A51" s="35"/>
      <c r="B51" s="36"/>
      <c r="C51" s="48"/>
      <c r="D51" s="2"/>
      <c r="E51" s="26"/>
    </row>
    <row r="52" spans="1:5" ht="16" thickBot="1">
      <c r="A52" s="43"/>
      <c r="B52" s="41"/>
      <c r="C52" s="47"/>
      <c r="D52" s="4"/>
      <c r="E52" s="25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SPRING 2018</vt:lpstr>
      <vt:lpstr>SW</vt:lpstr>
      <vt:lpstr>CGC</vt:lpstr>
      <vt:lpstr>RWSS</vt:lpstr>
      <vt:lpstr>Oak Cup</vt:lpstr>
      <vt:lpstr>Altrz</vt:lpstr>
      <vt:lpstr>B2B</vt:lpstr>
      <vt:lpstr>2018 Fall</vt:lpstr>
      <vt:lpstr>ERC</vt:lpstr>
      <vt:lpstr>STP</vt:lpstr>
      <vt:lpstr>H2HM</vt:lpstr>
      <vt:lpstr>HOE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Cornelia Foster</dc:creator>
  <cp:lastModifiedBy>Cornelia Foster</cp:lastModifiedBy>
  <cp:lastPrinted>2018-10-23T21:37:42Z</cp:lastPrinted>
  <dcterms:created xsi:type="dcterms:W3CDTF">2013-04-14T17:51:32Z</dcterms:created>
  <dcterms:modified xsi:type="dcterms:W3CDTF">2018-10-29T21:28:31Z</dcterms:modified>
</cp:coreProperties>
</file>