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filterPrivacy="1" autoCompressPictures="0"/>
  <xr:revisionPtr revIDLastSave="0" documentId="8_{5919E45D-1867-6B4B-8BE3-B6821ECC4618}" xr6:coauthVersionLast="45" xr6:coauthVersionMax="45" xr10:uidLastSave="{00000000-0000-0000-0000-000000000000}"/>
  <bookViews>
    <workbookView xWindow="8160" yWindow="640" windowWidth="29220" windowHeight="15820" firstSheet="7" activeTab="8" xr2:uid="{00000000-000D-0000-FFFF-FFFF00000000}"/>
  </bookViews>
  <sheets>
    <sheet name="SPRING 2023" sheetId="3" r:id="rId1"/>
    <sheet name="SW" sheetId="4" r:id="rId2"/>
    <sheet name="CGC" sheetId="5" r:id="rId3"/>
    <sheet name="WCC" sheetId="6" r:id="rId4"/>
    <sheet name="Oak Cup" sheetId="7" r:id="rId5"/>
    <sheet name="Altrz" sheetId="8" r:id="rId6"/>
    <sheet name="Altrz Wrksheet for champ" sheetId="20" r:id="rId7"/>
    <sheet name="B2B" sheetId="9" r:id="rId8"/>
    <sheet name="Fall 2023" sheetId="19" r:id="rId9"/>
    <sheet name="STP" sheetId="15" r:id="rId10"/>
    <sheet name="ERC Sp." sheetId="16" r:id="rId11"/>
    <sheet name="H2HM" sheetId="17" r:id="rId12"/>
    <sheet name="H2HM Worksheet for champ" sheetId="21" r:id="rId13"/>
    <sheet name="HOE" sheetId="18" r:id="rId14"/>
  </sheets>
  <definedNames>
    <definedName name="_xlnm.Print_Area" localSheetId="6">'Altrz Wrksheet for champ'!$A$2:$I$33</definedName>
    <definedName name="_xlnm.Print_Area" localSheetId="0">Altrz!$A$2:$J$39</definedName>
  </definedNames>
  <calcPr calcId="191029"/>
</workbook>
</file>

<file path=xl/calcChain.xml><?xml version="1.0" encoding="utf-8"?>
<calcChain xmlns="http://schemas.openxmlformats.org/spreadsheetml/2006/main">
  <c r="G22" i="18" l="1"/>
  <c r="G21" i="18"/>
  <c r="G20" i="18"/>
  <c r="F22" i="18"/>
  <c r="F21" i="18"/>
  <c r="F20" i="18"/>
  <c r="A29" i="18"/>
  <c r="A30" i="18" s="1"/>
  <c r="A31" i="18" s="1"/>
  <c r="A28" i="18"/>
  <c r="D38" i="16" l="1"/>
  <c r="D37" i="16"/>
  <c r="D26" i="16"/>
  <c r="D25" i="16"/>
  <c r="D14" i="16"/>
  <c r="D13" i="16"/>
  <c r="D46" i="17"/>
  <c r="D45" i="17"/>
  <c r="D38" i="17"/>
  <c r="D37" i="17"/>
  <c r="D26" i="17"/>
  <c r="D25" i="17"/>
  <c r="D14" i="17"/>
  <c r="D13" i="17"/>
  <c r="D38" i="18"/>
  <c r="D37" i="18"/>
  <c r="D26" i="18"/>
  <c r="D25" i="18"/>
  <c r="D14" i="18"/>
  <c r="D13" i="18"/>
  <c r="E13" i="18"/>
  <c r="E2" i="8" l="1"/>
  <c r="H51" i="18"/>
  <c r="H50" i="18"/>
  <c r="H49" i="18"/>
  <c r="H48" i="18"/>
  <c r="H47" i="18"/>
  <c r="H46" i="18"/>
  <c r="G46" i="18"/>
  <c r="F46" i="18"/>
  <c r="E46" i="18"/>
  <c r="A46" i="18"/>
  <c r="H45" i="18"/>
  <c r="G45" i="18"/>
  <c r="F45" i="18"/>
  <c r="E45" i="18"/>
  <c r="D45" i="18"/>
  <c r="C45" i="18"/>
  <c r="B45" i="18"/>
  <c r="A45" i="18"/>
  <c r="G41" i="18"/>
  <c r="F41" i="18"/>
  <c r="E41" i="18"/>
  <c r="D41" i="18"/>
  <c r="G40" i="18"/>
  <c r="F40" i="18"/>
  <c r="E40" i="18"/>
  <c r="D40" i="18"/>
  <c r="G39" i="18"/>
  <c r="F39" i="18"/>
  <c r="E39" i="18"/>
  <c r="D39" i="18"/>
  <c r="H39" i="18" s="1"/>
  <c r="H38" i="18"/>
  <c r="G38" i="18"/>
  <c r="F38" i="18"/>
  <c r="E38" i="18"/>
  <c r="A38" i="18"/>
  <c r="H37" i="18"/>
  <c r="G37" i="18"/>
  <c r="F37" i="18"/>
  <c r="E37" i="18"/>
  <c r="C37" i="18"/>
  <c r="B37" i="18"/>
  <c r="A37" i="18"/>
  <c r="G33" i="18"/>
  <c r="F33" i="18"/>
  <c r="E33" i="18"/>
  <c r="D33" i="18"/>
  <c r="G32" i="18"/>
  <c r="F32" i="18"/>
  <c r="E32" i="18"/>
  <c r="D32" i="18"/>
  <c r="G31" i="18"/>
  <c r="F31" i="18"/>
  <c r="E31" i="18"/>
  <c r="D31" i="18"/>
  <c r="H31" i="19" s="1"/>
  <c r="D31" i="19" s="1"/>
  <c r="G30" i="18"/>
  <c r="F30" i="18"/>
  <c r="E30" i="18"/>
  <c r="D30" i="18"/>
  <c r="H27" i="19" s="1"/>
  <c r="D27" i="19" s="1"/>
  <c r="G29" i="18"/>
  <c r="F29" i="18"/>
  <c r="E29" i="18"/>
  <c r="D29" i="18"/>
  <c r="H29" i="19" s="1"/>
  <c r="D29" i="19" s="1"/>
  <c r="G28" i="18"/>
  <c r="F28" i="18"/>
  <c r="E28" i="18"/>
  <c r="D28" i="18"/>
  <c r="H30" i="19" s="1"/>
  <c r="D30" i="19" s="1"/>
  <c r="G27" i="18"/>
  <c r="F27" i="18"/>
  <c r="E27" i="18"/>
  <c r="D27" i="18"/>
  <c r="H27" i="18" s="1"/>
  <c r="G26" i="18"/>
  <c r="F26" i="18"/>
  <c r="E26" i="18"/>
  <c r="A26" i="18"/>
  <c r="G25" i="18"/>
  <c r="F25" i="18"/>
  <c r="E25" i="18"/>
  <c r="C25" i="18"/>
  <c r="B25" i="18"/>
  <c r="A25" i="18"/>
  <c r="E22" i="18"/>
  <c r="D22" i="18"/>
  <c r="E21" i="18"/>
  <c r="D21" i="18"/>
  <c r="H22" i="19" s="1"/>
  <c r="D22" i="19" s="1"/>
  <c r="M9" i="19" s="1"/>
  <c r="E20" i="18"/>
  <c r="D20" i="18"/>
  <c r="H21" i="19" s="1"/>
  <c r="D21" i="19" s="1"/>
  <c r="M6" i="19" s="1"/>
  <c r="G19" i="18"/>
  <c r="F19" i="18"/>
  <c r="E19" i="18"/>
  <c r="D19" i="18"/>
  <c r="H20" i="19" s="1"/>
  <c r="D20" i="19" s="1"/>
  <c r="M10" i="19" s="1"/>
  <c r="G18" i="18"/>
  <c r="F18" i="18"/>
  <c r="E18" i="18"/>
  <c r="D18" i="18"/>
  <c r="H15" i="19" s="1"/>
  <c r="D15" i="19" s="1"/>
  <c r="G17" i="18"/>
  <c r="F17" i="18"/>
  <c r="E17" i="18"/>
  <c r="D17" i="18"/>
  <c r="H18" i="19" s="1"/>
  <c r="D18" i="19" s="1"/>
  <c r="G16" i="18"/>
  <c r="F16" i="18"/>
  <c r="E16" i="18"/>
  <c r="D16" i="18"/>
  <c r="H19" i="19" s="1"/>
  <c r="D19" i="19" s="1"/>
  <c r="G15" i="18"/>
  <c r="F15" i="18"/>
  <c r="E15" i="18"/>
  <c r="D15" i="18"/>
  <c r="H15" i="18" s="1"/>
  <c r="H14" i="18"/>
  <c r="H26" i="18" s="1"/>
  <c r="G14" i="18"/>
  <c r="F14" i="18"/>
  <c r="E14" i="18"/>
  <c r="A14" i="18"/>
  <c r="H13" i="18"/>
  <c r="H25" i="18" s="1"/>
  <c r="G13" i="18"/>
  <c r="F13" i="18"/>
  <c r="C13" i="18"/>
  <c r="B13" i="18"/>
  <c r="A13" i="18"/>
  <c r="G11" i="18"/>
  <c r="F11" i="18"/>
  <c r="E11" i="18"/>
  <c r="D11" i="18"/>
  <c r="G10" i="18"/>
  <c r="F10" i="18"/>
  <c r="E10" i="18"/>
  <c r="D10" i="18"/>
  <c r="G9" i="18"/>
  <c r="F9" i="18"/>
  <c r="E9" i="18"/>
  <c r="D9" i="18"/>
  <c r="G8" i="18"/>
  <c r="F8" i="18"/>
  <c r="E8" i="18"/>
  <c r="D8" i="18"/>
  <c r="H8" i="18" s="1"/>
  <c r="G7" i="18"/>
  <c r="F7" i="18"/>
  <c r="E7" i="18"/>
  <c r="D7" i="18"/>
  <c r="G6" i="18"/>
  <c r="F6" i="18"/>
  <c r="E6" i="18"/>
  <c r="D6" i="18"/>
  <c r="H6" i="18" s="1"/>
  <c r="G5" i="18"/>
  <c r="F5" i="18"/>
  <c r="E5" i="18"/>
  <c r="D5" i="18"/>
  <c r="H5" i="18" s="1"/>
  <c r="A4" i="18"/>
  <c r="C3" i="18"/>
  <c r="B3" i="18"/>
  <c r="A3" i="18"/>
  <c r="C2" i="18"/>
  <c r="G43" i="21"/>
  <c r="F43" i="21"/>
  <c r="E43" i="21"/>
  <c r="D43" i="21"/>
  <c r="G42" i="21"/>
  <c r="F42" i="21"/>
  <c r="E42" i="21"/>
  <c r="D42" i="21"/>
  <c r="G41" i="21"/>
  <c r="F41" i="21"/>
  <c r="E41" i="21"/>
  <c r="D41" i="21"/>
  <c r="G40" i="21"/>
  <c r="F40" i="21"/>
  <c r="E40" i="21"/>
  <c r="D40" i="21"/>
  <c r="A40" i="21"/>
  <c r="G39" i="21"/>
  <c r="F39" i="21"/>
  <c r="E39" i="21"/>
  <c r="D39" i="21"/>
  <c r="H38" i="21"/>
  <c r="G38" i="21"/>
  <c r="F38" i="21"/>
  <c r="E38" i="21"/>
  <c r="A38" i="21"/>
  <c r="H37" i="21"/>
  <c r="G37" i="21"/>
  <c r="F37" i="21"/>
  <c r="E37" i="21"/>
  <c r="C37" i="21"/>
  <c r="B37" i="21"/>
  <c r="A37" i="21"/>
  <c r="G35" i="21"/>
  <c r="F35" i="21"/>
  <c r="E35" i="21"/>
  <c r="G34" i="21"/>
  <c r="F34" i="21"/>
  <c r="E34" i="21"/>
  <c r="D34" i="21"/>
  <c r="G33" i="21"/>
  <c r="F33" i="21"/>
  <c r="E33" i="21"/>
  <c r="D33" i="21"/>
  <c r="G32" i="21"/>
  <c r="F32" i="21"/>
  <c r="E32" i="21"/>
  <c r="D32" i="21"/>
  <c r="G31" i="21"/>
  <c r="F31" i="21"/>
  <c r="E31" i="21"/>
  <c r="D31" i="21"/>
  <c r="A31" i="21"/>
  <c r="G30" i="21"/>
  <c r="F30" i="21"/>
  <c r="E30" i="21"/>
  <c r="D30" i="21"/>
  <c r="A30" i="21"/>
  <c r="G29" i="21"/>
  <c r="F29" i="21"/>
  <c r="E29" i="21"/>
  <c r="D29" i="21"/>
  <c r="A29" i="21"/>
  <c r="G28" i="21"/>
  <c r="F28" i="21"/>
  <c r="E28" i="21"/>
  <c r="D28" i="21"/>
  <c r="A28" i="21"/>
  <c r="G27" i="21"/>
  <c r="F27" i="21"/>
  <c r="E27" i="21"/>
  <c r="D27" i="21"/>
  <c r="H26" i="21"/>
  <c r="G26" i="21"/>
  <c r="F26" i="21"/>
  <c r="E26" i="21"/>
  <c r="A26" i="21"/>
  <c r="H25" i="21"/>
  <c r="G25" i="21"/>
  <c r="F25" i="21"/>
  <c r="E25" i="21"/>
  <c r="C25" i="21"/>
  <c r="B25" i="21"/>
  <c r="A25" i="21"/>
  <c r="G24" i="21"/>
  <c r="F24" i="21"/>
  <c r="E24" i="21"/>
  <c r="G23" i="21"/>
  <c r="F23" i="21"/>
  <c r="E23" i="21"/>
  <c r="G22" i="21"/>
  <c r="F22" i="21"/>
  <c r="E22" i="21"/>
  <c r="D22" i="21"/>
  <c r="G21" i="21"/>
  <c r="F21" i="21"/>
  <c r="E21" i="21"/>
  <c r="D21" i="21"/>
  <c r="G20" i="21"/>
  <c r="F20" i="21"/>
  <c r="E20" i="21"/>
  <c r="D20" i="21"/>
  <c r="G19" i="21"/>
  <c r="F19" i="21"/>
  <c r="E19" i="21"/>
  <c r="D19" i="21"/>
  <c r="G18" i="21"/>
  <c r="F18" i="21"/>
  <c r="E18" i="21"/>
  <c r="D18" i="21"/>
  <c r="A18" i="21"/>
  <c r="G17" i="21"/>
  <c r="F17" i="21"/>
  <c r="E17" i="21"/>
  <c r="D17" i="21"/>
  <c r="A17" i="21"/>
  <c r="G16" i="21"/>
  <c r="F16" i="21"/>
  <c r="E16" i="21"/>
  <c r="D16" i="21"/>
  <c r="A16" i="21"/>
  <c r="G15" i="21"/>
  <c r="F15" i="21"/>
  <c r="E15" i="21"/>
  <c r="D15" i="21"/>
  <c r="H14" i="21"/>
  <c r="G14" i="21"/>
  <c r="F14" i="21"/>
  <c r="E14" i="21"/>
  <c r="A14" i="21"/>
  <c r="H13" i="21"/>
  <c r="G13" i="21"/>
  <c r="F13" i="21"/>
  <c r="E13" i="21"/>
  <c r="D13" i="21"/>
  <c r="C13" i="21"/>
  <c r="B13" i="21"/>
  <c r="A13" i="21"/>
  <c r="G12" i="21"/>
  <c r="F12" i="21"/>
  <c r="E12" i="21"/>
  <c r="D12" i="21"/>
  <c r="G11" i="21"/>
  <c r="F11" i="21"/>
  <c r="E11" i="21"/>
  <c r="D11" i="21"/>
  <c r="G10" i="21"/>
  <c r="F10" i="21"/>
  <c r="E10" i="21"/>
  <c r="D10" i="21"/>
  <c r="G9" i="21"/>
  <c r="F9" i="21"/>
  <c r="E9" i="21"/>
  <c r="D9" i="21"/>
  <c r="G8" i="21"/>
  <c r="F8" i="21"/>
  <c r="E8" i="21"/>
  <c r="D8" i="21"/>
  <c r="G7" i="21"/>
  <c r="F7" i="21"/>
  <c r="E7" i="21"/>
  <c r="D7" i="21"/>
  <c r="G6" i="21"/>
  <c r="F6" i="21"/>
  <c r="E6" i="21"/>
  <c r="A6" i="21"/>
  <c r="G5" i="21"/>
  <c r="F5" i="21"/>
  <c r="E5" i="21"/>
  <c r="D5" i="21"/>
  <c r="D4" i="21"/>
  <c r="A4" i="21"/>
  <c r="D3" i="21"/>
  <c r="C3" i="21"/>
  <c r="B3" i="21"/>
  <c r="A3" i="21"/>
  <c r="C2" i="21"/>
  <c r="G51" i="17"/>
  <c r="G50" i="17"/>
  <c r="A50" i="17"/>
  <c r="G49" i="17"/>
  <c r="A49" i="17"/>
  <c r="G48" i="17"/>
  <c r="A48" i="17"/>
  <c r="G47" i="17"/>
  <c r="G46" i="17"/>
  <c r="F46" i="17"/>
  <c r="E46" i="17"/>
  <c r="A46" i="17"/>
  <c r="G45" i="17"/>
  <c r="F45" i="17"/>
  <c r="E45" i="17"/>
  <c r="C45" i="17"/>
  <c r="B45" i="17"/>
  <c r="A45" i="17"/>
  <c r="G43" i="17"/>
  <c r="F43" i="17"/>
  <c r="E43" i="17"/>
  <c r="D43" i="17"/>
  <c r="G42" i="17"/>
  <c r="F42" i="17"/>
  <c r="E42" i="17"/>
  <c r="D42" i="17"/>
  <c r="G41" i="17"/>
  <c r="F41" i="17"/>
  <c r="E41" i="17"/>
  <c r="D41" i="17"/>
  <c r="G40" i="17"/>
  <c r="F40" i="17"/>
  <c r="E40" i="17"/>
  <c r="D40" i="17"/>
  <c r="A40" i="17"/>
  <c r="G39" i="17"/>
  <c r="F39" i="17"/>
  <c r="E39" i="17"/>
  <c r="D39" i="17"/>
  <c r="G38" i="17"/>
  <c r="F38" i="17"/>
  <c r="E38" i="17"/>
  <c r="A38" i="17"/>
  <c r="G37" i="17"/>
  <c r="F37" i="17"/>
  <c r="E37" i="17"/>
  <c r="C37" i="17"/>
  <c r="B37" i="17"/>
  <c r="A37" i="17"/>
  <c r="G35" i="17"/>
  <c r="F35" i="17"/>
  <c r="E35" i="17"/>
  <c r="G34" i="17"/>
  <c r="F34" i="17"/>
  <c r="E34" i="17"/>
  <c r="D34" i="17"/>
  <c r="G33" i="17"/>
  <c r="F33" i="17"/>
  <c r="E33" i="17"/>
  <c r="D33" i="17"/>
  <c r="G32" i="17"/>
  <c r="F32" i="17"/>
  <c r="E32" i="17"/>
  <c r="D32" i="17"/>
  <c r="G31" i="17"/>
  <c r="F31" i="17"/>
  <c r="E31" i="17"/>
  <c r="D31" i="17"/>
  <c r="A31" i="17"/>
  <c r="G30" i="17"/>
  <c r="F30" i="17"/>
  <c r="E30" i="17"/>
  <c r="D30" i="17"/>
  <c r="A30" i="17"/>
  <c r="G29" i="17"/>
  <c r="F29" i="17"/>
  <c r="E29" i="17"/>
  <c r="D29" i="17"/>
  <c r="A29" i="17"/>
  <c r="G28" i="17"/>
  <c r="F28" i="17"/>
  <c r="E28" i="17"/>
  <c r="D28" i="17"/>
  <c r="A28" i="17"/>
  <c r="G27" i="17"/>
  <c r="F27" i="17"/>
  <c r="E27" i="17"/>
  <c r="D27" i="17"/>
  <c r="G26" i="17"/>
  <c r="F26" i="17"/>
  <c r="E26" i="17"/>
  <c r="A26" i="17"/>
  <c r="G25" i="17"/>
  <c r="F25" i="17"/>
  <c r="E25" i="17"/>
  <c r="C25" i="17"/>
  <c r="B25" i="17"/>
  <c r="A25" i="17"/>
  <c r="G24" i="17"/>
  <c r="F24" i="17"/>
  <c r="E24" i="17"/>
  <c r="G23" i="17"/>
  <c r="F23" i="17"/>
  <c r="E23" i="17"/>
  <c r="G22" i="17"/>
  <c r="F22" i="17"/>
  <c r="E22" i="17"/>
  <c r="D22" i="17"/>
  <c r="G21" i="17"/>
  <c r="F21" i="17"/>
  <c r="E21" i="17"/>
  <c r="D21" i="17"/>
  <c r="G20" i="17"/>
  <c r="F20" i="17"/>
  <c r="E20" i="17"/>
  <c r="D20" i="17"/>
  <c r="G19" i="17"/>
  <c r="F19" i="17"/>
  <c r="E19" i="17"/>
  <c r="D19" i="17"/>
  <c r="G18" i="17"/>
  <c r="F18" i="17"/>
  <c r="E18" i="17"/>
  <c r="D18" i="17"/>
  <c r="A18" i="17"/>
  <c r="G17" i="17"/>
  <c r="F17" i="17"/>
  <c r="E17" i="17"/>
  <c r="D17" i="17"/>
  <c r="A17" i="17"/>
  <c r="G16" i="17"/>
  <c r="F16" i="17"/>
  <c r="E16" i="17"/>
  <c r="D16" i="17"/>
  <c r="A16" i="17"/>
  <c r="G15" i="17"/>
  <c r="F15" i="17"/>
  <c r="E15" i="17"/>
  <c r="D15" i="17"/>
  <c r="G14" i="17"/>
  <c r="F14" i="17"/>
  <c r="E14" i="17"/>
  <c r="A14" i="17"/>
  <c r="G13" i="17"/>
  <c r="F13" i="17"/>
  <c r="E13" i="17"/>
  <c r="C13" i="17"/>
  <c r="B13" i="17"/>
  <c r="A13" i="17"/>
  <c r="G12" i="17"/>
  <c r="F12" i="17"/>
  <c r="E12" i="17"/>
  <c r="D12" i="17"/>
  <c r="G11" i="17"/>
  <c r="F11" i="17"/>
  <c r="E11" i="17"/>
  <c r="D11" i="17"/>
  <c r="G10" i="17"/>
  <c r="F10" i="17"/>
  <c r="E10" i="17"/>
  <c r="D10" i="17"/>
  <c r="G9" i="17"/>
  <c r="F9" i="17"/>
  <c r="E9" i="17"/>
  <c r="D9" i="17"/>
  <c r="G8" i="17"/>
  <c r="F8" i="17"/>
  <c r="E8" i="17"/>
  <c r="D8" i="17"/>
  <c r="G7" i="17"/>
  <c r="F7" i="17"/>
  <c r="E7" i="17"/>
  <c r="D7" i="17"/>
  <c r="G6" i="17"/>
  <c r="F6" i="17"/>
  <c r="E6" i="17"/>
  <c r="A6" i="17"/>
  <c r="G5" i="17"/>
  <c r="F5" i="17"/>
  <c r="E5" i="17"/>
  <c r="D5" i="17"/>
  <c r="A4" i="17"/>
  <c r="C3" i="17"/>
  <c r="B3" i="17"/>
  <c r="A3" i="17"/>
  <c r="C2" i="17"/>
  <c r="F46" i="16"/>
  <c r="E46" i="16"/>
  <c r="D46" i="16"/>
  <c r="A46" i="16"/>
  <c r="F45" i="16"/>
  <c r="E45" i="16"/>
  <c r="C45" i="16"/>
  <c r="B45" i="16"/>
  <c r="A45" i="16"/>
  <c r="F43" i="16"/>
  <c r="E43" i="16"/>
  <c r="D43" i="16"/>
  <c r="F42" i="16"/>
  <c r="E42" i="16"/>
  <c r="D42" i="16"/>
  <c r="F41" i="16"/>
  <c r="E41" i="16"/>
  <c r="D41" i="16"/>
  <c r="F40" i="16"/>
  <c r="E40" i="16"/>
  <c r="D40" i="16"/>
  <c r="F39" i="16"/>
  <c r="E39" i="16"/>
  <c r="D39" i="16"/>
  <c r="F38" i="16"/>
  <c r="E38" i="16"/>
  <c r="A38" i="16"/>
  <c r="F37" i="16"/>
  <c r="E37" i="16"/>
  <c r="C37" i="16"/>
  <c r="B37" i="16"/>
  <c r="A37" i="16"/>
  <c r="F35" i="16"/>
  <c r="E35" i="16"/>
  <c r="F34" i="16"/>
  <c r="E34" i="16"/>
  <c r="D34" i="16"/>
  <c r="F33" i="16"/>
  <c r="E33" i="16"/>
  <c r="D33" i="16"/>
  <c r="F32" i="16"/>
  <c r="E32" i="16"/>
  <c r="D32" i="16"/>
  <c r="F31" i="16"/>
  <c r="E31" i="16"/>
  <c r="D31" i="16"/>
  <c r="F30" i="16"/>
  <c r="E30" i="16"/>
  <c r="D30" i="16"/>
  <c r="F29" i="16"/>
  <c r="E29" i="16"/>
  <c r="D29" i="16"/>
  <c r="F28" i="16"/>
  <c r="E28" i="16"/>
  <c r="D28" i="16"/>
  <c r="F27" i="16"/>
  <c r="E27" i="16"/>
  <c r="D27" i="16"/>
  <c r="F26" i="16"/>
  <c r="E26" i="16"/>
  <c r="A26" i="16"/>
  <c r="F25" i="16"/>
  <c r="E25" i="16"/>
  <c r="C25" i="16"/>
  <c r="B25" i="16"/>
  <c r="A25" i="16"/>
  <c r="F22" i="16"/>
  <c r="E22" i="16"/>
  <c r="D22" i="16"/>
  <c r="F21" i="16"/>
  <c r="E21" i="16"/>
  <c r="D21" i="16"/>
  <c r="F20" i="16"/>
  <c r="E20" i="16"/>
  <c r="D20" i="16"/>
  <c r="F19" i="16"/>
  <c r="E19" i="16"/>
  <c r="D19" i="16"/>
  <c r="F18" i="16"/>
  <c r="E18" i="16"/>
  <c r="D18" i="16"/>
  <c r="F17" i="16"/>
  <c r="E17" i="16"/>
  <c r="D17" i="16"/>
  <c r="F16" i="16"/>
  <c r="E16" i="16"/>
  <c r="D16" i="16"/>
  <c r="F15" i="16"/>
  <c r="E15" i="16"/>
  <c r="D15" i="16"/>
  <c r="F14" i="16"/>
  <c r="E14" i="16"/>
  <c r="A14" i="16"/>
  <c r="F13" i="16"/>
  <c r="E13" i="16"/>
  <c r="C13" i="16"/>
  <c r="B13" i="16"/>
  <c r="A13" i="16"/>
  <c r="F12" i="16"/>
  <c r="E12" i="16"/>
  <c r="D12" i="16"/>
  <c r="F11" i="16"/>
  <c r="E11" i="16"/>
  <c r="D11" i="16"/>
  <c r="F10" i="16"/>
  <c r="E10" i="16"/>
  <c r="D10" i="16"/>
  <c r="F9" i="16"/>
  <c r="E9" i="16"/>
  <c r="D9" i="16"/>
  <c r="F8" i="16"/>
  <c r="E8" i="16"/>
  <c r="D8" i="16"/>
  <c r="F7" i="16"/>
  <c r="E7" i="16"/>
  <c r="D7" i="16"/>
  <c r="F6" i="16"/>
  <c r="E6" i="16"/>
  <c r="D6" i="16"/>
  <c r="F5" i="16"/>
  <c r="E5" i="16"/>
  <c r="D5" i="16"/>
  <c r="A4" i="16"/>
  <c r="C3" i="16"/>
  <c r="B3" i="16"/>
  <c r="A3" i="16"/>
  <c r="C2" i="16"/>
  <c r="E46" i="15"/>
  <c r="D46" i="15"/>
  <c r="D46" i="18" s="1"/>
  <c r="E45" i="15"/>
  <c r="D45" i="15"/>
  <c r="D45" i="16" s="1"/>
  <c r="E43" i="15"/>
  <c r="D43" i="15"/>
  <c r="E42" i="15"/>
  <c r="D42" i="15"/>
  <c r="E41" i="15"/>
  <c r="D41" i="15"/>
  <c r="E40" i="15"/>
  <c r="D40" i="15"/>
  <c r="E39" i="15"/>
  <c r="D39" i="15"/>
  <c r="E38" i="15"/>
  <c r="D38" i="15"/>
  <c r="D38" i="21" s="1"/>
  <c r="E37" i="15"/>
  <c r="D37" i="15"/>
  <c r="D37" i="21" s="1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D26" i="21" s="1"/>
  <c r="E25" i="15"/>
  <c r="D25" i="15"/>
  <c r="D25" i="21" s="1"/>
  <c r="B25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D14" i="21" s="1"/>
  <c r="E13" i="15"/>
  <c r="D13" i="15"/>
  <c r="B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C2" i="15"/>
  <c r="D51" i="19"/>
  <c r="D50" i="19"/>
  <c r="D49" i="19"/>
  <c r="D48" i="19"/>
  <c r="D47" i="19"/>
  <c r="G46" i="19"/>
  <c r="F46" i="19"/>
  <c r="E46" i="19"/>
  <c r="D46" i="19"/>
  <c r="H45" i="19"/>
  <c r="G45" i="19"/>
  <c r="F45" i="19"/>
  <c r="E45" i="19"/>
  <c r="D45" i="19"/>
  <c r="C45" i="19"/>
  <c r="H44" i="19"/>
  <c r="G44" i="19"/>
  <c r="F44" i="19"/>
  <c r="E44" i="19"/>
  <c r="C43" i="19"/>
  <c r="D42" i="19"/>
  <c r="C42" i="19"/>
  <c r="H41" i="19"/>
  <c r="G41" i="19"/>
  <c r="F41" i="19"/>
  <c r="E41" i="19"/>
  <c r="D41" i="19"/>
  <c r="C41" i="19"/>
  <c r="B41" i="19"/>
  <c r="H40" i="19"/>
  <c r="D40" i="19" s="1"/>
  <c r="G40" i="19"/>
  <c r="F40" i="19"/>
  <c r="E40" i="19"/>
  <c r="C40" i="19"/>
  <c r="B40" i="19"/>
  <c r="H39" i="19"/>
  <c r="D39" i="19" s="1"/>
  <c r="G39" i="19"/>
  <c r="F39" i="19"/>
  <c r="E39" i="19"/>
  <c r="C39" i="19"/>
  <c r="B39" i="19"/>
  <c r="G38" i="19"/>
  <c r="F38" i="19"/>
  <c r="E38" i="19"/>
  <c r="D38" i="19"/>
  <c r="H37" i="19"/>
  <c r="G37" i="19"/>
  <c r="F37" i="19"/>
  <c r="E37" i="19"/>
  <c r="D37" i="19"/>
  <c r="C37" i="19"/>
  <c r="H36" i="19"/>
  <c r="G36" i="19"/>
  <c r="F36" i="19"/>
  <c r="E36" i="19"/>
  <c r="C35" i="19"/>
  <c r="C34" i="19"/>
  <c r="H33" i="19"/>
  <c r="D33" i="19" s="1"/>
  <c r="G33" i="19"/>
  <c r="F33" i="19"/>
  <c r="E33" i="19"/>
  <c r="C33" i="19"/>
  <c r="B33" i="19"/>
  <c r="H32" i="19"/>
  <c r="D32" i="19" s="1"/>
  <c r="N10" i="19" s="1"/>
  <c r="G32" i="19"/>
  <c r="F32" i="19"/>
  <c r="E32" i="19"/>
  <c r="C32" i="19"/>
  <c r="B32" i="19"/>
  <c r="G31" i="19"/>
  <c r="F31" i="19"/>
  <c r="E31" i="19"/>
  <c r="C31" i="19"/>
  <c r="B31" i="19"/>
  <c r="G30" i="19"/>
  <c r="F30" i="19"/>
  <c r="E30" i="19"/>
  <c r="C30" i="19"/>
  <c r="B30" i="19"/>
  <c r="G29" i="19"/>
  <c r="F29" i="19"/>
  <c r="E29" i="19"/>
  <c r="C29" i="19"/>
  <c r="B29" i="19"/>
  <c r="G28" i="19"/>
  <c r="F28" i="19"/>
  <c r="E28" i="19"/>
  <c r="C28" i="19"/>
  <c r="B28" i="19"/>
  <c r="G27" i="19"/>
  <c r="F27" i="19"/>
  <c r="E27" i="19"/>
  <c r="C27" i="19"/>
  <c r="B27" i="19"/>
  <c r="G26" i="19"/>
  <c r="F26" i="19"/>
  <c r="E26" i="19"/>
  <c r="D26" i="19"/>
  <c r="H25" i="19"/>
  <c r="G25" i="19"/>
  <c r="F25" i="19"/>
  <c r="E25" i="19"/>
  <c r="D25" i="19"/>
  <c r="C25" i="19"/>
  <c r="H24" i="19"/>
  <c r="G24" i="19"/>
  <c r="F24" i="19"/>
  <c r="E24" i="19"/>
  <c r="C23" i="19"/>
  <c r="G22" i="19"/>
  <c r="F22" i="19"/>
  <c r="E22" i="19"/>
  <c r="C22" i="19"/>
  <c r="B22" i="19"/>
  <c r="G21" i="19"/>
  <c r="F21" i="19"/>
  <c r="E21" i="19"/>
  <c r="C21" i="19"/>
  <c r="B21" i="19"/>
  <c r="G20" i="19"/>
  <c r="F20" i="19"/>
  <c r="E20" i="19"/>
  <c r="C20" i="19"/>
  <c r="B20" i="19"/>
  <c r="G19" i="19"/>
  <c r="F19" i="19"/>
  <c r="E19" i="19"/>
  <c r="C19" i="19"/>
  <c r="B19" i="19"/>
  <c r="G18" i="19"/>
  <c r="F18" i="19"/>
  <c r="E18" i="19"/>
  <c r="C18" i="19"/>
  <c r="B18" i="19"/>
  <c r="G17" i="19"/>
  <c r="F17" i="19"/>
  <c r="E17" i="19"/>
  <c r="C17" i="19"/>
  <c r="B17" i="19"/>
  <c r="G16" i="19"/>
  <c r="F16" i="19"/>
  <c r="E16" i="19"/>
  <c r="C16" i="19"/>
  <c r="B16" i="19"/>
  <c r="G15" i="19"/>
  <c r="F15" i="19"/>
  <c r="E15" i="19"/>
  <c r="C15" i="19"/>
  <c r="B15" i="19"/>
  <c r="H14" i="19"/>
  <c r="H26" i="19" s="1"/>
  <c r="H38" i="19" s="1"/>
  <c r="H46" i="19" s="1"/>
  <c r="G14" i="19"/>
  <c r="F14" i="19"/>
  <c r="E14" i="19"/>
  <c r="D14" i="19"/>
  <c r="H13" i="19"/>
  <c r="G13" i="19"/>
  <c r="F13" i="19"/>
  <c r="E13" i="19"/>
  <c r="D13" i="19"/>
  <c r="C13" i="19"/>
  <c r="H12" i="19"/>
  <c r="G12" i="19"/>
  <c r="F12" i="19"/>
  <c r="E12" i="19"/>
  <c r="C12" i="19"/>
  <c r="H11" i="19"/>
  <c r="D11" i="19" s="1"/>
  <c r="L8" i="19" s="1"/>
  <c r="G11" i="19"/>
  <c r="F11" i="19"/>
  <c r="E11" i="19"/>
  <c r="C11" i="19"/>
  <c r="B11" i="19"/>
  <c r="H10" i="19"/>
  <c r="D10" i="19" s="1"/>
  <c r="L6" i="19" s="1"/>
  <c r="G10" i="19"/>
  <c r="F10" i="19"/>
  <c r="E10" i="19"/>
  <c r="C10" i="19"/>
  <c r="B10" i="19"/>
  <c r="H9" i="19"/>
  <c r="D9" i="19" s="1"/>
  <c r="L9" i="19" s="1"/>
  <c r="G9" i="19"/>
  <c r="F9" i="19"/>
  <c r="E9" i="19"/>
  <c r="C9" i="19"/>
  <c r="B9" i="19"/>
  <c r="H8" i="19"/>
  <c r="G8" i="19"/>
  <c r="F8" i="19"/>
  <c r="E8" i="19"/>
  <c r="D8" i="19"/>
  <c r="L10" i="19" s="1"/>
  <c r="C8" i="19"/>
  <c r="B8" i="19"/>
  <c r="H7" i="19"/>
  <c r="D7" i="19" s="1"/>
  <c r="L5" i="19" s="1"/>
  <c r="G7" i="19"/>
  <c r="F7" i="19"/>
  <c r="E7" i="19"/>
  <c r="C7" i="19"/>
  <c r="B7" i="19"/>
  <c r="H6" i="19"/>
  <c r="G6" i="19"/>
  <c r="F6" i="19"/>
  <c r="E6" i="19"/>
  <c r="D6" i="19"/>
  <c r="L4" i="19" s="1"/>
  <c r="C6" i="19"/>
  <c r="B6" i="19"/>
  <c r="H5" i="19"/>
  <c r="G5" i="19"/>
  <c r="F5" i="19"/>
  <c r="E5" i="19"/>
  <c r="D5" i="19"/>
  <c r="C5" i="19"/>
  <c r="B5" i="19"/>
  <c r="D2" i="19"/>
  <c r="B26" i="9"/>
  <c r="B12" i="9"/>
  <c r="C2" i="9"/>
  <c r="G32" i="20"/>
  <c r="F32" i="20"/>
  <c r="E32" i="20"/>
  <c r="D32" i="20"/>
  <c r="C32" i="20"/>
  <c r="B32" i="20"/>
  <c r="G31" i="20"/>
  <c r="F31" i="20"/>
  <c r="E31" i="20"/>
  <c r="D31" i="20"/>
  <c r="C31" i="20"/>
  <c r="B31" i="20"/>
  <c r="A31" i="20"/>
  <c r="G30" i="20"/>
  <c r="F30" i="20"/>
  <c r="E30" i="20"/>
  <c r="D30" i="20"/>
  <c r="C30" i="20"/>
  <c r="B30" i="20"/>
  <c r="A30" i="20"/>
  <c r="G29" i="20"/>
  <c r="F29" i="20"/>
  <c r="E29" i="20"/>
  <c r="D29" i="20"/>
  <c r="C29" i="20"/>
  <c r="B29" i="20"/>
  <c r="H28" i="20"/>
  <c r="G28" i="20"/>
  <c r="F28" i="20"/>
  <c r="E28" i="20"/>
  <c r="D28" i="20"/>
  <c r="C28" i="20"/>
  <c r="H27" i="20"/>
  <c r="G27" i="20"/>
  <c r="F27" i="20"/>
  <c r="E27" i="20"/>
  <c r="D27" i="20"/>
  <c r="C27" i="20"/>
  <c r="B27" i="20"/>
  <c r="G25" i="20"/>
  <c r="F25" i="20"/>
  <c r="E25" i="20"/>
  <c r="D25" i="20"/>
  <c r="C25" i="20"/>
  <c r="B25" i="20"/>
  <c r="A25" i="20"/>
  <c r="G24" i="20"/>
  <c r="F24" i="20"/>
  <c r="E24" i="20"/>
  <c r="D24" i="20"/>
  <c r="C24" i="20"/>
  <c r="B24" i="20"/>
  <c r="A24" i="20"/>
  <c r="G23" i="20"/>
  <c r="F23" i="20"/>
  <c r="E23" i="20"/>
  <c r="D23" i="20"/>
  <c r="C23" i="20"/>
  <c r="B23" i="20"/>
  <c r="A23" i="20"/>
  <c r="G22" i="20"/>
  <c r="F22" i="20"/>
  <c r="E22" i="20"/>
  <c r="D22" i="20"/>
  <c r="C22" i="20"/>
  <c r="B22" i="20"/>
  <c r="A22" i="20"/>
  <c r="G21" i="20"/>
  <c r="F21" i="20"/>
  <c r="E21" i="20"/>
  <c r="D21" i="20"/>
  <c r="C21" i="20"/>
  <c r="B21" i="20"/>
  <c r="H20" i="20"/>
  <c r="G20" i="20"/>
  <c r="F20" i="20"/>
  <c r="E20" i="20"/>
  <c r="D20" i="20"/>
  <c r="C20" i="20"/>
  <c r="H19" i="20"/>
  <c r="G19" i="20"/>
  <c r="F19" i="20"/>
  <c r="E19" i="20"/>
  <c r="D19" i="20"/>
  <c r="C19" i="20"/>
  <c r="B19" i="20"/>
  <c r="G17" i="20"/>
  <c r="F17" i="20"/>
  <c r="E17" i="20"/>
  <c r="D17" i="20"/>
  <c r="C17" i="20"/>
  <c r="B17" i="20"/>
  <c r="G16" i="20"/>
  <c r="F16" i="20"/>
  <c r="E16" i="20"/>
  <c r="D16" i="20"/>
  <c r="C16" i="20"/>
  <c r="B16" i="20"/>
  <c r="A16" i="20"/>
  <c r="G15" i="20"/>
  <c r="F15" i="20"/>
  <c r="E15" i="20"/>
  <c r="D15" i="20"/>
  <c r="C15" i="20"/>
  <c r="B15" i="20"/>
  <c r="A15" i="20"/>
  <c r="G14" i="20"/>
  <c r="F14" i="20"/>
  <c r="E14" i="20"/>
  <c r="D14" i="20"/>
  <c r="C14" i="20"/>
  <c r="B14" i="20"/>
  <c r="A14" i="20"/>
  <c r="G13" i="20"/>
  <c r="F13" i="20"/>
  <c r="E13" i="20"/>
  <c r="D13" i="20"/>
  <c r="C13" i="20"/>
  <c r="B13" i="20"/>
  <c r="A13" i="20"/>
  <c r="G12" i="20"/>
  <c r="F12" i="20"/>
  <c r="E12" i="20"/>
  <c r="D12" i="20"/>
  <c r="C12" i="20"/>
  <c r="B12" i="20"/>
  <c r="H11" i="20"/>
  <c r="G11" i="20"/>
  <c r="F11" i="20"/>
  <c r="E11" i="20"/>
  <c r="D11" i="20"/>
  <c r="C11" i="20"/>
  <c r="H10" i="20"/>
  <c r="G10" i="20"/>
  <c r="F10" i="20"/>
  <c r="E10" i="20"/>
  <c r="D10" i="20"/>
  <c r="C10" i="20"/>
  <c r="B10" i="20"/>
  <c r="G8" i="20"/>
  <c r="F8" i="20"/>
  <c r="E8" i="20"/>
  <c r="D8" i="20"/>
  <c r="C8" i="20"/>
  <c r="B8" i="20"/>
  <c r="A8" i="20"/>
  <c r="G7" i="20"/>
  <c r="F7" i="20"/>
  <c r="E7" i="20"/>
  <c r="D7" i="20"/>
  <c r="C7" i="20"/>
  <c r="B7" i="20"/>
  <c r="A7" i="20"/>
  <c r="G6" i="20"/>
  <c r="F6" i="20"/>
  <c r="E6" i="20"/>
  <c r="D6" i="20"/>
  <c r="C6" i="20"/>
  <c r="B6" i="20"/>
  <c r="B4" i="20"/>
  <c r="C3" i="20"/>
  <c r="I54" i="8"/>
  <c r="H54" i="8"/>
  <c r="G54" i="8"/>
  <c r="F54" i="8"/>
  <c r="E54" i="8"/>
  <c r="I53" i="8"/>
  <c r="H53" i="8"/>
  <c r="G53" i="8"/>
  <c r="F53" i="8"/>
  <c r="E53" i="8"/>
  <c r="I52" i="8"/>
  <c r="H52" i="8"/>
  <c r="G52" i="8"/>
  <c r="F52" i="8"/>
  <c r="E52" i="8"/>
  <c r="J51" i="8"/>
  <c r="I51" i="8"/>
  <c r="H51" i="8"/>
  <c r="G51" i="8"/>
  <c r="F51" i="8"/>
  <c r="E51" i="8"/>
  <c r="D51" i="8"/>
  <c r="J50" i="8"/>
  <c r="I50" i="8"/>
  <c r="H50" i="8"/>
  <c r="G50" i="8"/>
  <c r="F50" i="8"/>
  <c r="E50" i="8"/>
  <c r="D50" i="8"/>
  <c r="C50" i="8"/>
  <c r="B50" i="8"/>
  <c r="I48" i="8"/>
  <c r="H48" i="8"/>
  <c r="G48" i="8"/>
  <c r="F48" i="8"/>
  <c r="E48" i="8"/>
  <c r="I47" i="8"/>
  <c r="H47" i="8"/>
  <c r="G47" i="8"/>
  <c r="F47" i="8"/>
  <c r="E47" i="8"/>
  <c r="I46" i="8"/>
  <c r="H46" i="8"/>
  <c r="G46" i="8"/>
  <c r="F46" i="8"/>
  <c r="E46" i="8"/>
  <c r="J45" i="8"/>
  <c r="I45" i="8"/>
  <c r="H45" i="8"/>
  <c r="G45" i="8"/>
  <c r="F45" i="8"/>
  <c r="E45" i="8"/>
  <c r="J44" i="8"/>
  <c r="I44" i="8"/>
  <c r="H44" i="8"/>
  <c r="G44" i="8"/>
  <c r="F44" i="8"/>
  <c r="E44" i="8"/>
  <c r="D44" i="8"/>
  <c r="B44" i="8"/>
  <c r="J43" i="8"/>
  <c r="I43" i="8"/>
  <c r="H43" i="8"/>
  <c r="G43" i="8"/>
  <c r="F43" i="8"/>
  <c r="E43" i="8"/>
  <c r="D43" i="8"/>
  <c r="B43" i="8"/>
  <c r="J42" i="8"/>
  <c r="I42" i="8"/>
  <c r="H42" i="8"/>
  <c r="G42" i="8"/>
  <c r="F42" i="8"/>
  <c r="E42" i="8"/>
  <c r="D42" i="8"/>
  <c r="B42" i="8"/>
  <c r="I41" i="8"/>
  <c r="H41" i="8"/>
  <c r="G41" i="8"/>
  <c r="F41" i="8"/>
  <c r="E41" i="8"/>
  <c r="D41" i="8"/>
  <c r="I40" i="8"/>
  <c r="H40" i="8"/>
  <c r="G40" i="8"/>
  <c r="F40" i="8"/>
  <c r="E40" i="8"/>
  <c r="D40" i="8"/>
  <c r="B40" i="8"/>
  <c r="I38" i="8"/>
  <c r="H38" i="8"/>
  <c r="G38" i="8"/>
  <c r="F38" i="8"/>
  <c r="E38" i="8"/>
  <c r="I37" i="8"/>
  <c r="H37" i="8"/>
  <c r="G37" i="8"/>
  <c r="F37" i="8"/>
  <c r="E37" i="8"/>
  <c r="D37" i="8"/>
  <c r="I36" i="8"/>
  <c r="H36" i="8"/>
  <c r="G36" i="8"/>
  <c r="F36" i="8"/>
  <c r="E36" i="8"/>
  <c r="D36" i="8"/>
  <c r="I35" i="8"/>
  <c r="H35" i="8"/>
  <c r="G35" i="8"/>
  <c r="F35" i="8"/>
  <c r="E35" i="8"/>
  <c r="D35" i="8"/>
  <c r="I34" i="8"/>
  <c r="H34" i="8"/>
  <c r="G34" i="8"/>
  <c r="F34" i="8"/>
  <c r="E34" i="8"/>
  <c r="D34" i="8"/>
  <c r="I33" i="8"/>
  <c r="H33" i="8"/>
  <c r="G33" i="8"/>
  <c r="F33" i="8"/>
  <c r="E33" i="8"/>
  <c r="D33" i="8"/>
  <c r="J32" i="8"/>
  <c r="I32" i="8"/>
  <c r="H32" i="8"/>
  <c r="G32" i="8"/>
  <c r="F32" i="8"/>
  <c r="E32" i="8"/>
  <c r="D32" i="8"/>
  <c r="A32" i="8"/>
  <c r="J31" i="8"/>
  <c r="I31" i="8"/>
  <c r="H31" i="8"/>
  <c r="G31" i="8"/>
  <c r="F31" i="8"/>
  <c r="E31" i="8"/>
  <c r="D31" i="8"/>
  <c r="A31" i="8"/>
  <c r="J30" i="8"/>
  <c r="I30" i="8"/>
  <c r="H30" i="8"/>
  <c r="G30" i="8"/>
  <c r="F30" i="8"/>
  <c r="E30" i="8"/>
  <c r="D30" i="8"/>
  <c r="A30" i="8"/>
  <c r="J29" i="8"/>
  <c r="I29" i="8"/>
  <c r="H29" i="8"/>
  <c r="G29" i="8"/>
  <c r="F29" i="8"/>
  <c r="E29" i="8"/>
  <c r="D29" i="8"/>
  <c r="A29" i="8"/>
  <c r="J28" i="8"/>
  <c r="I28" i="8"/>
  <c r="H28" i="8"/>
  <c r="G28" i="8"/>
  <c r="F28" i="8"/>
  <c r="E28" i="8"/>
  <c r="D28" i="8"/>
  <c r="I27" i="8"/>
  <c r="H27" i="8"/>
  <c r="G27" i="8"/>
  <c r="F27" i="8"/>
  <c r="E27" i="8"/>
  <c r="D27" i="8"/>
  <c r="I26" i="8"/>
  <c r="H26" i="8"/>
  <c r="G26" i="8"/>
  <c r="F26" i="8"/>
  <c r="E26" i="8"/>
  <c r="D26" i="8"/>
  <c r="B26" i="8"/>
  <c r="I24" i="8"/>
  <c r="H24" i="8"/>
  <c r="G24" i="8"/>
  <c r="F24" i="8"/>
  <c r="E24" i="8"/>
  <c r="I23" i="8"/>
  <c r="H23" i="8"/>
  <c r="G23" i="8"/>
  <c r="F23" i="8"/>
  <c r="E23" i="8"/>
  <c r="I22" i="8"/>
  <c r="H22" i="8"/>
  <c r="G22" i="8"/>
  <c r="F22" i="8"/>
  <c r="E22" i="8"/>
  <c r="I21" i="8"/>
  <c r="H21" i="8"/>
  <c r="G21" i="8"/>
  <c r="F21" i="8"/>
  <c r="E21" i="8"/>
  <c r="I20" i="8"/>
  <c r="H20" i="8"/>
  <c r="G20" i="8"/>
  <c r="F20" i="8"/>
  <c r="E20" i="8"/>
  <c r="J19" i="8"/>
  <c r="I19" i="8"/>
  <c r="H19" i="8"/>
  <c r="G19" i="8"/>
  <c r="F19" i="8"/>
  <c r="E19" i="8"/>
  <c r="J18" i="8"/>
  <c r="I18" i="8"/>
  <c r="H18" i="8"/>
  <c r="G18" i="8"/>
  <c r="F18" i="8"/>
  <c r="E18" i="8"/>
  <c r="J17" i="8"/>
  <c r="I17" i="8"/>
  <c r="H17" i="8"/>
  <c r="G17" i="8"/>
  <c r="F17" i="8"/>
  <c r="E17" i="8"/>
  <c r="D17" i="8"/>
  <c r="A17" i="8"/>
  <c r="J16" i="8"/>
  <c r="I16" i="8"/>
  <c r="H16" i="8"/>
  <c r="G16" i="8"/>
  <c r="F16" i="8"/>
  <c r="E16" i="8"/>
  <c r="D16" i="8"/>
  <c r="A16" i="8"/>
  <c r="J15" i="8"/>
  <c r="I15" i="8"/>
  <c r="H15" i="8"/>
  <c r="G15" i="8"/>
  <c r="F15" i="8"/>
  <c r="E15" i="8"/>
  <c r="D15" i="8"/>
  <c r="A15" i="8"/>
  <c r="J14" i="8"/>
  <c r="I14" i="8"/>
  <c r="H14" i="8"/>
  <c r="G14" i="8"/>
  <c r="F14" i="8"/>
  <c r="E14" i="8"/>
  <c r="D14" i="8"/>
  <c r="I13" i="8"/>
  <c r="H13" i="8"/>
  <c r="G13" i="8"/>
  <c r="F13" i="8"/>
  <c r="E13" i="8"/>
  <c r="D13" i="8"/>
  <c r="I12" i="8"/>
  <c r="H12" i="8"/>
  <c r="G12" i="8"/>
  <c r="F12" i="8"/>
  <c r="E12" i="8"/>
  <c r="D12" i="8"/>
  <c r="B12" i="8"/>
  <c r="I9" i="8"/>
  <c r="H9" i="8"/>
  <c r="G9" i="8"/>
  <c r="F9" i="8"/>
  <c r="E9" i="8"/>
  <c r="D9" i="8"/>
  <c r="I8" i="8"/>
  <c r="H8" i="8"/>
  <c r="G8" i="8"/>
  <c r="F8" i="8"/>
  <c r="E8" i="8"/>
  <c r="D8" i="8"/>
  <c r="J7" i="8"/>
  <c r="I7" i="8"/>
  <c r="H7" i="8"/>
  <c r="G7" i="8"/>
  <c r="F7" i="8"/>
  <c r="E7" i="8"/>
  <c r="D7" i="8"/>
  <c r="A7" i="8"/>
  <c r="J6" i="8"/>
  <c r="I6" i="8"/>
  <c r="H6" i="8"/>
  <c r="G6" i="8"/>
  <c r="F6" i="8"/>
  <c r="E6" i="8"/>
  <c r="D6" i="8"/>
  <c r="A6" i="8"/>
  <c r="J5" i="8"/>
  <c r="I5" i="8"/>
  <c r="H5" i="8"/>
  <c r="G5" i="8"/>
  <c r="F5" i="8"/>
  <c r="E5" i="8"/>
  <c r="D5" i="8"/>
  <c r="D4" i="8"/>
  <c r="D3" i="8"/>
  <c r="B3" i="8"/>
  <c r="H48" i="7"/>
  <c r="G48" i="7"/>
  <c r="F48" i="7"/>
  <c r="E48" i="7"/>
  <c r="H47" i="7"/>
  <c r="G47" i="7"/>
  <c r="F47" i="7"/>
  <c r="E47" i="7"/>
  <c r="H46" i="7"/>
  <c r="G46" i="7"/>
  <c r="F46" i="7"/>
  <c r="E46" i="7"/>
  <c r="H45" i="7"/>
  <c r="G45" i="7"/>
  <c r="F45" i="7"/>
  <c r="E45" i="7"/>
  <c r="H44" i="7"/>
  <c r="G44" i="7"/>
  <c r="F44" i="7"/>
  <c r="E44" i="7"/>
  <c r="H43" i="7"/>
  <c r="G43" i="7"/>
  <c r="F43" i="7"/>
  <c r="E43" i="7"/>
  <c r="D43" i="7"/>
  <c r="H42" i="7"/>
  <c r="G42" i="7"/>
  <c r="F42" i="7"/>
  <c r="E42" i="7"/>
  <c r="D42" i="7"/>
  <c r="H41" i="7"/>
  <c r="G41" i="7"/>
  <c r="F41" i="7"/>
  <c r="E41" i="7"/>
  <c r="D41" i="7"/>
  <c r="H40" i="7"/>
  <c r="G40" i="7"/>
  <c r="F40" i="7"/>
  <c r="E40" i="7"/>
  <c r="D40" i="7"/>
  <c r="H38" i="7"/>
  <c r="G38" i="7"/>
  <c r="F38" i="7"/>
  <c r="E38" i="7"/>
  <c r="H37" i="7"/>
  <c r="G37" i="7"/>
  <c r="F37" i="7"/>
  <c r="E37" i="7"/>
  <c r="H36" i="7"/>
  <c r="G36" i="7"/>
  <c r="F36" i="7"/>
  <c r="E36" i="7"/>
  <c r="H35" i="7"/>
  <c r="G35" i="7"/>
  <c r="F35" i="7"/>
  <c r="E35" i="7"/>
  <c r="H34" i="7"/>
  <c r="G34" i="7"/>
  <c r="F34" i="7"/>
  <c r="E34" i="7"/>
  <c r="H33" i="7"/>
  <c r="G33" i="7"/>
  <c r="F33" i="7"/>
  <c r="E33" i="7"/>
  <c r="H32" i="7"/>
  <c r="G32" i="7"/>
  <c r="F32" i="7"/>
  <c r="E32" i="7"/>
  <c r="H31" i="7"/>
  <c r="G31" i="7"/>
  <c r="F31" i="7"/>
  <c r="E31" i="7"/>
  <c r="H30" i="7"/>
  <c r="G30" i="7"/>
  <c r="F30" i="7"/>
  <c r="E30" i="7"/>
  <c r="H29" i="7"/>
  <c r="G29" i="7"/>
  <c r="F29" i="7"/>
  <c r="E29" i="7"/>
  <c r="H28" i="7"/>
  <c r="G28" i="7"/>
  <c r="F28" i="7"/>
  <c r="E28" i="7"/>
  <c r="H27" i="7"/>
  <c r="G27" i="7"/>
  <c r="F27" i="7"/>
  <c r="E27" i="7"/>
  <c r="D27" i="7"/>
  <c r="H26" i="7"/>
  <c r="G26" i="7"/>
  <c r="F26" i="7"/>
  <c r="E26" i="7"/>
  <c r="D26" i="7"/>
  <c r="B26" i="7"/>
  <c r="H24" i="7"/>
  <c r="G24" i="7"/>
  <c r="F24" i="7"/>
  <c r="E24" i="7"/>
  <c r="H23" i="7"/>
  <c r="G23" i="7"/>
  <c r="F23" i="7"/>
  <c r="E23" i="7"/>
  <c r="H22" i="7"/>
  <c r="G22" i="7"/>
  <c r="F22" i="7"/>
  <c r="E22" i="7"/>
  <c r="H21" i="7"/>
  <c r="G21" i="7"/>
  <c r="F21" i="7"/>
  <c r="E21" i="7"/>
  <c r="H20" i="7"/>
  <c r="G20" i="7"/>
  <c r="F20" i="7"/>
  <c r="E20" i="7"/>
  <c r="H19" i="7"/>
  <c r="G19" i="7"/>
  <c r="F19" i="7"/>
  <c r="E19" i="7"/>
  <c r="H18" i="7"/>
  <c r="G18" i="7"/>
  <c r="F18" i="7"/>
  <c r="E18" i="7"/>
  <c r="H17" i="7"/>
  <c r="G17" i="7"/>
  <c r="F17" i="7"/>
  <c r="E17" i="7"/>
  <c r="H16" i="7"/>
  <c r="G16" i="7"/>
  <c r="F16" i="7"/>
  <c r="E16" i="7"/>
  <c r="H15" i="7"/>
  <c r="G15" i="7"/>
  <c r="F15" i="7"/>
  <c r="E15" i="7"/>
  <c r="H14" i="7"/>
  <c r="G14" i="7"/>
  <c r="F14" i="7"/>
  <c r="E14" i="7"/>
  <c r="H13" i="7"/>
  <c r="G13" i="7"/>
  <c r="F13" i="7"/>
  <c r="E13" i="7"/>
  <c r="D13" i="7"/>
  <c r="H12" i="7"/>
  <c r="G12" i="7"/>
  <c r="F12" i="7"/>
  <c r="E12" i="7"/>
  <c r="D12" i="7"/>
  <c r="B12" i="7"/>
  <c r="H9" i="7"/>
  <c r="G9" i="7"/>
  <c r="F9" i="7"/>
  <c r="E9" i="7"/>
  <c r="H8" i="7"/>
  <c r="G8" i="7"/>
  <c r="F8" i="7"/>
  <c r="E8" i="7"/>
  <c r="H7" i="7"/>
  <c r="G7" i="7"/>
  <c r="F7" i="7"/>
  <c r="E7" i="7"/>
  <c r="H6" i="7"/>
  <c r="G6" i="7"/>
  <c r="F6" i="7"/>
  <c r="E6" i="7"/>
  <c r="H5" i="7"/>
  <c r="G5" i="7"/>
  <c r="F5" i="7"/>
  <c r="E5" i="7"/>
  <c r="D4" i="7"/>
  <c r="D3" i="7"/>
  <c r="B3" i="7"/>
  <c r="C2" i="7"/>
  <c r="G48" i="6"/>
  <c r="F48" i="6"/>
  <c r="E48" i="6"/>
  <c r="G47" i="6"/>
  <c r="F47" i="6"/>
  <c r="E47" i="6"/>
  <c r="G46" i="6"/>
  <c r="F46" i="6"/>
  <c r="E46" i="6"/>
  <c r="G45" i="6"/>
  <c r="F45" i="6"/>
  <c r="E45" i="6"/>
  <c r="G44" i="6"/>
  <c r="F44" i="6"/>
  <c r="E44" i="6"/>
  <c r="G43" i="6"/>
  <c r="F43" i="6"/>
  <c r="E43" i="6"/>
  <c r="G42" i="6"/>
  <c r="F42" i="6"/>
  <c r="E42" i="6"/>
  <c r="G41" i="6"/>
  <c r="F41" i="6"/>
  <c r="E41" i="6"/>
  <c r="D41" i="6"/>
  <c r="G40" i="6"/>
  <c r="F40" i="6"/>
  <c r="E40" i="6"/>
  <c r="D40" i="6"/>
  <c r="B40" i="6"/>
  <c r="G38" i="6"/>
  <c r="F38" i="6"/>
  <c r="E38" i="6"/>
  <c r="G37" i="6"/>
  <c r="F37" i="6"/>
  <c r="E37" i="6"/>
  <c r="G36" i="6"/>
  <c r="F36" i="6"/>
  <c r="E36" i="6"/>
  <c r="G35" i="6"/>
  <c r="F35" i="6"/>
  <c r="E35" i="6"/>
  <c r="G34" i="6"/>
  <c r="F34" i="6"/>
  <c r="E34" i="6"/>
  <c r="G33" i="6"/>
  <c r="F33" i="6"/>
  <c r="E33" i="6"/>
  <c r="G32" i="6"/>
  <c r="F32" i="6"/>
  <c r="E32" i="6"/>
  <c r="A32" i="6"/>
  <c r="G31" i="6"/>
  <c r="F31" i="6"/>
  <c r="E31" i="6"/>
  <c r="A31" i="6"/>
  <c r="G30" i="6"/>
  <c r="F30" i="6"/>
  <c r="E30" i="6"/>
  <c r="A30" i="6"/>
  <c r="G29" i="6"/>
  <c r="F29" i="6"/>
  <c r="E29" i="6"/>
  <c r="A29" i="6"/>
  <c r="G28" i="6"/>
  <c r="F28" i="6"/>
  <c r="E28" i="6"/>
  <c r="G27" i="6"/>
  <c r="F27" i="6"/>
  <c r="E27" i="6"/>
  <c r="D27" i="6"/>
  <c r="G26" i="6"/>
  <c r="F26" i="6"/>
  <c r="E26" i="6"/>
  <c r="D26" i="6"/>
  <c r="B26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A18" i="6"/>
  <c r="G17" i="6"/>
  <c r="F17" i="6"/>
  <c r="E17" i="6"/>
  <c r="A17" i="6"/>
  <c r="G16" i="6"/>
  <c r="F16" i="6"/>
  <c r="E16" i="6"/>
  <c r="A16" i="6"/>
  <c r="G15" i="6"/>
  <c r="F15" i="6"/>
  <c r="E15" i="6"/>
  <c r="A15" i="6"/>
  <c r="G14" i="6"/>
  <c r="F14" i="6"/>
  <c r="E14" i="6"/>
  <c r="G13" i="6"/>
  <c r="F13" i="6"/>
  <c r="E13" i="6"/>
  <c r="D13" i="6"/>
  <c r="G12" i="6"/>
  <c r="F12" i="6"/>
  <c r="E12" i="6"/>
  <c r="D12" i="6"/>
  <c r="B12" i="6"/>
  <c r="G9" i="6"/>
  <c r="F9" i="6"/>
  <c r="E9" i="6"/>
  <c r="G8" i="6"/>
  <c r="F8" i="6"/>
  <c r="E8" i="6"/>
  <c r="G7" i="6"/>
  <c r="F7" i="6"/>
  <c r="E7" i="6"/>
  <c r="A7" i="6"/>
  <c r="G6" i="6"/>
  <c r="F6" i="6"/>
  <c r="E6" i="6"/>
  <c r="A6" i="6"/>
  <c r="G5" i="6"/>
  <c r="F5" i="6"/>
  <c r="E5" i="6"/>
  <c r="D4" i="6"/>
  <c r="D3" i="6"/>
  <c r="B3" i="6"/>
  <c r="D2" i="6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D41" i="5"/>
  <c r="F40" i="5"/>
  <c r="E40" i="5"/>
  <c r="D40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A32" i="5"/>
  <c r="F31" i="5"/>
  <c r="E31" i="5"/>
  <c r="A31" i="5"/>
  <c r="F30" i="5"/>
  <c r="E30" i="5"/>
  <c r="A30" i="5"/>
  <c r="F29" i="5"/>
  <c r="E29" i="5"/>
  <c r="A29" i="5"/>
  <c r="F28" i="5"/>
  <c r="E28" i="5"/>
  <c r="F27" i="5"/>
  <c r="E27" i="5"/>
  <c r="D27" i="5"/>
  <c r="F26" i="5"/>
  <c r="E26" i="5"/>
  <c r="D26" i="5"/>
  <c r="B26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A17" i="5"/>
  <c r="F16" i="5"/>
  <c r="E16" i="5"/>
  <c r="A16" i="5"/>
  <c r="F15" i="5"/>
  <c r="E15" i="5"/>
  <c r="A15" i="5"/>
  <c r="F14" i="5"/>
  <c r="E14" i="5"/>
  <c r="F13" i="5"/>
  <c r="E13" i="5"/>
  <c r="D13" i="5"/>
  <c r="F12" i="5"/>
  <c r="E12" i="5"/>
  <c r="D12" i="5"/>
  <c r="B12" i="5"/>
  <c r="F10" i="5"/>
  <c r="E10" i="5"/>
  <c r="F9" i="5"/>
  <c r="E9" i="5"/>
  <c r="F8" i="5"/>
  <c r="E8" i="5"/>
  <c r="F7" i="5"/>
  <c r="E7" i="5"/>
  <c r="A7" i="5"/>
  <c r="F6" i="5"/>
  <c r="E6" i="5"/>
  <c r="A6" i="5"/>
  <c r="F5" i="5"/>
  <c r="E5" i="5"/>
  <c r="D4" i="5"/>
  <c r="D3" i="5"/>
  <c r="B3" i="5"/>
  <c r="E2" i="5"/>
  <c r="E49" i="4"/>
  <c r="E48" i="4"/>
  <c r="E47" i="4"/>
  <c r="E46" i="4"/>
  <c r="E45" i="4"/>
  <c r="E44" i="4"/>
  <c r="E43" i="4"/>
  <c r="E42" i="4"/>
  <c r="E41" i="4"/>
  <c r="D41" i="4"/>
  <c r="E40" i="4"/>
  <c r="D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D27" i="4"/>
  <c r="E26" i="4"/>
  <c r="D26" i="4"/>
  <c r="B26" i="4"/>
  <c r="E25" i="4"/>
  <c r="E24" i="4"/>
  <c r="E23" i="4"/>
  <c r="E22" i="4"/>
  <c r="E21" i="4"/>
  <c r="E20" i="4"/>
  <c r="E19" i="4"/>
  <c r="E18" i="4"/>
  <c r="E17" i="4"/>
  <c r="D17" i="4"/>
  <c r="E16" i="4"/>
  <c r="D16" i="4"/>
  <c r="E15" i="4"/>
  <c r="D15" i="4"/>
  <c r="E14" i="4"/>
  <c r="D14" i="4"/>
  <c r="E13" i="4"/>
  <c r="D13" i="4"/>
  <c r="E12" i="4"/>
  <c r="D12" i="4"/>
  <c r="B12" i="4"/>
  <c r="E11" i="4"/>
  <c r="E10" i="4"/>
  <c r="E9" i="4"/>
  <c r="E8" i="4"/>
  <c r="E7" i="4"/>
  <c r="E6" i="4"/>
  <c r="E5" i="4"/>
  <c r="C2" i="4"/>
  <c r="K51" i="3"/>
  <c r="H51" i="3"/>
  <c r="G51" i="3"/>
  <c r="F51" i="3"/>
  <c r="E51" i="3"/>
  <c r="D51" i="3"/>
  <c r="C51" i="3"/>
  <c r="K50" i="3"/>
  <c r="H50" i="3"/>
  <c r="G50" i="3"/>
  <c r="F50" i="3"/>
  <c r="E50" i="3"/>
  <c r="D50" i="3"/>
  <c r="C50" i="3"/>
  <c r="B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A45" i="3"/>
  <c r="I44" i="3"/>
  <c r="H44" i="3"/>
  <c r="G44" i="3"/>
  <c r="F44" i="3"/>
  <c r="E44" i="3"/>
  <c r="D44" i="3"/>
  <c r="C44" i="3"/>
  <c r="A44" i="3"/>
  <c r="I43" i="3"/>
  <c r="H43" i="3"/>
  <c r="G43" i="3"/>
  <c r="F43" i="3"/>
  <c r="E43" i="3"/>
  <c r="D43" i="3"/>
  <c r="C43" i="3"/>
  <c r="A43" i="3"/>
  <c r="I42" i="3"/>
  <c r="H42" i="3"/>
  <c r="G42" i="3"/>
  <c r="F42" i="3"/>
  <c r="E42" i="3"/>
  <c r="D42" i="3"/>
  <c r="C42" i="3"/>
  <c r="A42" i="3"/>
  <c r="K41" i="3"/>
  <c r="H41" i="3"/>
  <c r="F41" i="3"/>
  <c r="E41" i="3"/>
  <c r="D41" i="3"/>
  <c r="C41" i="3"/>
  <c r="K40" i="3"/>
  <c r="H40" i="3"/>
  <c r="F40" i="3"/>
  <c r="E40" i="3"/>
  <c r="D40" i="3"/>
  <c r="C40" i="3"/>
  <c r="B40" i="3"/>
  <c r="K38" i="3"/>
  <c r="I38" i="3"/>
  <c r="H38" i="3"/>
  <c r="G38" i="3"/>
  <c r="F38" i="3"/>
  <c r="E38" i="3"/>
  <c r="D38" i="3"/>
  <c r="C38" i="3"/>
  <c r="K37" i="3"/>
  <c r="I37" i="3"/>
  <c r="H37" i="3"/>
  <c r="G37" i="3"/>
  <c r="F37" i="3"/>
  <c r="E37" i="3"/>
  <c r="D37" i="3"/>
  <c r="C37" i="3"/>
  <c r="K36" i="3"/>
  <c r="I36" i="3"/>
  <c r="H36" i="3"/>
  <c r="G36" i="3"/>
  <c r="F36" i="3"/>
  <c r="E36" i="3"/>
  <c r="D36" i="3"/>
  <c r="C36" i="3"/>
  <c r="K35" i="3"/>
  <c r="I35" i="3"/>
  <c r="H35" i="3"/>
  <c r="G35" i="3"/>
  <c r="F35" i="3"/>
  <c r="E35" i="3"/>
  <c r="D35" i="3"/>
  <c r="C35" i="3"/>
  <c r="K34" i="3"/>
  <c r="I34" i="3"/>
  <c r="H34" i="3"/>
  <c r="G34" i="3"/>
  <c r="F34" i="3"/>
  <c r="E34" i="3"/>
  <c r="D34" i="3"/>
  <c r="C34" i="3"/>
  <c r="K33" i="3"/>
  <c r="I33" i="3"/>
  <c r="H33" i="3"/>
  <c r="G33" i="3"/>
  <c r="F33" i="3"/>
  <c r="E33" i="3"/>
  <c r="D33" i="3"/>
  <c r="C33" i="3"/>
  <c r="K32" i="3"/>
  <c r="I32" i="3"/>
  <c r="H32" i="3"/>
  <c r="G32" i="3"/>
  <c r="F32" i="3"/>
  <c r="E32" i="3"/>
  <c r="D32" i="3"/>
  <c r="C32" i="3"/>
  <c r="A32" i="3"/>
  <c r="K31" i="3"/>
  <c r="I31" i="3"/>
  <c r="H31" i="3"/>
  <c r="G31" i="3"/>
  <c r="F31" i="3"/>
  <c r="E31" i="3"/>
  <c r="D31" i="3"/>
  <c r="C31" i="3"/>
  <c r="A31" i="3"/>
  <c r="K30" i="3"/>
  <c r="I30" i="3"/>
  <c r="H30" i="3"/>
  <c r="G30" i="3"/>
  <c r="F30" i="3"/>
  <c r="E30" i="3"/>
  <c r="D30" i="3"/>
  <c r="C30" i="3"/>
  <c r="A30" i="3"/>
  <c r="K29" i="3"/>
  <c r="I29" i="3"/>
  <c r="H29" i="3"/>
  <c r="G29" i="3"/>
  <c r="F29" i="3"/>
  <c r="E29" i="3"/>
  <c r="D29" i="3"/>
  <c r="C29" i="3"/>
  <c r="A29" i="3"/>
  <c r="K28" i="3"/>
  <c r="I28" i="3"/>
  <c r="H28" i="3"/>
  <c r="G28" i="3"/>
  <c r="F28" i="3"/>
  <c r="E28" i="3"/>
  <c r="D28" i="3"/>
  <c r="C28" i="3"/>
  <c r="A28" i="3"/>
  <c r="H27" i="3"/>
  <c r="F27" i="3"/>
  <c r="E27" i="3"/>
  <c r="D27" i="3"/>
  <c r="C27" i="3"/>
  <c r="K26" i="3"/>
  <c r="H26" i="3"/>
  <c r="F26" i="3"/>
  <c r="E26" i="3"/>
  <c r="D26" i="3"/>
  <c r="C26" i="3"/>
  <c r="B26" i="3"/>
  <c r="K23" i="3"/>
  <c r="I23" i="3"/>
  <c r="H23" i="3"/>
  <c r="G23" i="3"/>
  <c r="F23" i="3"/>
  <c r="E23" i="3"/>
  <c r="D23" i="3"/>
  <c r="C23" i="3"/>
  <c r="K22" i="3"/>
  <c r="I22" i="3"/>
  <c r="H22" i="3"/>
  <c r="G22" i="3"/>
  <c r="F22" i="3"/>
  <c r="E22" i="3"/>
  <c r="D22" i="3"/>
  <c r="C22" i="3"/>
  <c r="K21" i="3"/>
  <c r="I21" i="3"/>
  <c r="H21" i="3"/>
  <c r="G21" i="3"/>
  <c r="F21" i="3"/>
  <c r="E21" i="3"/>
  <c r="D21" i="3"/>
  <c r="C21" i="3"/>
  <c r="K20" i="3"/>
  <c r="I20" i="3"/>
  <c r="H20" i="3"/>
  <c r="G20" i="3"/>
  <c r="F20" i="3"/>
  <c r="E20" i="3"/>
  <c r="D20" i="3"/>
  <c r="C20" i="3"/>
  <c r="K19" i="3"/>
  <c r="I19" i="3"/>
  <c r="H19" i="3"/>
  <c r="G19" i="3"/>
  <c r="F19" i="3"/>
  <c r="E19" i="3"/>
  <c r="D19" i="3"/>
  <c r="C19" i="3"/>
  <c r="A19" i="3"/>
  <c r="K18" i="3"/>
  <c r="I18" i="3"/>
  <c r="H18" i="3"/>
  <c r="G18" i="3"/>
  <c r="F18" i="3"/>
  <c r="E18" i="3"/>
  <c r="D18" i="3"/>
  <c r="C18" i="3"/>
  <c r="A18" i="3"/>
  <c r="K17" i="3"/>
  <c r="I17" i="3"/>
  <c r="H17" i="3"/>
  <c r="G17" i="3"/>
  <c r="F17" i="3"/>
  <c r="E17" i="3"/>
  <c r="D17" i="3"/>
  <c r="C17" i="3"/>
  <c r="A17" i="3"/>
  <c r="K16" i="3"/>
  <c r="I16" i="3"/>
  <c r="H16" i="3"/>
  <c r="G16" i="3"/>
  <c r="F16" i="3"/>
  <c r="E16" i="3"/>
  <c r="D16" i="3"/>
  <c r="C16" i="3"/>
  <c r="A16" i="3"/>
  <c r="K15" i="3"/>
  <c r="I15" i="3"/>
  <c r="H15" i="3"/>
  <c r="G15" i="3"/>
  <c r="F15" i="3"/>
  <c r="E15" i="3"/>
  <c r="D15" i="3"/>
  <c r="C15" i="3"/>
  <c r="A15" i="3"/>
  <c r="K14" i="3"/>
  <c r="I14" i="3"/>
  <c r="H14" i="3"/>
  <c r="G14" i="3"/>
  <c r="F14" i="3"/>
  <c r="E14" i="3"/>
  <c r="D14" i="3"/>
  <c r="C14" i="3"/>
  <c r="A14" i="3"/>
  <c r="H13" i="3"/>
  <c r="G13" i="3"/>
  <c r="F13" i="3"/>
  <c r="E13" i="3"/>
  <c r="D13" i="3"/>
  <c r="C13" i="3"/>
  <c r="K12" i="3"/>
  <c r="H12" i="3"/>
  <c r="G12" i="3"/>
  <c r="F12" i="3"/>
  <c r="E12" i="3"/>
  <c r="D12" i="3"/>
  <c r="C12" i="3"/>
  <c r="B12" i="3"/>
  <c r="K10" i="3"/>
  <c r="K9" i="3"/>
  <c r="I9" i="3"/>
  <c r="H9" i="3"/>
  <c r="G9" i="3"/>
  <c r="F9" i="3"/>
  <c r="E9" i="3"/>
  <c r="D9" i="3"/>
  <c r="C9" i="3"/>
  <c r="K8" i="3"/>
  <c r="I8" i="3"/>
  <c r="H8" i="3"/>
  <c r="G8" i="3"/>
  <c r="F8" i="3"/>
  <c r="E8" i="3"/>
  <c r="D8" i="3"/>
  <c r="C8" i="3"/>
  <c r="K7" i="3"/>
  <c r="I7" i="3"/>
  <c r="H7" i="3"/>
  <c r="G7" i="3"/>
  <c r="F7" i="3"/>
  <c r="E7" i="3"/>
  <c r="D7" i="3"/>
  <c r="C7" i="3"/>
  <c r="A7" i="3"/>
  <c r="K6" i="3"/>
  <c r="I6" i="3"/>
  <c r="H6" i="3"/>
  <c r="G6" i="3"/>
  <c r="F6" i="3"/>
  <c r="E6" i="3"/>
  <c r="D6" i="3"/>
  <c r="C6" i="3"/>
  <c r="A6" i="3"/>
  <c r="K5" i="3"/>
  <c r="I5" i="3"/>
  <c r="H5" i="3"/>
  <c r="G5" i="3"/>
  <c r="F5" i="3"/>
  <c r="E5" i="3"/>
  <c r="D5" i="3"/>
  <c r="C5" i="3"/>
  <c r="A5" i="3"/>
  <c r="H17" i="19" l="1"/>
  <c r="D17" i="19" s="1"/>
  <c r="M8" i="19" s="1"/>
  <c r="A39" i="19"/>
  <c r="H40" i="18"/>
  <c r="H41" i="18"/>
  <c r="O10" i="19"/>
  <c r="H7" i="18"/>
  <c r="H28" i="19"/>
  <c r="D28" i="19" s="1"/>
  <c r="A28" i="19" s="1"/>
  <c r="H31" i="18"/>
  <c r="H28" i="18"/>
  <c r="H29" i="18"/>
  <c r="H30" i="18"/>
  <c r="H33" i="18"/>
  <c r="H32" i="18"/>
  <c r="H10" i="18"/>
  <c r="H9" i="18"/>
  <c r="H11" i="18"/>
  <c r="H16" i="19"/>
  <c r="D16" i="19" s="1"/>
  <c r="A19" i="19" s="1"/>
  <c r="H21" i="18"/>
  <c r="H16" i="18"/>
  <c r="H17" i="18"/>
  <c r="H19" i="18"/>
  <c r="H20" i="18"/>
  <c r="H22" i="18"/>
  <c r="H18" i="18"/>
  <c r="A40" i="19"/>
  <c r="A41" i="19"/>
  <c r="N5" i="19"/>
  <c r="N6" i="19"/>
  <c r="O6" i="19" s="1"/>
  <c r="N7" i="19"/>
  <c r="N8" i="19"/>
  <c r="N9" i="19"/>
  <c r="O9" i="19" s="1"/>
  <c r="A11" i="19"/>
  <c r="A9" i="19"/>
  <c r="A5" i="19"/>
  <c r="A6" i="19"/>
  <c r="M7" i="19"/>
  <c r="M5" i="19"/>
  <c r="A10" i="19"/>
  <c r="A7" i="19"/>
  <c r="L7" i="19"/>
  <c r="A8" i="19"/>
  <c r="A16" i="19" l="1"/>
  <c r="A21" i="19"/>
  <c r="A22" i="19"/>
  <c r="A15" i="19"/>
  <c r="A17" i="19"/>
  <c r="M4" i="19"/>
  <c r="O4" i="19" s="1"/>
  <c r="N4" i="19"/>
  <c r="A20" i="19"/>
  <c r="A18" i="19"/>
  <c r="A29" i="19"/>
  <c r="A33" i="19"/>
  <c r="A31" i="19"/>
  <c r="A27" i="19"/>
  <c r="A30" i="19"/>
  <c r="A32" i="19"/>
  <c r="O5" i="19"/>
  <c r="O7" i="19"/>
  <c r="O8" i="19"/>
  <c r="J7" i="19" l="1"/>
  <c r="J8" i="19"/>
  <c r="J4" i="19"/>
  <c r="J6" i="19"/>
  <c r="J5" i="19"/>
  <c r="J10" i="19"/>
  <c r="J9" i="19"/>
</calcChain>
</file>

<file path=xl/sharedStrings.xml><?xml version="1.0" encoding="utf-8"?>
<sst xmlns="http://schemas.openxmlformats.org/spreadsheetml/2006/main" count="743" uniqueCount="102">
  <si>
    <t>MEN</t>
  </si>
  <si>
    <t>WOMEN</t>
  </si>
  <si>
    <t>MIXED</t>
  </si>
  <si>
    <t>MASTERS</t>
  </si>
  <si>
    <t>DIV/PLACE</t>
  </si>
  <si>
    <t>TIME</t>
  </si>
  <si>
    <t>SKIPPER WHIPPER</t>
  </si>
  <si>
    <t>ERC</t>
  </si>
  <si>
    <t>Coast Guard</t>
  </si>
  <si>
    <t>Beavers</t>
  </si>
  <si>
    <t>COAST GUARD CHALLENGE</t>
  </si>
  <si>
    <t>DNS</t>
  </si>
  <si>
    <t>POINTS</t>
  </si>
  <si>
    <t>RACE</t>
  </si>
  <si>
    <t>Points</t>
  </si>
  <si>
    <t>SK</t>
  </si>
  <si>
    <t>TEAMS</t>
  </si>
  <si>
    <t>CGC</t>
  </si>
  <si>
    <t>OEWRS</t>
  </si>
  <si>
    <t>OC</t>
  </si>
  <si>
    <t>CHAMP</t>
  </si>
  <si>
    <t>PLACE</t>
  </si>
  <si>
    <t>OAKLAND CUP</t>
  </si>
  <si>
    <t>ALCATRAZ WHALEBOAT RACE</t>
  </si>
  <si>
    <t>Alcatraz</t>
  </si>
  <si>
    <t>B2B</t>
  </si>
  <si>
    <t>Masters</t>
  </si>
  <si>
    <t>Youth</t>
  </si>
  <si>
    <t>Spring Season</t>
  </si>
  <si>
    <t>Season</t>
  </si>
  <si>
    <t>Team</t>
  </si>
  <si>
    <t>TOTAL</t>
  </si>
  <si>
    <t>SOMIRA Men</t>
  </si>
  <si>
    <t>Place</t>
  </si>
  <si>
    <t>SRC</t>
  </si>
  <si>
    <t>BRIDGE TO BRIDGE</t>
  </si>
  <si>
    <t>SW</t>
  </si>
  <si>
    <t>SEASON</t>
  </si>
  <si>
    <t>YOUTH</t>
  </si>
  <si>
    <t>STP</t>
  </si>
  <si>
    <t>High to Harbor Muck</t>
  </si>
  <si>
    <t>HOE</t>
  </si>
  <si>
    <t>Club</t>
  </si>
  <si>
    <t>Total</t>
  </si>
  <si>
    <t>Men</t>
  </si>
  <si>
    <t>Women</t>
  </si>
  <si>
    <t>Mixed</t>
  </si>
  <si>
    <t>SOMIRA</t>
  </si>
  <si>
    <t>IORC</t>
  </si>
  <si>
    <t>WCR</t>
  </si>
  <si>
    <t>ERC Sprints</t>
  </si>
  <si>
    <t>H2HM</t>
  </si>
  <si>
    <t>Club Championship</t>
  </si>
  <si>
    <t>Division Championships</t>
  </si>
  <si>
    <t>Mastes</t>
  </si>
  <si>
    <t>Row'd Warriors</t>
  </si>
  <si>
    <t>Ketos</t>
  </si>
  <si>
    <t>SOMIRA MEN</t>
  </si>
  <si>
    <t>Club/Team Table</t>
  </si>
  <si>
    <t>IORC2</t>
  </si>
  <si>
    <t>Kelpies</t>
  </si>
  <si>
    <t>Cheeky Bastards</t>
  </si>
  <si>
    <t>Selkies</t>
  </si>
  <si>
    <t>WC Classic</t>
  </si>
  <si>
    <t>WCC</t>
  </si>
  <si>
    <t>WC</t>
  </si>
  <si>
    <t>Classic</t>
  </si>
  <si>
    <t>NO</t>
  </si>
  <si>
    <t>NO YOUTH</t>
  </si>
  <si>
    <t>GOLDEN GATE CUP</t>
  </si>
  <si>
    <t>MasterBastards</t>
  </si>
  <si>
    <t>Sprint the Pier</t>
  </si>
  <si>
    <t>ERC Sp</t>
  </si>
  <si>
    <t>Head of the Estuary</t>
  </si>
  <si>
    <t>Coast Guard Rowing</t>
  </si>
  <si>
    <t>SOMIRKats</t>
  </si>
  <si>
    <t>Cancelled 2023</t>
  </si>
  <si>
    <t>as of oak cup</t>
  </si>
  <si>
    <t>ALCATRAZ</t>
  </si>
  <si>
    <t>copy oak cup</t>
  </si>
  <si>
    <t>SEASON CHAMP CALCULATION SHEET</t>
  </si>
  <si>
    <t>No B2B in 2023</t>
  </si>
  <si>
    <t>SOMIRA Somirkats</t>
  </si>
  <si>
    <t>WCR Kelpies</t>
  </si>
  <si>
    <t>SRC Rowverines</t>
  </si>
  <si>
    <t>SOMIRA Beavers</t>
  </si>
  <si>
    <t>ERC Renegade Bastards</t>
  </si>
  <si>
    <t>WCR Cheeky Bastards</t>
  </si>
  <si>
    <t>WCR Selkies</t>
  </si>
  <si>
    <t>ERC MasterBastards</t>
  </si>
  <si>
    <t>SRC Rowvengers</t>
  </si>
  <si>
    <t>IORC Iron Maidens</t>
  </si>
  <si>
    <t>IORC Ironies</t>
  </si>
  <si>
    <t>SOMIRA Funatics</t>
  </si>
  <si>
    <t>HOE Worksheet for club champ -- add HOE points</t>
  </si>
  <si>
    <t>SRC Oarriors</t>
  </si>
  <si>
    <t>OEWRS Ketos</t>
  </si>
  <si>
    <t>As of Muck</t>
  </si>
  <si>
    <t xml:space="preserve">
NOTE:
In the Fall, for the purpose of calculating the overall Club Championship, if a club races in only one division, it is "entered" into the divisions it doesn't race as DNS. Masters and Youth are not included in the Club Championship calculations.
</t>
  </si>
  <si>
    <t>H2H M</t>
  </si>
  <si>
    <t>ERC Sp.</t>
  </si>
  <si>
    <t xml:space="preserve">TOT CHAMP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</si>
</sst>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mm:ss.0;@"/>
    <numFmt numFmtId="166" formatCode="h:mm;@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0" tint="-0.1499069185460982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897762993255407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6" tint="0.59990234076967686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5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4" fillId="2" borderId="5" xfId="0" applyFont="1" applyFill="1" applyBorder="1"/>
    <xf numFmtId="0" fontId="0" fillId="2" borderId="8" xfId="0" applyFill="1" applyBorder="1"/>
    <xf numFmtId="0" fontId="4" fillId="2" borderId="6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0" fillId="2" borderId="1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45" fontId="0" fillId="0" borderId="2" xfId="0" quotePrefix="1" applyNumberFormat="1" applyBorder="1" applyAlignment="1" applyProtection="1">
      <alignment horizontal="center"/>
      <protection locked="0"/>
    </xf>
    <xf numFmtId="45" fontId="0" fillId="0" borderId="2" xfId="0" applyNumberFormat="1" applyBorder="1" applyAlignment="1" applyProtection="1">
      <alignment horizontal="center"/>
      <protection locked="0"/>
    </xf>
    <xf numFmtId="164" fontId="0" fillId="0" borderId="2" xfId="0" applyNumberFormat="1" applyBorder="1" applyAlignment="1" applyProtection="1">
      <alignment horizontal="center"/>
      <protection locked="0"/>
    </xf>
    <xf numFmtId="47" fontId="0" fillId="0" borderId="2" xfId="0" applyNumberFormat="1" applyBorder="1" applyAlignment="1" applyProtection="1">
      <alignment horizontal="center"/>
      <protection locked="0"/>
    </xf>
    <xf numFmtId="0" fontId="0" fillId="2" borderId="8" xfId="0" applyFill="1" applyBorder="1" applyProtection="1">
      <protection locked="0"/>
    </xf>
    <xf numFmtId="47" fontId="0" fillId="0" borderId="4" xfId="0" applyNumberFormat="1" applyBorder="1" applyAlignment="1" applyProtection="1">
      <alignment horizontal="center"/>
      <protection locked="0"/>
    </xf>
    <xf numFmtId="0" fontId="4" fillId="2" borderId="7" xfId="0" applyFont="1" applyFill="1" applyBorder="1" applyAlignment="1">
      <alignment horizontal="center"/>
    </xf>
    <xf numFmtId="20" fontId="0" fillId="0" borderId="2" xfId="0" applyNumberFormat="1" applyBorder="1" applyAlignment="1" applyProtection="1">
      <alignment horizontal="center"/>
      <protection locked="0"/>
    </xf>
    <xf numFmtId="20" fontId="0" fillId="0" borderId="3" xfId="0" applyNumberFormat="1" applyBorder="1" applyAlignment="1" applyProtection="1">
      <alignment horizontal="center"/>
      <protection locked="0"/>
    </xf>
    <xf numFmtId="0" fontId="1" fillId="2" borderId="6" xfId="0" applyFont="1" applyFill="1" applyBorder="1"/>
    <xf numFmtId="0" fontId="0" fillId="2" borderId="0" xfId="0" applyFill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4" fillId="2" borderId="6" xfId="0" applyFont="1" applyFill="1" applyBorder="1"/>
    <xf numFmtId="0" fontId="0" fillId="2" borderId="3" xfId="0" applyFill="1" applyBorder="1"/>
    <xf numFmtId="47" fontId="1" fillId="2" borderId="6" xfId="0" applyNumberFormat="1" applyFont="1" applyFill="1" applyBorder="1" applyAlignment="1">
      <alignment horizontal="center"/>
    </xf>
    <xf numFmtId="0" fontId="0" fillId="0" borderId="0" xfId="0" applyFont="1"/>
    <xf numFmtId="0" fontId="0" fillId="2" borderId="0" xfId="0" applyFont="1" applyFill="1" applyAlignment="1">
      <alignment horizontal="center"/>
    </xf>
    <xf numFmtId="0" fontId="0" fillId="2" borderId="1" xfId="0" applyFont="1" applyFill="1" applyBorder="1" applyAlignment="1" applyProtection="1">
      <alignment horizontal="center"/>
      <protection locked="0"/>
    </xf>
    <xf numFmtId="0" fontId="0" fillId="0" borderId="0" xfId="0" applyFont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Protection="1">
      <protection locked="0"/>
    </xf>
    <xf numFmtId="0" fontId="0" fillId="2" borderId="8" xfId="0" applyFont="1" applyFill="1" applyBorder="1" applyAlignment="1" applyProtection="1">
      <alignment horizontal="center"/>
      <protection locked="0"/>
    </xf>
    <xf numFmtId="0" fontId="0" fillId="0" borderId="3" xfId="0" applyFont="1" applyBorder="1" applyProtection="1">
      <protection locked="0"/>
    </xf>
    <xf numFmtId="0" fontId="0" fillId="0" borderId="3" xfId="0" applyFont="1" applyBorder="1"/>
    <xf numFmtId="0" fontId="0" fillId="0" borderId="11" xfId="0" applyFont="1" applyBorder="1"/>
    <xf numFmtId="0" fontId="0" fillId="0" borderId="10" xfId="0" applyFont="1" applyBorder="1" applyAlignment="1">
      <alignment horizontal="center" vertical="center"/>
    </xf>
    <xf numFmtId="0" fontId="0" fillId="0" borderId="1" xfId="0" applyFont="1" applyBorder="1"/>
    <xf numFmtId="0" fontId="0" fillId="2" borderId="8" xfId="0" applyFont="1" applyFill="1" applyBorder="1" applyProtection="1">
      <protection locked="0"/>
    </xf>
    <xf numFmtId="0" fontId="0" fillId="0" borderId="3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0" xfId="0" quotePrefix="1"/>
    <xf numFmtId="0" fontId="6" fillId="0" borderId="0" xfId="0" applyFont="1" applyAlignment="1">
      <alignment wrapText="1"/>
    </xf>
    <xf numFmtId="0" fontId="0" fillId="2" borderId="0" xfId="0" applyFill="1" applyAlignment="1" applyProtection="1">
      <alignment horizontal="left"/>
      <protection locked="0"/>
    </xf>
    <xf numFmtId="0" fontId="4" fillId="2" borderId="6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1" xfId="0" applyFill="1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165" fontId="0" fillId="0" borderId="0" xfId="0" applyNumberFormat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left"/>
    </xf>
    <xf numFmtId="166" fontId="0" fillId="0" borderId="0" xfId="0" applyNumberFormat="1" applyAlignment="1" applyProtection="1">
      <alignment horizontal="center"/>
      <protection locked="0"/>
    </xf>
    <xf numFmtId="166" fontId="0" fillId="0" borderId="3" xfId="0" applyNumberFormat="1" applyBorder="1" applyAlignment="1" applyProtection="1">
      <alignment horizontal="center"/>
      <protection locked="0"/>
    </xf>
    <xf numFmtId="0" fontId="8" fillId="0" borderId="3" xfId="0" applyFont="1" applyBorder="1"/>
    <xf numFmtId="0" fontId="1" fillId="0" borderId="0" xfId="0" applyFont="1" applyProtection="1">
      <protection locked="0"/>
    </xf>
    <xf numFmtId="0" fontId="0" fillId="0" borderId="12" xfId="0" applyBorder="1"/>
    <xf numFmtId="0" fontId="1" fillId="4" borderId="12" xfId="0" applyFont="1" applyFill="1" applyBorder="1"/>
    <xf numFmtId="20" fontId="0" fillId="0" borderId="0" xfId="0" applyNumberFormat="1"/>
    <xf numFmtId="0" fontId="9" fillId="0" borderId="0" xfId="0" applyFont="1" applyProtection="1">
      <protection locked="0"/>
    </xf>
    <xf numFmtId="45" fontId="0" fillId="0" borderId="0" xfId="0" applyNumberFormat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1" fillId="4" borderId="13" xfId="0" applyFont="1" applyFill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13" xfId="0" applyBorder="1"/>
    <xf numFmtId="0" fontId="0" fillId="2" borderId="8" xfId="0" applyFill="1" applyBorder="1" applyAlignment="1" applyProtection="1">
      <alignment horizontal="left"/>
      <protection locked="0"/>
    </xf>
    <xf numFmtId="0" fontId="0" fillId="5" borderId="1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5" xfId="0" applyFont="1" applyFill="1" applyBorder="1"/>
    <xf numFmtId="0" fontId="0" fillId="2" borderId="15" xfId="0" applyFill="1" applyBorder="1" applyAlignment="1" applyProtection="1">
      <alignment horizontal="center"/>
      <protection locked="0"/>
    </xf>
    <xf numFmtId="0" fontId="0" fillId="2" borderId="15" xfId="0" applyFill="1" applyBorder="1" applyProtection="1"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4" fillId="2" borderId="14" xfId="0" applyFont="1" applyFill="1" applyBorder="1"/>
    <xf numFmtId="0" fontId="10" fillId="0" borderId="0" xfId="0" applyFont="1"/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0" fillId="2" borderId="10" xfId="0" applyFill="1" applyBorder="1" applyAlignment="1">
      <alignment horizontal="center"/>
    </xf>
    <xf numFmtId="0" fontId="0" fillId="0" borderId="19" xfId="0" applyBorder="1"/>
    <xf numFmtId="0" fontId="0" fillId="0" borderId="19" xfId="0" applyBorder="1" applyProtection="1">
      <protection locked="0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2" borderId="10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0" xfId="0" applyBorder="1" applyProtection="1">
      <protection locked="0"/>
    </xf>
    <xf numFmtId="0" fontId="0" fillId="0" borderId="12" xfId="0" applyFill="1" applyBorder="1"/>
    <xf numFmtId="0" fontId="0" fillId="0" borderId="25" xfId="0" applyBorder="1" applyProtection="1">
      <protection locked="0"/>
    </xf>
    <xf numFmtId="0" fontId="0" fillId="0" borderId="0" xfId="0" applyBorder="1"/>
    <xf numFmtId="0" fontId="6" fillId="0" borderId="0" xfId="0" applyFont="1" applyBorder="1"/>
    <xf numFmtId="0" fontId="4" fillId="0" borderId="0" xfId="0" applyFont="1"/>
    <xf numFmtId="0" fontId="0" fillId="0" borderId="0" xfId="0" applyFont="1" applyBorder="1"/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/>
    <xf numFmtId="0" fontId="0" fillId="0" borderId="12" xfId="0" applyBorder="1" applyAlignment="1">
      <alignment horizontal="center" vertic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applyFont="1" applyBorder="1"/>
    <xf numFmtId="0" fontId="0" fillId="0" borderId="29" xfId="0" applyBorder="1"/>
    <xf numFmtId="0" fontId="0" fillId="0" borderId="30" xfId="0" applyBorder="1"/>
    <xf numFmtId="0" fontId="0" fillId="0" borderId="29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0" borderId="12" xfId="0" applyBorder="1" applyProtection="1">
      <protection locked="0"/>
    </xf>
    <xf numFmtId="45" fontId="0" fillId="0" borderId="12" xfId="0" applyNumberFormat="1" applyBorder="1" applyAlignment="1" applyProtection="1">
      <alignment horizontal="center"/>
      <protection locked="0"/>
    </xf>
    <xf numFmtId="0" fontId="0" fillId="2" borderId="12" xfId="0" applyFill="1" applyBorder="1" applyAlignment="1">
      <alignment horizontal="left"/>
    </xf>
    <xf numFmtId="0" fontId="0" fillId="0" borderId="32" xfId="0" applyFont="1" applyBorder="1"/>
    <xf numFmtId="0" fontId="8" fillId="0" borderId="12" xfId="0" applyFont="1" applyBorder="1" applyProtection="1">
      <protection locked="0"/>
    </xf>
    <xf numFmtId="0" fontId="0" fillId="0" borderId="12" xfId="0" applyFont="1" applyBorder="1" applyProtection="1">
      <protection locked="0"/>
    </xf>
    <xf numFmtId="0" fontId="1" fillId="2" borderId="33" xfId="0" applyFont="1" applyFill="1" applyBorder="1"/>
    <xf numFmtId="0" fontId="1" fillId="2" borderId="34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34" xfId="0" applyFont="1" applyFill="1" applyBorder="1" applyAlignment="1" applyProtection="1">
      <alignment horizontal="center"/>
      <protection locked="0"/>
    </xf>
    <xf numFmtId="45" fontId="0" fillId="0" borderId="28" xfId="0" applyNumberFormat="1" applyBorder="1" applyAlignment="1" applyProtection="1">
      <alignment horizontal="center"/>
      <protection locked="0"/>
    </xf>
    <xf numFmtId="0" fontId="0" fillId="2" borderId="34" xfId="0" applyFill="1" applyBorder="1" applyAlignment="1" applyProtection="1">
      <alignment horizontal="center"/>
      <protection locked="0"/>
    </xf>
    <xf numFmtId="0" fontId="8" fillId="3" borderId="34" xfId="0" applyFont="1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/>
      <protection locked="0"/>
    </xf>
    <xf numFmtId="0" fontId="0" fillId="0" borderId="29" xfId="0" applyBorder="1" applyProtection="1">
      <protection locked="0"/>
    </xf>
    <xf numFmtId="45" fontId="0" fillId="0" borderId="30" xfId="0" applyNumberFormat="1" applyBorder="1" applyAlignment="1" applyProtection="1">
      <alignment horizontal="center"/>
      <protection locked="0"/>
    </xf>
    <xf numFmtId="0" fontId="0" fillId="2" borderId="35" xfId="0" applyFont="1" applyFill="1" applyBorder="1" applyAlignment="1" applyProtection="1">
      <alignment horizontal="center"/>
      <protection locked="0"/>
    </xf>
    <xf numFmtId="0" fontId="0" fillId="0" borderId="29" xfId="0" applyFont="1" applyBorder="1" applyProtection="1">
      <protection locked="0"/>
    </xf>
    <xf numFmtId="166" fontId="0" fillId="0" borderId="30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horizontal="center" vertical="center"/>
    </xf>
    <xf numFmtId="0" fontId="0" fillId="0" borderId="30" xfId="0" applyFont="1" applyBorder="1" applyAlignment="1">
      <alignment horizontal="center"/>
    </xf>
    <xf numFmtId="45" fontId="1" fillId="2" borderId="6" xfId="0" applyNumberFormat="1" applyFont="1" applyFill="1" applyBorder="1" applyAlignment="1">
      <alignment horizontal="center"/>
    </xf>
    <xf numFmtId="45" fontId="0" fillId="2" borderId="0" xfId="0" applyNumberFormat="1" applyFont="1" applyFill="1" applyAlignment="1">
      <alignment horizontal="center"/>
    </xf>
    <xf numFmtId="45" fontId="0" fillId="0" borderId="0" xfId="0" applyNumberFormat="1"/>
    <xf numFmtId="21" fontId="0" fillId="0" borderId="0" xfId="0" applyNumberFormat="1" applyAlignment="1" applyProtection="1">
      <alignment horizontal="center"/>
      <protection locked="0"/>
    </xf>
    <xf numFmtId="21" fontId="1" fillId="2" borderId="6" xfId="0" applyNumberFormat="1" applyFont="1" applyFill="1" applyBorder="1" applyAlignment="1">
      <alignment horizontal="center"/>
    </xf>
    <xf numFmtId="21" fontId="0" fillId="2" borderId="0" xfId="0" applyNumberFormat="1" applyFont="1" applyFill="1" applyAlignment="1">
      <alignment horizontal="center"/>
    </xf>
    <xf numFmtId="21" fontId="0" fillId="0" borderId="3" xfId="0" applyNumberFormat="1" applyBorder="1" applyProtection="1">
      <protection locked="0"/>
    </xf>
    <xf numFmtId="46" fontId="0" fillId="0" borderId="0" xfId="0" applyNumberFormat="1" applyAlignment="1" applyProtection="1">
      <alignment horizontal="center"/>
      <protection locked="0"/>
    </xf>
    <xf numFmtId="0" fontId="0" fillId="0" borderId="0" xfId="0" applyFill="1" applyAlignment="1">
      <alignment horizontal="left"/>
    </xf>
    <xf numFmtId="0" fontId="0" fillId="0" borderId="0" xfId="0" applyFill="1" applyAlignment="1" applyProtection="1">
      <alignment horizontal="left"/>
      <protection locked="0"/>
    </xf>
    <xf numFmtId="0" fontId="11" fillId="3" borderId="6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1" fontId="1" fillId="2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 vertical="center"/>
    </xf>
    <xf numFmtId="21" fontId="0" fillId="0" borderId="3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top" wrapText="1"/>
    </xf>
  </cellXfs>
  <cellStyles count="15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86"/>
  <sheetViews>
    <sheetView topLeftCell="A20" workbookViewId="0">
      <selection activeCell="B5" sqref="B5:B7"/>
    </sheetView>
  </sheetViews>
  <sheetFormatPr baseColWidth="10" defaultColWidth="11" defaultRowHeight="16" x14ac:dyDescent="0.2"/>
  <cols>
    <col min="1" max="1" width="9.83203125" customWidth="1"/>
    <col min="2" max="2" width="17" customWidth="1"/>
    <col min="3" max="7" width="9" customWidth="1"/>
    <col min="8" max="8" width="9" style="5" customWidth="1"/>
    <col min="9" max="9" width="9" customWidth="1"/>
    <col min="10" max="10" width="5.33203125" customWidth="1"/>
    <col min="11" max="11" width="9" customWidth="1"/>
  </cols>
  <sheetData>
    <row r="2" spans="1:12" s="29" customFormat="1" ht="20" thickBot="1" x14ac:dyDescent="0.3">
      <c r="A2" s="27" t="s">
        <v>28</v>
      </c>
      <c r="B2" s="27"/>
      <c r="C2" s="28">
        <v>2023</v>
      </c>
      <c r="D2" s="28">
        <v>2023</v>
      </c>
      <c r="E2" s="28">
        <v>2023</v>
      </c>
      <c r="F2" s="28">
        <v>2023</v>
      </c>
      <c r="G2" s="28">
        <v>2023</v>
      </c>
      <c r="H2" s="28">
        <v>2023</v>
      </c>
      <c r="I2" s="28">
        <v>2023</v>
      </c>
      <c r="K2" s="28">
        <v>2023</v>
      </c>
    </row>
    <row r="3" spans="1:12" x14ac:dyDescent="0.2">
      <c r="A3" s="7" t="s">
        <v>4</v>
      </c>
      <c r="B3" s="8" t="s">
        <v>30</v>
      </c>
      <c r="C3" s="19" t="s">
        <v>15</v>
      </c>
      <c r="D3" s="19" t="s">
        <v>17</v>
      </c>
      <c r="E3" s="19" t="s">
        <v>65</v>
      </c>
      <c r="F3" s="19" t="s">
        <v>19</v>
      </c>
      <c r="G3" s="9" t="s">
        <v>24</v>
      </c>
      <c r="H3" s="8" t="s">
        <v>29</v>
      </c>
      <c r="I3" s="19" t="s">
        <v>20</v>
      </c>
      <c r="K3" s="19" t="s">
        <v>25</v>
      </c>
      <c r="L3" s="127" t="s">
        <v>81</v>
      </c>
    </row>
    <row r="4" spans="1:12" x14ac:dyDescent="0.2">
      <c r="A4" s="10" t="s">
        <v>0</v>
      </c>
      <c r="B4" s="15"/>
      <c r="C4" s="20" t="s">
        <v>14</v>
      </c>
      <c r="D4" s="20" t="s">
        <v>14</v>
      </c>
      <c r="E4" s="20" t="s">
        <v>66</v>
      </c>
      <c r="F4" s="20" t="s">
        <v>14</v>
      </c>
      <c r="G4" s="18" t="s">
        <v>14</v>
      </c>
      <c r="H4" s="16" t="s">
        <v>14</v>
      </c>
      <c r="I4" s="20" t="s">
        <v>21</v>
      </c>
      <c r="K4" s="20" t="s">
        <v>33</v>
      </c>
    </row>
    <row r="5" spans="1:12" x14ac:dyDescent="0.2">
      <c r="A5" s="30">
        <f>I5</f>
        <v>1</v>
      </c>
      <c r="B5" s="31" t="s">
        <v>48</v>
      </c>
      <c r="C5" s="21">
        <f>INDEX(SW!$D$5:$D$11,MATCH($B5,SW!$B$5:$B$11,0))</f>
        <v>1</v>
      </c>
      <c r="D5" s="21">
        <f>INDEX(CGC!$D$5:$D$11,MATCH($B5,CGC!$B$5:$B$11,0))</f>
        <v>1</v>
      </c>
      <c r="E5" s="21">
        <f>INDEX(WCC!$D$5:$D$11,MATCH($B5,WCC!$B$5:$B$11,0))</f>
        <v>1</v>
      </c>
      <c r="F5" s="21">
        <f>INDEX('Oak Cup'!$D$5:$D$11,MATCH($B5,'Oak Cup'!$B$5:$B$11,0))</f>
        <v>1</v>
      </c>
      <c r="G5" s="21">
        <f>INDEX(Altrz!$D$5:$D$11,MATCH($B5,Altrz!$B$5:$B$11,0))</f>
        <v>1</v>
      </c>
      <c r="H5" s="39">
        <f>INDEX(Altrz!$I$5:$I$11,MATCH($B5,Altrz!$B$5:$B$11,0))</f>
        <v>5</v>
      </c>
      <c r="I5" s="21">
        <f>INDEX(Altrz!$J$5:$J$11,MATCH($B5,Altrz!$B$5:$B$11,0))</f>
        <v>1</v>
      </c>
      <c r="K5" s="21" t="e">
        <f>INDEX(B2B!$A$5:$A$11,MATCH($B5,B2B!$B$5:$B$11,0))</f>
        <v>#N/A</v>
      </c>
    </row>
    <row r="6" spans="1:12" x14ac:dyDescent="0.2">
      <c r="A6" s="30">
        <f t="shared" ref="A6:A7" si="0">I6</f>
        <v>2</v>
      </c>
      <c r="B6" s="31" t="s">
        <v>57</v>
      </c>
      <c r="C6" s="21">
        <f>INDEX(SW!$D$5:$D$11,MATCH($B6,SW!$B$5:$B$11,0))</f>
        <v>2</v>
      </c>
      <c r="D6" s="21">
        <f>INDEX(CGC!$D$5:$D$11,MATCH($B6,CGC!$B$5:$B$11,0))</f>
        <v>2</v>
      </c>
      <c r="E6" s="21">
        <f>INDEX(WCC!$D$5:$D$11,MATCH($B6,WCC!$B$5:$B$11,0))</f>
        <v>3</v>
      </c>
      <c r="F6" s="21">
        <f>INDEX('Oak Cup'!$D$5:$D$11,MATCH($B6,'Oak Cup'!$B$5:$B$11,0))</f>
        <v>3</v>
      </c>
      <c r="G6" s="21">
        <f>INDEX(Altrz!$D$5:$D$11,MATCH($B6,Altrz!$B$5:$B$11,0))</f>
        <v>2</v>
      </c>
      <c r="H6" s="39">
        <f>INDEX(Altrz!$I$5:$I$11,MATCH($B6,Altrz!$B$5:$B$11,0))</f>
        <v>12</v>
      </c>
      <c r="I6" s="21">
        <f>INDEX(Altrz!$J$5:$J$11,MATCH($B6,Altrz!$B$5:$B$11,0))</f>
        <v>2</v>
      </c>
      <c r="K6" s="21" t="e">
        <f>INDEX(B2B!$A$5:$A$11,MATCH($B6,B2B!$B$5:$B$11,0))</f>
        <v>#N/A</v>
      </c>
    </row>
    <row r="7" spans="1:12" x14ac:dyDescent="0.2">
      <c r="A7" s="30">
        <f t="shared" si="0"/>
        <v>3</v>
      </c>
      <c r="B7" s="31" t="s">
        <v>34</v>
      </c>
      <c r="C7" s="21">
        <f>INDEX(SW!$D$5:$D$11,MATCH($B7,SW!$B$5:$B$11,0))</f>
        <v>3</v>
      </c>
      <c r="D7" s="21">
        <f>INDEX(CGC!$D$5:$D$11,MATCH($B7,CGC!$B$5:$B$11,0))</f>
        <v>3</v>
      </c>
      <c r="E7" s="21">
        <f>INDEX(WCC!$D$5:$D$11,MATCH($B7,WCC!$B$5:$B$11,0))</f>
        <v>2</v>
      </c>
      <c r="F7" s="21">
        <f>INDEX('Oak Cup'!$D$5:$D$11,MATCH($B7,'Oak Cup'!$B$5:$B$11,0))</f>
        <v>2</v>
      </c>
      <c r="G7" s="21">
        <f>INDEX(Altrz!$D$5:$D$11,MATCH($B7,Altrz!$B$5:$B$11,0))</f>
        <v>3</v>
      </c>
      <c r="H7" s="39">
        <f>INDEX(Altrz!$I$5:$I$11,MATCH($B7,Altrz!$B$5:$B$11,0))</f>
        <v>13</v>
      </c>
      <c r="I7" s="21">
        <f>INDEX(Altrz!$J$5:$J$11,MATCH($B7,Altrz!$B$5:$B$11,0))</f>
        <v>3</v>
      </c>
      <c r="K7" s="21" t="e">
        <f>INDEX(B2B!$A$5:$A$11,MATCH($B7,B2B!$B$5:$B$11,0))</f>
        <v>#N/A</v>
      </c>
    </row>
    <row r="8" spans="1:12" x14ac:dyDescent="0.2">
      <c r="A8" s="30"/>
      <c r="B8" s="31"/>
      <c r="C8" s="21" t="e">
        <f>INDEX(SW!$D$5:$D$11,MATCH($B8,SW!$B$5:$B$11,0))</f>
        <v>#N/A</v>
      </c>
      <c r="D8" s="21" t="e">
        <f>INDEX(CGC!$D$5:$D$11,MATCH($B8,CGC!$B$5:$B$11,0))</f>
        <v>#N/A</v>
      </c>
      <c r="E8" s="21" t="e">
        <f>INDEX(WCC!$D$5:$D$11,MATCH($B8,WCC!$B$5:$B$11,0))</f>
        <v>#N/A</v>
      </c>
      <c r="F8" s="21" t="e">
        <f>INDEX('Oak Cup'!$D$5:$D$11,MATCH($B8,'Oak Cup'!$B$5:$B$11,0))</f>
        <v>#N/A</v>
      </c>
      <c r="G8" s="21" t="e">
        <f>INDEX(Altrz!$D$5:$D$11,MATCH($B8,Altrz!$B$5:$B$11,0))</f>
        <v>#N/A</v>
      </c>
      <c r="H8" s="39" t="e">
        <f>INDEX(Altrz!$I$5:$I$11,MATCH($B8,Altrz!$B$5:$B$11,0))</f>
        <v>#N/A</v>
      </c>
      <c r="I8" s="21" t="e">
        <f>INDEX(Altrz!$J$5:$J$11,MATCH($B8,Altrz!$B$5:$B$11,0))</f>
        <v>#N/A</v>
      </c>
      <c r="K8" s="21" t="e">
        <f>INDEX(B2B!$A$5:$A$11,MATCH($B8,B2B!$B$5:$B$11,0))</f>
        <v>#N/A</v>
      </c>
    </row>
    <row r="9" spans="1:12" x14ac:dyDescent="0.2">
      <c r="A9" s="30"/>
      <c r="B9" s="31"/>
      <c r="C9" s="21" t="e">
        <f>INDEX(SW!$D$5:$D$11,MATCH($B9,SW!$B$5:$B$11,0))</f>
        <v>#N/A</v>
      </c>
      <c r="D9" s="21" t="e">
        <f>INDEX(CGC!$D$5:$D$11,MATCH($B9,CGC!$B$5:$B$11,0))</f>
        <v>#N/A</v>
      </c>
      <c r="E9" s="21" t="e">
        <f>INDEX(WCC!$D$5:$D$11,MATCH($B9,WCC!$B$5:$B$11,0))</f>
        <v>#N/A</v>
      </c>
      <c r="F9" s="21" t="e">
        <f>INDEX('Oak Cup'!$D$5:$D$11,MATCH($B9,'Oak Cup'!$B$5:$B$11,0))</f>
        <v>#N/A</v>
      </c>
      <c r="G9" s="21" t="e">
        <f>INDEX(Altrz!$D$5:$D$11,MATCH($B9,Altrz!$B$5:$B$11,0))</f>
        <v>#N/A</v>
      </c>
      <c r="H9" s="39" t="e">
        <f>INDEX(Altrz!$I$5:$I$11,MATCH($B9,Altrz!$B$5:$B$11,0))</f>
        <v>#N/A</v>
      </c>
      <c r="I9" s="21" t="e">
        <f>INDEX(Altrz!$J$5:$J$11,MATCH($B9,Altrz!$B$5:$B$11,0))</f>
        <v>#N/A</v>
      </c>
      <c r="K9" s="21" t="e">
        <f>INDEX(B2B!$A$5:$A$11,MATCH($B9,B2B!$B$5:$B$11,0))</f>
        <v>#N/A</v>
      </c>
    </row>
    <row r="10" spans="1:12" x14ac:dyDescent="0.2">
      <c r="A10" s="30"/>
      <c r="B10" s="31"/>
      <c r="C10" s="21"/>
      <c r="D10" s="24"/>
      <c r="E10" s="21"/>
      <c r="F10" s="24"/>
      <c r="G10" s="24"/>
      <c r="H10" s="39"/>
      <c r="I10" s="21"/>
      <c r="K10" s="21" t="e">
        <f>INDEX(B2B!$A$5:$A$11,MATCH($B10,B2B!$B$5:$B$11,0))</f>
        <v>#N/A</v>
      </c>
    </row>
    <row r="11" spans="1:12" ht="17" thickBot="1" x14ac:dyDescent="0.25">
      <c r="A11" s="36"/>
      <c r="B11" s="34"/>
      <c r="C11" s="23"/>
      <c r="D11" s="23"/>
      <c r="E11" s="23"/>
      <c r="F11" s="23"/>
      <c r="G11" s="23"/>
      <c r="H11" s="3"/>
      <c r="I11" s="23"/>
      <c r="K11" s="23"/>
    </row>
    <row r="12" spans="1:12" x14ac:dyDescent="0.2">
      <c r="A12" s="7" t="s">
        <v>4</v>
      </c>
      <c r="B12" s="8" t="str">
        <f t="shared" ref="B12:G12" si="1">B3</f>
        <v>Team</v>
      </c>
      <c r="C12" s="19" t="str">
        <f t="shared" si="1"/>
        <v>SK</v>
      </c>
      <c r="D12" s="19" t="str">
        <f t="shared" si="1"/>
        <v>CGC</v>
      </c>
      <c r="E12" s="19" t="str">
        <f t="shared" si="1"/>
        <v>WC</v>
      </c>
      <c r="F12" s="19" t="str">
        <f t="shared" si="1"/>
        <v>OC</v>
      </c>
      <c r="G12" s="9" t="str">
        <f t="shared" si="1"/>
        <v>Alcatraz</v>
      </c>
      <c r="H12" s="8" t="str">
        <f>H3</f>
        <v>Season</v>
      </c>
      <c r="I12" s="19" t="s">
        <v>20</v>
      </c>
      <c r="K12" s="19" t="str">
        <f>K3</f>
        <v>B2B</v>
      </c>
    </row>
    <row r="13" spans="1:12" x14ac:dyDescent="0.2">
      <c r="A13" s="10" t="s">
        <v>1</v>
      </c>
      <c r="B13" s="15"/>
      <c r="C13" s="20" t="str">
        <f t="shared" ref="C13:G13" si="2">C4</f>
        <v>Points</v>
      </c>
      <c r="D13" s="20" t="str">
        <f t="shared" si="2"/>
        <v>Points</v>
      </c>
      <c r="E13" s="20" t="str">
        <f t="shared" si="2"/>
        <v>Classic</v>
      </c>
      <c r="F13" s="20" t="str">
        <f t="shared" si="2"/>
        <v>Points</v>
      </c>
      <c r="G13" s="18" t="str">
        <f t="shared" si="2"/>
        <v>Points</v>
      </c>
      <c r="H13" s="16" t="str">
        <f>H4</f>
        <v>Points</v>
      </c>
      <c r="I13" s="20" t="s">
        <v>21</v>
      </c>
      <c r="K13" s="20" t="s">
        <v>33</v>
      </c>
    </row>
    <row r="14" spans="1:12" x14ac:dyDescent="0.2">
      <c r="A14" s="30">
        <f t="shared" ref="A14:A19" si="3">I14</f>
        <v>1</v>
      </c>
      <c r="B14" t="s">
        <v>48</v>
      </c>
      <c r="C14" s="21">
        <f>INDEX(SW!$D$14:$D$25,MATCH($B14,SW!$B$14:$B$25,0))</f>
        <v>2</v>
      </c>
      <c r="D14" s="21">
        <f>INDEX(CGC!$D$14:$D$25,MATCH($B14,CGC!$B$14:$B$25,0))</f>
        <v>1</v>
      </c>
      <c r="E14" s="21">
        <f>INDEX(WCC!$D$14:$D$25,MATCH($B14,WCC!$B$14:$B$25,0))</f>
        <v>1</v>
      </c>
      <c r="F14" s="21">
        <f>INDEX('Oak Cup'!$D$14:$D$25,MATCH($B14,'Oak Cup'!$B$14:$B$25,0))</f>
        <v>1</v>
      </c>
      <c r="G14" s="21">
        <f>INDEX(Altrz!$D$14:$D$25,MATCH($B14,Altrz!$B$14:$B$25,0))</f>
        <v>1</v>
      </c>
      <c r="H14" s="39">
        <f>INDEX(Altrz!$I$14:$I$25,MATCH($B14,Altrz!$B$14:$B$25,0))</f>
        <v>6</v>
      </c>
      <c r="I14" s="21">
        <f>INDEX(Altrz!$J$14:$J$25,MATCH($B14,Altrz!$B$14:$B$25,0))</f>
        <v>1</v>
      </c>
      <c r="K14" s="21" t="e">
        <f>INDEX(B2B!$A$14:$A$25,MATCH($B14,B2B!$B$14:$B$25,0))</f>
        <v>#N/A</v>
      </c>
    </row>
    <row r="15" spans="1:12" x14ac:dyDescent="0.2">
      <c r="A15" s="30">
        <f t="shared" si="3"/>
        <v>2</v>
      </c>
      <c r="B15" t="s">
        <v>75</v>
      </c>
      <c r="C15" s="21">
        <f>INDEX(SW!$D$14:$D$25,MATCH($B15,SW!$B$14:$B$25,0))</f>
        <v>1</v>
      </c>
      <c r="D15" s="21">
        <f>INDEX(CGC!$D$14:$D$25,MATCH($B15,CGC!$B$14:$B$25,0))</f>
        <v>4</v>
      </c>
      <c r="E15" s="21">
        <f>INDEX(WCC!$D$14:$D$25,MATCH($B15,WCC!$B$14:$B$25,0))</f>
        <v>2</v>
      </c>
      <c r="F15" s="21">
        <f>INDEX('Oak Cup'!$D$14:$D$25,MATCH($B15,'Oak Cup'!$B$14:$B$25,0))</f>
        <v>3</v>
      </c>
      <c r="G15" s="21">
        <f>INDEX(Altrz!$D$14:$D$25,MATCH($B15,Altrz!$B$14:$B$25,0))</f>
        <v>2</v>
      </c>
      <c r="H15" s="39">
        <f>INDEX(Altrz!$I$14:$I$25,MATCH($B15,Altrz!$B$14:$B$25,0))</f>
        <v>12</v>
      </c>
      <c r="I15" s="21">
        <f>INDEX(Altrz!$J$14:$J$25,MATCH($B15,Altrz!$B$14:$B$25,0))</f>
        <v>2</v>
      </c>
      <c r="K15" s="21" t="e">
        <f>INDEX(B2B!$A$14:$A$25,MATCH($B15,B2B!$B$14:$B$25,0))</f>
        <v>#N/A</v>
      </c>
    </row>
    <row r="16" spans="1:12" x14ac:dyDescent="0.2">
      <c r="A16" s="30">
        <f t="shared" si="3"/>
        <v>3</v>
      </c>
      <c r="B16" t="s">
        <v>60</v>
      </c>
      <c r="C16" s="21">
        <f>INDEX(SW!$D$14:$D$25,MATCH($B16,SW!$B$14:$B$25,0))</f>
        <v>4</v>
      </c>
      <c r="D16" s="21">
        <f>INDEX(CGC!$D$14:$D$25,MATCH($B16,CGC!$B$14:$B$25,0))</f>
        <v>2</v>
      </c>
      <c r="E16" s="21">
        <f>INDEX(WCC!$D$14:$D$25,MATCH($B16,WCC!$B$14:$B$25,0))</f>
        <v>5</v>
      </c>
      <c r="F16" s="21">
        <f>INDEX('Oak Cup'!$D$14:$D$25,MATCH($B16,'Oak Cup'!$B$14:$B$25,0))</f>
        <v>2</v>
      </c>
      <c r="G16" s="21">
        <f>INDEX(Altrz!$D$14:$D$25,MATCH($B16,Altrz!$B$14:$B$25,0))</f>
        <v>3</v>
      </c>
      <c r="H16" s="39">
        <f>INDEX(Altrz!$I$14:$I$25,MATCH($B16,Altrz!$B$14:$B$25,0))</f>
        <v>16</v>
      </c>
      <c r="I16" s="21">
        <f>INDEX(Altrz!$J$14:$J$25,MATCH($B16,Altrz!$B$14:$B$25,0))</f>
        <v>3</v>
      </c>
      <c r="K16" s="21" t="e">
        <f>INDEX(B2B!$A$14:$A$25,MATCH($B16,B2B!$B$14:$B$25,0))</f>
        <v>#N/A</v>
      </c>
    </row>
    <row r="17" spans="1:11" x14ac:dyDescent="0.2">
      <c r="A17" s="30">
        <f t="shared" si="3"/>
        <v>4</v>
      </c>
      <c r="B17" t="s">
        <v>34</v>
      </c>
      <c r="C17" s="21">
        <f>INDEX(SW!$D$14:$D$25,MATCH($B17,SW!$B$14:$B$25,0))</f>
        <v>3</v>
      </c>
      <c r="D17" s="21">
        <f>INDEX(CGC!$D$14:$D$25,MATCH($B17,CGC!$B$14:$B$25,0))</f>
        <v>3</v>
      </c>
      <c r="E17" s="21">
        <f>INDEX(WCC!$D$14:$D$25,MATCH($B17,WCC!$B$14:$B$25,0))</f>
        <v>3</v>
      </c>
      <c r="F17" s="21">
        <f>INDEX('Oak Cup'!$D$14:$D$25,MATCH($B17,'Oak Cup'!$B$14:$B$25,0))</f>
        <v>5</v>
      </c>
      <c r="G17" s="21">
        <f>INDEX(Altrz!$D$14:$D$25,MATCH($B17,Altrz!$B$14:$B$25,0))</f>
        <v>4</v>
      </c>
      <c r="H17" s="39">
        <f>INDEX(Altrz!$I$14:$I$25,MATCH($B17,Altrz!$B$14:$B$25,0))</f>
        <v>18</v>
      </c>
      <c r="I17" s="21">
        <f>INDEX(Altrz!$J$14:$J$25,MATCH($B17,Altrz!$B$14:$B$25,0))</f>
        <v>4</v>
      </c>
      <c r="K17" s="21" t="e">
        <f>INDEX(B2B!$A$14:$A$25,MATCH($B17,B2B!$B$14:$B$25,0))</f>
        <v>#N/A</v>
      </c>
    </row>
    <row r="18" spans="1:11" x14ac:dyDescent="0.2">
      <c r="A18" s="30">
        <f t="shared" si="3"/>
        <v>5</v>
      </c>
      <c r="B18" t="s">
        <v>56</v>
      </c>
      <c r="C18" s="21">
        <f>INDEX(SW!$D$14:$D$25,MATCH($B18,SW!$B$14:$B$25,0))</f>
        <v>5</v>
      </c>
      <c r="D18" s="21">
        <f>INDEX(CGC!$D$14:$D$25,MATCH($B18,CGC!$B$14:$B$25,0))</f>
        <v>5</v>
      </c>
      <c r="E18" s="21">
        <f>INDEX(WCC!$D$14:$D$25,MATCH($B18,WCC!$B$14:$B$25,0))</f>
        <v>6</v>
      </c>
      <c r="F18" s="21">
        <f>INDEX('Oak Cup'!$D$14:$D$25,MATCH($B18,'Oak Cup'!$B$14:$B$25,0))</f>
        <v>4</v>
      </c>
      <c r="G18" s="21">
        <f>INDEX(Altrz!$D$14:$D$25,MATCH($B18,Altrz!$B$14:$B$25,0))</f>
        <v>5</v>
      </c>
      <c r="H18" s="39">
        <f>INDEX(Altrz!$I$14:$I$25,MATCH($B18,Altrz!$B$14:$B$25,0))</f>
        <v>25</v>
      </c>
      <c r="I18" s="21">
        <f>INDEX(Altrz!$J$14:$J$25,MATCH($B18,Altrz!$B$14:$B$25,0))</f>
        <v>5</v>
      </c>
      <c r="K18" s="21" t="e">
        <f>INDEX(B2B!$A$14:$A$25,MATCH($B18,B2B!$B$14:$B$25,0))</f>
        <v>#N/A</v>
      </c>
    </row>
    <row r="19" spans="1:11" x14ac:dyDescent="0.2">
      <c r="A19" s="30">
        <f t="shared" si="3"/>
        <v>5</v>
      </c>
      <c r="B19" s="31" t="s">
        <v>62</v>
      </c>
      <c r="C19" s="21">
        <f>INDEX(SW!$D$14:$D$25,MATCH($B19,SW!$B$14:$B$25,0))</f>
        <v>5</v>
      </c>
      <c r="D19" s="21">
        <f>INDEX(CGC!$D$14:$D$25,MATCH($B19,CGC!$B$14:$B$25,0))</f>
        <v>5</v>
      </c>
      <c r="E19" s="21">
        <f>INDEX(WCC!$D$14:$D$25,MATCH($B19,WCC!$B$14:$B$25,0))</f>
        <v>4</v>
      </c>
      <c r="F19" s="21">
        <f>INDEX('Oak Cup'!$D$14:$D$25,MATCH($B19,'Oak Cup'!$B$14:$B$25,0))</f>
        <v>6</v>
      </c>
      <c r="G19" s="21">
        <f>INDEX(Altrz!$D$14:$D$25,MATCH($B19,Altrz!$B$14:$B$25,0))</f>
        <v>5</v>
      </c>
      <c r="H19" s="39">
        <f>INDEX(Altrz!$I$14:$I$25,MATCH($B19,Altrz!$B$14:$B$25,0))</f>
        <v>25</v>
      </c>
      <c r="I19" s="21">
        <f>INDEX(Altrz!$J$14:$J$25,MATCH($B19,Altrz!$B$14:$B$25,0))</f>
        <v>5</v>
      </c>
      <c r="K19" s="21" t="e">
        <f>INDEX(B2B!$A$14:$A$25,MATCH($B19,B2B!$B$14:$B$25,0))</f>
        <v>#N/A</v>
      </c>
    </row>
    <row r="20" spans="1:11" x14ac:dyDescent="0.2">
      <c r="A20" s="30"/>
      <c r="B20" s="31"/>
      <c r="C20" s="21" t="e">
        <f>INDEX(SW!$D$14:$D$25,MATCH($B20,SW!$B$14:$B$25,0))</f>
        <v>#N/A</v>
      </c>
      <c r="D20" s="21" t="e">
        <f>INDEX(CGC!$D$14:$D$25,MATCH($B20,CGC!$B$14:$B$25,0))</f>
        <v>#N/A</v>
      </c>
      <c r="E20" s="21" t="e">
        <f>INDEX(WCC!$D$14:$D$25,MATCH($B20,WCC!$B$14:$B$25,0))</f>
        <v>#N/A</v>
      </c>
      <c r="F20" s="21" t="e">
        <f>INDEX('Oak Cup'!$D$14:$D$25,MATCH($B20,'Oak Cup'!$B$14:$B$25,0))</f>
        <v>#N/A</v>
      </c>
      <c r="G20" s="21" t="e">
        <f>INDEX(Altrz!$D$14:$D$25,MATCH($B20,Altrz!$B$14:$B$25,0))</f>
        <v>#N/A</v>
      </c>
      <c r="H20" s="39" t="e">
        <f>INDEX(Altrz!$I$14:$I$25,MATCH($B20,Altrz!$B$14:$B$25,0))</f>
        <v>#N/A</v>
      </c>
      <c r="I20" s="21" t="e">
        <f>INDEX(Altrz!$J$14:$J$25,MATCH($B20,Altrz!$B$14:$B$25,0))</f>
        <v>#N/A</v>
      </c>
      <c r="K20" s="21" t="e">
        <f>INDEX(B2B!$A$14:$A$25,MATCH($B20,B2B!$B$14:$B$25,0))</f>
        <v>#N/A</v>
      </c>
    </row>
    <row r="21" spans="1:11" x14ac:dyDescent="0.2">
      <c r="A21" s="30"/>
      <c r="C21" s="21" t="e">
        <f>INDEX(SW!$D$14:$D$25,MATCH($B21,SW!$B$14:$B$25,0))</f>
        <v>#N/A</v>
      </c>
      <c r="D21" s="21" t="e">
        <f>INDEX(CGC!$D$14:$D$25,MATCH($B21,CGC!$B$14:$B$25,0))</f>
        <v>#N/A</v>
      </c>
      <c r="E21" s="21" t="e">
        <f>INDEX(WCC!$D$14:$D$25,MATCH($B21,WCC!$B$14:$B$25,0))</f>
        <v>#N/A</v>
      </c>
      <c r="F21" s="21" t="e">
        <f>INDEX('Oak Cup'!$D$14:$D$25,MATCH($B21,'Oak Cup'!$B$14:$B$25,0))</f>
        <v>#N/A</v>
      </c>
      <c r="G21" s="21" t="e">
        <f>INDEX(Altrz!$D$14:$D$25,MATCH($B21,Altrz!$B$14:$B$25,0))</f>
        <v>#N/A</v>
      </c>
      <c r="H21" s="39" t="e">
        <f>INDEX(Altrz!$I$14:$I$25,MATCH($B21,Altrz!$B$14:$B$25,0))</f>
        <v>#N/A</v>
      </c>
      <c r="I21" s="21" t="e">
        <f>INDEX(Altrz!$J$14:$J$25,MATCH($B21,Altrz!$B$14:$B$25,0))</f>
        <v>#N/A</v>
      </c>
      <c r="K21" s="21" t="e">
        <f>INDEX(B2B!$A$14:$A$25,MATCH($B21,B2B!$B$14:$B$25,0))</f>
        <v>#N/A</v>
      </c>
    </row>
    <row r="22" spans="1:11" x14ac:dyDescent="0.2">
      <c r="A22" s="30"/>
      <c r="B22" s="31"/>
      <c r="C22" s="21" t="e">
        <f>INDEX(SW!$D$14:$D$25,MATCH($B22,SW!$B$14:$B$25,0))</f>
        <v>#N/A</v>
      </c>
      <c r="D22" s="21" t="e">
        <f>INDEX(CGC!$D$14:$D$25,MATCH($B22,CGC!$B$14:$B$25,0))</f>
        <v>#N/A</v>
      </c>
      <c r="E22" s="21" t="e">
        <f>INDEX(WCC!$D$14:$D$25,MATCH($B22,WCC!$B$14:$B$25,0))</f>
        <v>#N/A</v>
      </c>
      <c r="F22" s="21" t="e">
        <f>INDEX('Oak Cup'!$D$14:$D$25,MATCH($B22,'Oak Cup'!$B$14:$B$25,0))</f>
        <v>#N/A</v>
      </c>
      <c r="G22" s="21" t="e">
        <f>INDEX(Altrz!$D$14:$D$25,MATCH($B22,Altrz!$B$14:$B$25,0))</f>
        <v>#N/A</v>
      </c>
      <c r="H22" s="39" t="e">
        <f>INDEX(Altrz!$I$14:$I$25,MATCH($B22,Altrz!$B$14:$B$25,0))</f>
        <v>#N/A</v>
      </c>
      <c r="I22" s="21" t="e">
        <f>INDEX(Altrz!$J$14:$J$25,MATCH($B22,Altrz!$B$14:$B$25,0))</f>
        <v>#N/A</v>
      </c>
      <c r="K22" s="21" t="e">
        <f>INDEX(B2B!$A$14:$A$25,MATCH($B22,B2B!$B$14:$B$25,0))</f>
        <v>#N/A</v>
      </c>
    </row>
    <row r="23" spans="1:11" x14ac:dyDescent="0.2">
      <c r="A23" s="30"/>
      <c r="B23" s="31"/>
      <c r="C23" s="21" t="e">
        <f>INDEX(SW!$D$14:$D$25,MATCH($B23,SW!$B$14:$B$25,0))</f>
        <v>#N/A</v>
      </c>
      <c r="D23" s="21" t="e">
        <f>INDEX(CGC!$D$14:$D$25,MATCH($B23,CGC!$B$14:$B$25,0))</f>
        <v>#N/A</v>
      </c>
      <c r="E23" s="21" t="e">
        <f>INDEX(WCC!$D$14:$D$25,MATCH($B23,WCC!$B$14:$B$25,0))</f>
        <v>#N/A</v>
      </c>
      <c r="F23" s="21" t="e">
        <f>INDEX('Oak Cup'!$D$14:$D$25,MATCH($B23,'Oak Cup'!$B$14:$B$25,0))</f>
        <v>#N/A</v>
      </c>
      <c r="G23" s="21" t="e">
        <f>INDEX(Altrz!$D$14:$D$25,MATCH($B23,Altrz!$B$14:$B$25,0))</f>
        <v>#N/A</v>
      </c>
      <c r="H23" s="39" t="e">
        <f>INDEX(Altrz!$I$14:$I$25,MATCH($B23,Altrz!$B$14:$B$25,0))</f>
        <v>#N/A</v>
      </c>
      <c r="I23" s="21" t="e">
        <f>INDEX(Altrz!$J$14:$J$25,MATCH($B23,Altrz!$B$14:$B$25,0))</f>
        <v>#N/A</v>
      </c>
      <c r="K23" s="21" t="e">
        <f>INDEX(B2B!$A$14:$A$25,MATCH($B23,B2B!$B$14:$B$25,0))</f>
        <v>#N/A</v>
      </c>
    </row>
    <row r="24" spans="1:11" x14ac:dyDescent="0.2">
      <c r="A24" s="30"/>
      <c r="B24" s="31"/>
      <c r="C24" s="25"/>
      <c r="D24" s="21"/>
      <c r="E24" s="21"/>
      <c r="F24" s="21"/>
      <c r="G24" s="21"/>
      <c r="I24" s="21"/>
      <c r="K24" s="21"/>
    </row>
    <row r="25" spans="1:11" ht="17" thickBot="1" x14ac:dyDescent="0.25">
      <c r="A25" s="36"/>
      <c r="B25" s="34"/>
      <c r="C25" s="23"/>
      <c r="D25" s="23"/>
      <c r="E25" s="23"/>
      <c r="F25" s="23"/>
      <c r="G25" s="4"/>
      <c r="H25" s="3"/>
      <c r="I25" s="22"/>
      <c r="K25" s="23"/>
    </row>
    <row r="26" spans="1:11" x14ac:dyDescent="0.2">
      <c r="A26" s="12" t="s">
        <v>4</v>
      </c>
      <c r="B26" s="8" t="str">
        <f>B12</f>
        <v>Team</v>
      </c>
      <c r="C26" s="19" t="str">
        <f t="shared" ref="C26:F27" si="4">C12</f>
        <v>SK</v>
      </c>
      <c r="D26" s="19" t="str">
        <f t="shared" si="4"/>
        <v>CGC</v>
      </c>
      <c r="E26" s="19" t="str">
        <f t="shared" si="4"/>
        <v>WC</v>
      </c>
      <c r="F26" s="19" t="str">
        <f t="shared" si="4"/>
        <v>OC</v>
      </c>
      <c r="G26" s="9" t="s">
        <v>24</v>
      </c>
      <c r="H26" s="8" t="str">
        <f>H3</f>
        <v>Season</v>
      </c>
      <c r="I26" s="19" t="s">
        <v>20</v>
      </c>
      <c r="K26" s="19" t="str">
        <f>K3</f>
        <v>B2B</v>
      </c>
    </row>
    <row r="27" spans="1:11" x14ac:dyDescent="0.2">
      <c r="A27" s="10" t="s">
        <v>2</v>
      </c>
      <c r="B27" s="15"/>
      <c r="C27" s="20" t="str">
        <f t="shared" si="4"/>
        <v>Points</v>
      </c>
      <c r="D27" s="20" t="str">
        <f t="shared" si="4"/>
        <v>Points</v>
      </c>
      <c r="E27" s="20" t="str">
        <f t="shared" si="4"/>
        <v>Classic</v>
      </c>
      <c r="F27" s="20" t="str">
        <f t="shared" si="4"/>
        <v>Points</v>
      </c>
      <c r="G27" s="18" t="s">
        <v>14</v>
      </c>
      <c r="H27" s="16" t="str">
        <f>H13</f>
        <v>Points</v>
      </c>
      <c r="I27" s="20" t="s">
        <v>21</v>
      </c>
      <c r="K27" s="20" t="s">
        <v>33</v>
      </c>
    </row>
    <row r="28" spans="1:11" x14ac:dyDescent="0.2">
      <c r="A28" s="30">
        <f>I28</f>
        <v>1</v>
      </c>
      <c r="B28" s="31" t="s">
        <v>48</v>
      </c>
      <c r="C28" s="21">
        <f>INDEX(SW!$D$28:$D$39,MATCH($B28,SW!$B$28:$B$39,0))</f>
        <v>2</v>
      </c>
      <c r="D28" s="21">
        <f>INDEX(CGC!$D$28:$D$39,MATCH($B28,CGC!$B$28:$B$39,0))</f>
        <v>1</v>
      </c>
      <c r="E28" s="21">
        <f>INDEX(WCC!$D$28:$D$39,MATCH($B28,WCC!$B$28:$B$39,0))</f>
        <v>1</v>
      </c>
      <c r="F28" s="21">
        <f>INDEX('Oak Cup'!$D$28:$D$39,MATCH($B28,'Oak Cup'!$B$28:$B$39,0))</f>
        <v>1</v>
      </c>
      <c r="G28" s="21">
        <f>INDEX(Altrz!$D$28:$D$39,MATCH($B28,Altrz!$B$28:$B$39,0))</f>
        <v>1</v>
      </c>
      <c r="H28" s="39">
        <f>INDEX(Altrz!$I$28:$I$39,MATCH($B28,Altrz!$B$28:$B$39,0))</f>
        <v>6</v>
      </c>
      <c r="I28" s="21">
        <f>INDEX(Altrz!$J$28:$J$39,MATCH($B28,Altrz!$B$28:$B$39,0))</f>
        <v>1</v>
      </c>
      <c r="K28" s="21" t="e">
        <f>INDEX(B2B!$A$28:$A38,MATCH($B28,B2B!$B$28:$B$38,0))</f>
        <v>#N/A</v>
      </c>
    </row>
    <row r="29" spans="1:11" x14ac:dyDescent="0.2">
      <c r="A29" s="30">
        <f t="shared" ref="A29:A32" si="5">I29</f>
        <v>2</v>
      </c>
      <c r="B29" s="31" t="s">
        <v>7</v>
      </c>
      <c r="C29" s="21">
        <f>INDEX(SW!$D$28:$D$39,MATCH($B29,SW!$B$28:$B$39,0))</f>
        <v>1</v>
      </c>
      <c r="D29" s="21">
        <f>INDEX(CGC!$D$28:$D$39,MATCH($B29,CGC!$B$28:$B$39,0))</f>
        <v>3</v>
      </c>
      <c r="E29" s="21">
        <f>INDEX(WCC!$D$28:$D$39,MATCH($B29,WCC!$B$28:$B$39,0))</f>
        <v>4</v>
      </c>
      <c r="F29" s="21">
        <f>INDEX('Oak Cup'!$D$28:$D$39,MATCH($B29,'Oak Cup'!$B$28:$B$39,0))</f>
        <v>2</v>
      </c>
      <c r="G29" s="21">
        <f>INDEX(Altrz!$D$28:$D$39,MATCH($B29,Altrz!$B$28:$B$39,0))</f>
        <v>5</v>
      </c>
      <c r="H29" s="39">
        <f>INDEX(Altrz!$I$28:$I$39,MATCH($B29,Altrz!$B$28:$B$39,0))</f>
        <v>15</v>
      </c>
      <c r="I29" s="21">
        <f>INDEX(Altrz!$J$28:$J$39,MATCH($B29,Altrz!$B$28:$B$39,0))</f>
        <v>2</v>
      </c>
      <c r="K29" s="21" t="e">
        <f>INDEX(B2B!$A$28:$A38,MATCH($B29,B2B!$B$28:$B$38,0))</f>
        <v>#N/A</v>
      </c>
    </row>
    <row r="30" spans="1:11" x14ac:dyDescent="0.2">
      <c r="A30" s="30">
        <f t="shared" si="5"/>
        <v>3</v>
      </c>
      <c r="B30" s="31" t="s">
        <v>34</v>
      </c>
      <c r="C30" s="21">
        <f>INDEX(SW!$D$28:$D$39,MATCH($B30,SW!$B$28:$B$39,0))</f>
        <v>4</v>
      </c>
      <c r="D30" s="21">
        <f>INDEX(CGC!$D$28:$D$39,MATCH($B30,CGC!$B$28:$B$39,0))</f>
        <v>2</v>
      </c>
      <c r="E30" s="21">
        <f>INDEX(WCC!$D$28:$D$39,MATCH($B30,WCC!$B$28:$B$39,0))</f>
        <v>3</v>
      </c>
      <c r="F30" s="21">
        <f>INDEX('Oak Cup'!$D$28:$D$39,MATCH($B30,'Oak Cup'!$B$28:$B$39,0))</f>
        <v>4</v>
      </c>
      <c r="G30" s="21">
        <f>INDEX(Altrz!$D$28:$D$39,MATCH($B30,Altrz!$B$28:$B$39,0))</f>
        <v>3</v>
      </c>
      <c r="H30" s="39">
        <f>INDEX(Altrz!$I$28:$I$39,MATCH($B30,Altrz!$B$28:$B$39,0))</f>
        <v>16</v>
      </c>
      <c r="I30" s="21">
        <f>INDEX(Altrz!$J$28:$J$39,MATCH($B30,Altrz!$B$28:$B$39,0))</f>
        <v>3</v>
      </c>
      <c r="K30" s="21" t="e">
        <f>INDEX(B2B!$A$28:$A38,MATCH($B30,B2B!$B$28:$B$38,0))</f>
        <v>#N/A</v>
      </c>
    </row>
    <row r="31" spans="1:11" x14ac:dyDescent="0.2">
      <c r="A31" s="30">
        <f t="shared" si="5"/>
        <v>4</v>
      </c>
      <c r="B31" t="s">
        <v>9</v>
      </c>
      <c r="C31" s="21">
        <f>INDEX(SW!$D$28:$D$39,MATCH($B31,SW!$B$28:$B$39,0))</f>
        <v>3</v>
      </c>
      <c r="D31" s="21">
        <f>INDEX(CGC!$D$28:$D$39,MATCH($B31,CGC!$B$28:$B$39,0))</f>
        <v>4</v>
      </c>
      <c r="E31" s="21">
        <f>INDEX(WCC!$D$28:$D$39,MATCH($B31,WCC!$B$28:$B$39,0))</f>
        <v>5</v>
      </c>
      <c r="F31" s="21">
        <f>INDEX('Oak Cup'!$D$28:$D$39,MATCH($B31,'Oak Cup'!$B$28:$B$39,0))</f>
        <v>3</v>
      </c>
      <c r="G31" s="21">
        <f>INDEX(Altrz!$D$28:$D$39,MATCH($B31,Altrz!$B$28:$B$39,0))</f>
        <v>2</v>
      </c>
      <c r="H31" s="39">
        <f>INDEX(Altrz!$I$28:$I$39,MATCH($B31,Altrz!$B$28:$B$39,0))</f>
        <v>17</v>
      </c>
      <c r="I31" s="21">
        <f>INDEX(Altrz!$J$28:$J$39,MATCH($B31,Altrz!$B$28:$B$39,0))</f>
        <v>4</v>
      </c>
      <c r="K31" s="21" t="e">
        <f>INDEX(B2B!$A$28:$A38,MATCH($B31,B2B!$B$28:$B$38,0))</f>
        <v>#N/A</v>
      </c>
    </row>
    <row r="32" spans="1:11" x14ac:dyDescent="0.2">
      <c r="A32" s="30">
        <f t="shared" si="5"/>
        <v>5</v>
      </c>
      <c r="B32" s="31" t="s">
        <v>74</v>
      </c>
      <c r="C32" s="21">
        <f>INDEX(SW!$D$28:$D$39,MATCH($B32,SW!$B$28:$B$39,0))</f>
        <v>5</v>
      </c>
      <c r="D32" s="21">
        <f>INDEX(CGC!$D$28:$D$39,MATCH($B32,CGC!$B$28:$B$39,0))</f>
        <v>5</v>
      </c>
      <c r="E32" s="21">
        <f>INDEX(WCC!$D$28:$D$39,MATCH($B32,WCC!$B$28:$B$39,0))</f>
        <v>2</v>
      </c>
      <c r="F32" s="21">
        <f>INDEX('Oak Cup'!$D$28:$D$39,MATCH($B32,'Oak Cup'!$B$28:$B$39,0))</f>
        <v>5</v>
      </c>
      <c r="G32" s="21">
        <f>INDEX(Altrz!$D$28:$D$39,MATCH($B32,Altrz!$B$28:$B$39,0))</f>
        <v>4</v>
      </c>
      <c r="H32" s="39">
        <f>INDEX(Altrz!$I$28:$I$39,MATCH($B32,Altrz!$B$28:$B$39,0))</f>
        <v>21</v>
      </c>
      <c r="I32" s="21">
        <f>INDEX(Altrz!$J$28:$J$39,MATCH($B32,Altrz!$B$28:$B$39,0))</f>
        <v>5</v>
      </c>
      <c r="K32" s="21" t="e">
        <f>INDEX(B2B!$A$28:$A38,MATCH($B32,B2B!$B$28:$B$38,0))</f>
        <v>#N/A</v>
      </c>
    </row>
    <row r="33" spans="1:11" x14ac:dyDescent="0.2">
      <c r="A33" s="30"/>
      <c r="B33" s="31"/>
      <c r="C33" s="21" t="e">
        <f>INDEX(SW!$D$28:$D$39,MATCH($B33,SW!$B$28:$B$39,0))</f>
        <v>#N/A</v>
      </c>
      <c r="D33" s="21" t="e">
        <f>INDEX(CGC!$D$28:$D$39,MATCH($B33,CGC!$B$28:$B$39,0))</f>
        <v>#N/A</v>
      </c>
      <c r="E33" s="21" t="e">
        <f>INDEX(WCC!$D$28:$D$39,MATCH($B33,WCC!$B$28:$B$39,0))</f>
        <v>#N/A</v>
      </c>
      <c r="F33" s="21" t="e">
        <f>INDEX('Oak Cup'!$D$28:$D$39,MATCH($B33,'Oak Cup'!$B$28:$B$39,0))</f>
        <v>#N/A</v>
      </c>
      <c r="G33" s="21" t="e">
        <f>INDEX(Altrz!$D$28:$D$39,MATCH($B33,Altrz!$B$28:$B$39,0))</f>
        <v>#N/A</v>
      </c>
      <c r="H33" s="39" t="e">
        <f>INDEX(Altrz!$I$28:$I$39,MATCH($B33,Altrz!$B$28:$B$39,0))</f>
        <v>#N/A</v>
      </c>
      <c r="I33" s="21" t="e">
        <f>INDEX(Altrz!$J$28:$J$39,MATCH($B33,Altrz!$B$28:$B$39,0))</f>
        <v>#N/A</v>
      </c>
      <c r="K33" s="21" t="e">
        <f>INDEX(B2B!$A$28:$A38,MATCH($B33,B2B!$B$28:$B$38,0))</f>
        <v>#N/A</v>
      </c>
    </row>
    <row r="34" spans="1:11" x14ac:dyDescent="0.2">
      <c r="A34" s="30"/>
      <c r="B34" s="31"/>
      <c r="C34" s="21" t="e">
        <f>INDEX(SW!$D$28:$D$39,MATCH($B34,SW!$B$28:$B$39,0))</f>
        <v>#N/A</v>
      </c>
      <c r="D34" s="21" t="e">
        <f>INDEX(CGC!$D$28:$D$39,MATCH($B34,CGC!$B$28:$B$39,0))</f>
        <v>#N/A</v>
      </c>
      <c r="E34" s="21" t="e">
        <f>INDEX(WCC!$D$28:$D$39,MATCH($B34,WCC!$B$28:$B$39,0))</f>
        <v>#N/A</v>
      </c>
      <c r="F34" s="21" t="e">
        <f>INDEX('Oak Cup'!$D$28:$D$39,MATCH($B34,'Oak Cup'!$B$28:$B$39,0))</f>
        <v>#N/A</v>
      </c>
      <c r="G34" s="21" t="e">
        <f>INDEX(Altrz!$D$28:$D$39,MATCH($B34,Altrz!$B$28:$B$39,0))</f>
        <v>#N/A</v>
      </c>
      <c r="H34" s="39" t="e">
        <f>INDEX(Altrz!$I$28:$I$39,MATCH($B34,Altrz!$B$28:$B$39,0))</f>
        <v>#N/A</v>
      </c>
      <c r="I34" s="21" t="e">
        <f>INDEX(Altrz!$J$28:$J$39,MATCH($B34,Altrz!$B$28:$B$39,0))</f>
        <v>#N/A</v>
      </c>
      <c r="K34" s="21" t="e">
        <f>INDEX(B2B!$A$28:$A38,MATCH($B34,B2B!$B$28:$B$38,0))</f>
        <v>#N/A</v>
      </c>
    </row>
    <row r="35" spans="1:11" x14ac:dyDescent="0.2">
      <c r="A35" s="30"/>
      <c r="B35" s="31"/>
      <c r="C35" s="21" t="e">
        <f>INDEX(SW!$D$28:$D$39,MATCH($B35,SW!$B$28:$B$39,0))</f>
        <v>#N/A</v>
      </c>
      <c r="D35" s="21" t="e">
        <f>INDEX(CGC!$D$28:$D$39,MATCH($B35,CGC!$B$28:$B$39,0))</f>
        <v>#N/A</v>
      </c>
      <c r="E35" s="21" t="e">
        <f>INDEX(WCC!$D$28:$D$39,MATCH($B35,WCC!$B$28:$B$39,0))</f>
        <v>#N/A</v>
      </c>
      <c r="F35" s="21" t="e">
        <f>INDEX('Oak Cup'!$D$28:$D$39,MATCH($B35,'Oak Cup'!$B$28:$B$39,0))</f>
        <v>#N/A</v>
      </c>
      <c r="G35" s="21" t="e">
        <f>INDEX(Altrz!$D$28:$D$39,MATCH($B35,Altrz!$B$28:$B$39,0))</f>
        <v>#N/A</v>
      </c>
      <c r="H35" s="39" t="e">
        <f>INDEX(Altrz!$I$28:$I$39,MATCH($B35,Altrz!$B$28:$B$39,0))</f>
        <v>#N/A</v>
      </c>
      <c r="I35" s="21" t="e">
        <f>INDEX(Altrz!$J$28:$J$39,MATCH($B35,Altrz!$B$28:$B$39,0))</f>
        <v>#N/A</v>
      </c>
      <c r="K35" s="21" t="e">
        <f>INDEX(B2B!$A$28:$A39,MATCH($B35,B2B!$B$28:$B$38,0))</f>
        <v>#N/A</v>
      </c>
    </row>
    <row r="36" spans="1:11" x14ac:dyDescent="0.2">
      <c r="A36" s="30"/>
      <c r="C36" s="21" t="e">
        <f>INDEX(SW!$D$28:$D$39,MATCH($B36,SW!$B$28:$B$39,0))</f>
        <v>#N/A</v>
      </c>
      <c r="D36" s="21" t="e">
        <f>INDEX(CGC!$D$28:$D$39,MATCH($B36,CGC!$B$28:$B$39,0))</f>
        <v>#N/A</v>
      </c>
      <c r="E36" s="21" t="e">
        <f>INDEX(WCC!$D$28:$D$39,MATCH($B36,WCC!$B$28:$B$39,0))</f>
        <v>#N/A</v>
      </c>
      <c r="F36" s="21" t="e">
        <f>INDEX('Oak Cup'!$D$28:$D$39,MATCH($B36,'Oak Cup'!$B$28:$B$39,0))</f>
        <v>#N/A</v>
      </c>
      <c r="G36" s="21" t="e">
        <f>INDEX(Altrz!$D$28:$D$39,MATCH($B36,Altrz!$B$28:$B$39,0))</f>
        <v>#N/A</v>
      </c>
      <c r="H36" s="39" t="e">
        <f>INDEX(Altrz!$I$28:$I$39,MATCH($B36,Altrz!$B$28:$B$39,0))</f>
        <v>#N/A</v>
      </c>
      <c r="I36" s="21" t="e">
        <f>INDEX(Altrz!$J$28:$J$39,MATCH($B36,Altrz!$B$28:$B$39,0))</f>
        <v>#N/A</v>
      </c>
      <c r="K36" s="21" t="e">
        <f>INDEX(B2B!$A$28:$A40,MATCH($B36,B2B!$B$28:$B$38,0))</f>
        <v>#N/A</v>
      </c>
    </row>
    <row r="37" spans="1:11" x14ac:dyDescent="0.2">
      <c r="A37" s="30"/>
      <c r="B37" s="31"/>
      <c r="C37" s="21" t="e">
        <f>INDEX(SW!$D$28:$D$39,MATCH($B37,SW!$B$28:$B$39,0))</f>
        <v>#N/A</v>
      </c>
      <c r="D37" s="21" t="e">
        <f>INDEX(CGC!$D$28:$D$39,MATCH($B37,CGC!$B$28:$B$39,0))</f>
        <v>#N/A</v>
      </c>
      <c r="E37" s="21" t="e">
        <f>INDEX(WCC!$D$28:$D$39,MATCH($B37,WCC!$B$28:$B$39,0))</f>
        <v>#N/A</v>
      </c>
      <c r="F37" s="21" t="e">
        <f>INDEX('Oak Cup'!$D$28:$D$39,MATCH($B37,'Oak Cup'!$B$28:$B$39,0))</f>
        <v>#N/A</v>
      </c>
      <c r="G37" s="21" t="e">
        <f>INDEX(Altrz!$D$28:$D$39,MATCH($B37,Altrz!$B$28:$B$39,0))</f>
        <v>#N/A</v>
      </c>
      <c r="H37" s="39" t="e">
        <f>INDEX(Altrz!$I$28:$I$39,MATCH($B37,Altrz!$B$28:$B$39,0))</f>
        <v>#N/A</v>
      </c>
      <c r="I37" s="21" t="e">
        <f>INDEX(Altrz!$J$28:$J$39,MATCH($B37,Altrz!$B$28:$B$39,0))</f>
        <v>#N/A</v>
      </c>
      <c r="K37" s="21" t="e">
        <f>INDEX(B2B!$A$28:$A41,MATCH($B37,B2B!$B$28:$B$38,0))</f>
        <v>#N/A</v>
      </c>
    </row>
    <row r="38" spans="1:11" x14ac:dyDescent="0.2">
      <c r="A38" s="30"/>
      <c r="B38" s="31"/>
      <c r="C38" s="21" t="e">
        <f>INDEX(SW!$D$28:$D$39,MATCH($B38,SW!$B$28:$B$39,0))</f>
        <v>#N/A</v>
      </c>
      <c r="D38" s="21" t="e">
        <f>INDEX(CGC!$D$28:$D$39,MATCH($B38,CGC!$B$28:$B$39,0))</f>
        <v>#N/A</v>
      </c>
      <c r="E38" s="21" t="e">
        <f>INDEX(WCC!$D$28:$D$39,MATCH($B38,WCC!$B$28:$B$39,0))</f>
        <v>#N/A</v>
      </c>
      <c r="F38" s="21" t="e">
        <f>INDEX('Oak Cup'!$D$28:$D$39,MATCH($B38,'Oak Cup'!$B$28:$B$39,0))</f>
        <v>#N/A</v>
      </c>
      <c r="G38" s="21" t="e">
        <f>INDEX(Altrz!$D$28:$D$39,MATCH($B38,Altrz!$B$28:$B$39,0))</f>
        <v>#N/A</v>
      </c>
      <c r="H38" s="39" t="e">
        <f>INDEX(Altrz!$I$28:$I$39,MATCH($B38,Altrz!$B$28:$B$39,0))</f>
        <v>#N/A</v>
      </c>
      <c r="I38" s="21" t="e">
        <f>INDEX(Altrz!$J$28:$J$39,MATCH($B38,Altrz!$B$28:$B$39,0))</f>
        <v>#N/A</v>
      </c>
      <c r="K38" s="21" t="e">
        <f>INDEX(B2B!$A$28:$A42,MATCH($B38,B2B!$B$28:$B$38,0))</f>
        <v>#N/A</v>
      </c>
    </row>
    <row r="39" spans="1:11" ht="17" thickBot="1" x14ac:dyDescent="0.25">
      <c r="A39" s="36"/>
      <c r="B39" s="34"/>
      <c r="C39" s="23"/>
      <c r="D39" s="23"/>
      <c r="E39" s="23"/>
      <c r="F39" s="23"/>
      <c r="G39" s="4"/>
      <c r="H39" s="3"/>
      <c r="I39" s="22"/>
      <c r="K39" s="23"/>
    </row>
    <row r="40" spans="1:11" x14ac:dyDescent="0.2">
      <c r="A40" s="12" t="s">
        <v>4</v>
      </c>
      <c r="B40" s="8" t="str">
        <f t="shared" ref="B40:F40" si="6">B26</f>
        <v>Team</v>
      </c>
      <c r="C40" s="19" t="str">
        <f t="shared" si="6"/>
        <v>SK</v>
      </c>
      <c r="D40" s="19" t="str">
        <f t="shared" si="6"/>
        <v>CGC</v>
      </c>
      <c r="E40" s="19" t="str">
        <f t="shared" si="6"/>
        <v>WC</v>
      </c>
      <c r="F40" s="19" t="str">
        <f t="shared" si="6"/>
        <v>OC</v>
      </c>
      <c r="G40" s="9" t="s">
        <v>24</v>
      </c>
      <c r="H40" s="8" t="str">
        <f>H26</f>
        <v>Season</v>
      </c>
      <c r="I40" s="19" t="s">
        <v>20</v>
      </c>
      <c r="K40" s="19" t="str">
        <f>K26</f>
        <v>B2B</v>
      </c>
    </row>
    <row r="41" spans="1:11" x14ac:dyDescent="0.2">
      <c r="A41" s="10" t="s">
        <v>26</v>
      </c>
      <c r="B41" s="15"/>
      <c r="C41" s="20" t="str">
        <f>C27</f>
        <v>Points</v>
      </c>
      <c r="D41" s="20" t="str">
        <f>D27</f>
        <v>Points</v>
      </c>
      <c r="E41" s="20" t="str">
        <f>E27</f>
        <v>Classic</v>
      </c>
      <c r="F41" s="20" t="str">
        <f>F27</f>
        <v>Points</v>
      </c>
      <c r="G41" s="18" t="s">
        <v>14</v>
      </c>
      <c r="H41" s="16" t="str">
        <f>H27</f>
        <v>Points</v>
      </c>
      <c r="I41" s="20" t="s">
        <v>21</v>
      </c>
      <c r="K41" s="20" t="str">
        <f>K27</f>
        <v>Place</v>
      </c>
    </row>
    <row r="42" spans="1:11" x14ac:dyDescent="0.2">
      <c r="A42" s="30">
        <f t="shared" ref="A42:A45" si="7">I42</f>
        <v>1</v>
      </c>
      <c r="B42" t="s">
        <v>34</v>
      </c>
      <c r="C42" s="21">
        <f>INDEX(SW!$D$42:$D$49,MATCH($B42,SW!$B$42:$B$49,0))</f>
        <v>3</v>
      </c>
      <c r="D42" s="21">
        <f>INDEX(CGC!$D$42:$D$49,MATCH($B42,CGC!$B$42:$B$49,0))</f>
        <v>1</v>
      </c>
      <c r="E42" s="21">
        <f>INDEX(WCC!$D$42:$D$49,MATCH($B42,WCC!$B$42:$B$49,0))</f>
        <v>1</v>
      </c>
      <c r="F42" s="21">
        <f>INDEX('Oak Cup'!$D$42:$D$49,MATCH($B42,'Oak Cup'!$B$42:$B$49,0))</f>
        <v>1</v>
      </c>
      <c r="G42" s="21">
        <f>INDEX(Altrz!$D$42:$D$49,MATCH($B42,Altrz!$B$42:$B$49,0))</f>
        <v>1</v>
      </c>
      <c r="H42" s="39">
        <f>INDEX(Altrz!$I$42:$I$49,MATCH($B42,Altrz!$B$42:$B$49,0))</f>
        <v>7</v>
      </c>
      <c r="I42" s="21">
        <f>INDEX(Altrz!$J$42:$J$49,MATCH($B42,Altrz!$B$42:$B$49,0))</f>
        <v>1</v>
      </c>
      <c r="K42" s="21" t="s">
        <v>67</v>
      </c>
    </row>
    <row r="43" spans="1:11" x14ac:dyDescent="0.2">
      <c r="A43" s="30">
        <f t="shared" si="7"/>
        <v>2</v>
      </c>
      <c r="B43" t="s">
        <v>61</v>
      </c>
      <c r="C43" s="21">
        <f>INDEX(SW!$D$42:$D$49,MATCH($B43,SW!$B$42:$B$49,0))</f>
        <v>2</v>
      </c>
      <c r="D43" s="21">
        <f>INDEX(CGC!$D$42:$D$49,MATCH($B43,CGC!$B$42:$B$49,0))</f>
        <v>2</v>
      </c>
      <c r="E43" s="21">
        <f>INDEX(WCC!$D$42:$D$49,MATCH($B43,WCC!$B$42:$B$49,0))</f>
        <v>2</v>
      </c>
      <c r="F43" s="21">
        <f>INDEX('Oak Cup'!$D$42:$D$49,MATCH($B43,'Oak Cup'!$B$42:$B$49,0))</f>
        <v>3</v>
      </c>
      <c r="G43" s="21">
        <f>INDEX(Altrz!$D$42:$D$49,MATCH($B43,Altrz!$B$42:$B$49,0))</f>
        <v>3</v>
      </c>
      <c r="H43" s="39">
        <f>INDEX(Altrz!$I$42:$I$49,MATCH($B43,Altrz!$B$42:$B$49,0))</f>
        <v>12</v>
      </c>
      <c r="I43" s="21">
        <f>INDEX(Altrz!$J$42:$J$49,MATCH($B43,Altrz!$B$42:$B$49,0))</f>
        <v>2</v>
      </c>
      <c r="K43" s="21" t="s">
        <v>3</v>
      </c>
    </row>
    <row r="44" spans="1:11" x14ac:dyDescent="0.2">
      <c r="A44" s="30">
        <f t="shared" si="7"/>
        <v>3</v>
      </c>
      <c r="B44" t="s">
        <v>70</v>
      </c>
      <c r="C44" s="21">
        <f>INDEX(SW!$D$42:$D$49,MATCH($B44,SW!$B$42:$B$49,0))</f>
        <v>4</v>
      </c>
      <c r="D44" s="21">
        <f>INDEX(CGC!$D$42:$D$49,MATCH($B44,CGC!$B$42:$B$49,0))</f>
        <v>3</v>
      </c>
      <c r="E44" s="21">
        <f>INDEX(WCC!$D$42:$D$49,MATCH($B44,WCC!$B$42:$B$49,0))</f>
        <v>3</v>
      </c>
      <c r="F44" s="21">
        <f>INDEX('Oak Cup'!$D$42:$D$49,MATCH($B44,'Oak Cup'!$B$42:$B$49,0))</f>
        <v>2</v>
      </c>
      <c r="G44" s="21">
        <f>INDEX(Altrz!$D$42:$D$49,MATCH($B44,Altrz!$B$42:$B$49,0))</f>
        <v>2</v>
      </c>
      <c r="H44" s="39">
        <f>INDEX(Altrz!$I$42:$I$49,MATCH($B44,Altrz!$B$42:$B$49,0))</f>
        <v>14</v>
      </c>
      <c r="I44" s="21">
        <f>INDEX(Altrz!$J$42:$J$49,MATCH($B44,Altrz!$B$42:$B$49,0))</f>
        <v>3</v>
      </c>
      <c r="K44" s="21"/>
    </row>
    <row r="45" spans="1:11" x14ac:dyDescent="0.2">
      <c r="A45" s="30">
        <f t="shared" si="7"/>
        <v>4</v>
      </c>
      <c r="B45" t="s">
        <v>47</v>
      </c>
      <c r="C45" s="21">
        <f>INDEX(SW!$D$42:$D$49,MATCH($B45,SW!$B$42:$B$49,0))</f>
        <v>1</v>
      </c>
      <c r="D45" s="21">
        <f>INDEX(CGC!$D$42:$D$49,MATCH($B45,CGC!$B$42:$B$49,0))</f>
        <v>3</v>
      </c>
      <c r="E45" s="21">
        <f>INDEX(WCC!$D$42:$D$49,MATCH($B45,WCC!$B$42:$B$49,0))</f>
        <v>3</v>
      </c>
      <c r="F45" s="21">
        <f>INDEX('Oak Cup'!$D$42:$D$49,MATCH($B45,'Oak Cup'!$B$42:$B$49,0))</f>
        <v>4</v>
      </c>
      <c r="G45" s="21">
        <f>INDEX(Altrz!$D$42:$D$49,MATCH($B45,Altrz!$B$42:$B$49,0))</f>
        <v>4</v>
      </c>
      <c r="H45" s="39">
        <f>INDEX(Altrz!$I$42:$I$49,MATCH($B45,Altrz!$B$42:$B$49,0))</f>
        <v>15</v>
      </c>
      <c r="I45" s="21">
        <f>INDEX(Altrz!$J$42:$J$49,MATCH($B45,Altrz!$B$42:$B$49,0))</f>
        <v>4</v>
      </c>
      <c r="K45" s="21"/>
    </row>
    <row r="46" spans="1:11" x14ac:dyDescent="0.2">
      <c r="A46" s="30"/>
      <c r="C46" s="21" t="e">
        <f>INDEX(SW!$D$42:$D$49,MATCH($B46,SW!$B$42:$B$49,0))</f>
        <v>#N/A</v>
      </c>
      <c r="D46" s="21" t="e">
        <f>INDEX(CGC!$D$42:$D$49,MATCH($B46,CGC!$B$42:$B$49,0))</f>
        <v>#N/A</v>
      </c>
      <c r="E46" s="21" t="e">
        <f>INDEX(WCC!$D$42:$D$49,MATCH($B46,WCC!$B$42:$B$49,0))</f>
        <v>#N/A</v>
      </c>
      <c r="F46" s="21" t="e">
        <f>INDEX('Oak Cup'!$D$42:$D$49,MATCH($B46,'Oak Cup'!$B$42:$B$49,0))</f>
        <v>#N/A</v>
      </c>
      <c r="G46" s="21" t="e">
        <f>INDEX(Altrz!$D$42:$D$49,MATCH($B46,Altrz!$B$42:$B$49,0))</f>
        <v>#N/A</v>
      </c>
      <c r="H46" s="39" t="e">
        <f>INDEX(Altrz!$I$42:$I$49,MATCH($B46,Altrz!$B$42:$B$49,0))</f>
        <v>#N/A</v>
      </c>
      <c r="I46" s="21" t="e">
        <f>INDEX(Altrz!$J$42:$J$49,MATCH($B46,Altrz!$B$42:$B$49,0))</f>
        <v>#N/A</v>
      </c>
      <c r="K46" s="21"/>
    </row>
    <row r="47" spans="1:11" x14ac:dyDescent="0.2">
      <c r="A47" s="30"/>
      <c r="C47" s="21" t="e">
        <f>INDEX(SW!$D$42:$D$49,MATCH($B47,SW!$B$42:$B$49,0))</f>
        <v>#N/A</v>
      </c>
      <c r="D47" s="21" t="e">
        <f>INDEX(CGC!$D$42:$D$49,MATCH($B47,CGC!$B$42:$B$49,0))</f>
        <v>#N/A</v>
      </c>
      <c r="E47" s="21" t="e">
        <f>INDEX(WCC!$D$42:$D$49,MATCH($B47,WCC!$B$42:$B$49,0))</f>
        <v>#N/A</v>
      </c>
      <c r="F47" s="21" t="e">
        <f>INDEX('Oak Cup'!$D$42:$D$49,MATCH($B47,'Oak Cup'!$B$42:$B$49,0))</f>
        <v>#N/A</v>
      </c>
      <c r="G47" s="21" t="e">
        <f>INDEX(Altrz!$D$42:$D$49,MATCH($B47,Altrz!$B$42:$B$49,0))</f>
        <v>#N/A</v>
      </c>
      <c r="H47" s="39" t="e">
        <f>INDEX(Altrz!$I$42:$I$49,MATCH($B47,Altrz!$B$42:$B$49,0))</f>
        <v>#N/A</v>
      </c>
      <c r="I47" s="21" t="e">
        <f>INDEX(Altrz!$J$42:$J$49,MATCH($B47,Altrz!$B$42:$B$49,0))</f>
        <v>#N/A</v>
      </c>
      <c r="K47" s="21"/>
    </row>
    <row r="48" spans="1:11" x14ac:dyDescent="0.2">
      <c r="A48" s="30"/>
      <c r="C48" s="21" t="e">
        <f>INDEX(SW!$D$42:$D$49,MATCH($B48,SW!$B$42:$B$49,0))</f>
        <v>#N/A</v>
      </c>
      <c r="D48" s="21" t="e">
        <f>INDEX(CGC!$D$42:$D$49,MATCH($B48,CGC!$B$42:$B$49,0))</f>
        <v>#N/A</v>
      </c>
      <c r="E48" s="21" t="e">
        <f>INDEX(WCC!$D$42:$D$49,MATCH($B48,WCC!$B$42:$B$49,0))</f>
        <v>#N/A</v>
      </c>
      <c r="F48" s="21" t="e">
        <f>INDEX('Oak Cup'!$D$42:$D$49,MATCH($B48,'Oak Cup'!$B$42:$B$49,0))</f>
        <v>#N/A</v>
      </c>
      <c r="G48" s="21" t="e">
        <f>INDEX(Altrz!$D$42:$D$49,MATCH($B48,Altrz!$B$42:$B$49,0))</f>
        <v>#N/A</v>
      </c>
      <c r="H48" s="39" t="e">
        <f>INDEX(Altrz!$I$42:$I$49,MATCH($B48,Altrz!$B$42:$B$49,0))</f>
        <v>#N/A</v>
      </c>
      <c r="I48" s="21" t="e">
        <f>INDEX(Altrz!$J$42:$J$49,MATCH($B48,Altrz!$B$42:$B$49,0))</f>
        <v>#N/A</v>
      </c>
      <c r="K48" s="21"/>
    </row>
    <row r="49" spans="1:11" ht="17" thickBot="1" x14ac:dyDescent="0.25">
      <c r="A49" s="13"/>
      <c r="C49" s="21" t="e">
        <f>INDEX(SW!$D$42:$D$49,MATCH($B49,SW!$B$42:$B$49,0))</f>
        <v>#N/A</v>
      </c>
      <c r="D49" s="21" t="e">
        <f>INDEX(CGC!$D$42:$D$49,MATCH($B49,CGC!$B$42:$B$49,0))</f>
        <v>#N/A</v>
      </c>
      <c r="E49" s="21" t="e">
        <f>INDEX(WCC!$D$42:$D$49,MATCH($B49,WCC!$B$42:$B$49,0))</f>
        <v>#N/A</v>
      </c>
      <c r="F49" s="21" t="e">
        <f>INDEX('Oak Cup'!$D$42:$D$49,MATCH($B49,'Oak Cup'!$B$42:$B$49,0))</f>
        <v>#N/A</v>
      </c>
      <c r="G49" s="21" t="e">
        <f>INDEX(Altrz!$D$42:$D$49,MATCH($B49,Altrz!$B$42:$B$49,0))</f>
        <v>#N/A</v>
      </c>
      <c r="H49" s="39" t="e">
        <f>INDEX(Altrz!$I$42:$I$49,MATCH($B49,Altrz!$B$42:$B$49,0))</f>
        <v>#N/A</v>
      </c>
      <c r="I49" s="21" t="e">
        <f>INDEX(Altrz!$J$42:$J$49,MATCH($B49,Altrz!$B$42:$B$49,0))</f>
        <v>#N/A</v>
      </c>
      <c r="K49" s="22"/>
    </row>
    <row r="50" spans="1:11" x14ac:dyDescent="0.2">
      <c r="A50" s="12" t="s">
        <v>4</v>
      </c>
      <c r="B50" s="8" t="str">
        <f>B26</f>
        <v>Team</v>
      </c>
      <c r="C50" s="19" t="str">
        <f t="shared" ref="C50:D51" si="8">C40</f>
        <v>SK</v>
      </c>
      <c r="D50" s="19" t="str">
        <f t="shared" si="8"/>
        <v>CGC</v>
      </c>
      <c r="E50" s="19" t="str">
        <f t="shared" ref="E50:G50" si="9">E40</f>
        <v>WC</v>
      </c>
      <c r="F50" s="19" t="str">
        <f t="shared" si="9"/>
        <v>OC</v>
      </c>
      <c r="G50" s="19" t="str">
        <f t="shared" si="9"/>
        <v>Alcatraz</v>
      </c>
      <c r="H50" s="8" t="str">
        <f>H40</f>
        <v>Season</v>
      </c>
      <c r="I50" s="19" t="s">
        <v>20</v>
      </c>
      <c r="K50" s="19" t="str">
        <f>K40</f>
        <v>B2B</v>
      </c>
    </row>
    <row r="51" spans="1:11" x14ac:dyDescent="0.2">
      <c r="A51" s="10" t="s">
        <v>27</v>
      </c>
      <c r="B51" s="15"/>
      <c r="C51" s="20" t="str">
        <f t="shared" si="8"/>
        <v>Points</v>
      </c>
      <c r="D51" s="20" t="str">
        <f t="shared" si="8"/>
        <v>Points</v>
      </c>
      <c r="E51" s="20" t="str">
        <f t="shared" ref="E51:G51" si="10">E41</f>
        <v>Classic</v>
      </c>
      <c r="F51" s="20" t="str">
        <f t="shared" si="10"/>
        <v>Points</v>
      </c>
      <c r="G51" s="20" t="str">
        <f t="shared" si="10"/>
        <v>Points</v>
      </c>
      <c r="H51" s="16" t="str">
        <f>H41</f>
        <v>Points</v>
      </c>
      <c r="I51" s="20" t="s">
        <v>21</v>
      </c>
      <c r="K51" s="20" t="str">
        <f>K41</f>
        <v>Place</v>
      </c>
    </row>
    <row r="52" spans="1:11" x14ac:dyDescent="0.2">
      <c r="A52" s="30"/>
      <c r="B52" s="31"/>
      <c r="C52" s="25"/>
      <c r="D52" s="21"/>
      <c r="E52" s="21"/>
      <c r="F52" s="21"/>
      <c r="G52" s="21"/>
      <c r="I52" s="21"/>
      <c r="K52" s="21" t="s">
        <v>68</v>
      </c>
    </row>
    <row r="53" spans="1:11" x14ac:dyDescent="0.2">
      <c r="A53" s="30"/>
      <c r="B53" s="31"/>
      <c r="C53" s="25"/>
      <c r="D53" s="21"/>
      <c r="E53" s="21"/>
      <c r="F53" s="21"/>
      <c r="G53" s="21"/>
      <c r="I53" s="21"/>
      <c r="K53" s="21"/>
    </row>
    <row r="54" spans="1:11" x14ac:dyDescent="0.2">
      <c r="A54" s="30"/>
      <c r="B54" s="31"/>
      <c r="C54" s="25"/>
      <c r="D54" s="21"/>
      <c r="E54" s="21"/>
      <c r="F54" s="21"/>
      <c r="G54" s="21"/>
      <c r="I54" s="21"/>
      <c r="K54" s="21"/>
    </row>
    <row r="55" spans="1:11" ht="17" thickBot="1" x14ac:dyDescent="0.25">
      <c r="A55" s="36"/>
      <c r="B55" s="34"/>
      <c r="C55" s="42"/>
      <c r="D55" s="22"/>
      <c r="E55" s="22"/>
      <c r="F55" s="22"/>
      <c r="G55" s="22"/>
      <c r="H55" s="6"/>
      <c r="I55" s="22"/>
      <c r="K55" s="22"/>
    </row>
    <row r="56" spans="1:11" x14ac:dyDescent="0.2">
      <c r="H56"/>
    </row>
    <row r="57" spans="1:11" x14ac:dyDescent="0.2">
      <c r="H57"/>
    </row>
    <row r="58" spans="1:11" x14ac:dyDescent="0.2">
      <c r="H58"/>
    </row>
    <row r="59" spans="1:11" x14ac:dyDescent="0.2">
      <c r="H59"/>
    </row>
    <row r="60" spans="1:11" x14ac:dyDescent="0.2">
      <c r="H60"/>
    </row>
    <row r="61" spans="1:11" x14ac:dyDescent="0.2">
      <c r="H61"/>
    </row>
    <row r="62" spans="1:11" x14ac:dyDescent="0.2">
      <c r="H62"/>
    </row>
    <row r="63" spans="1:11" x14ac:dyDescent="0.2">
      <c r="H63"/>
    </row>
    <row r="64" spans="1:11" x14ac:dyDescent="0.2">
      <c r="H64"/>
    </row>
    <row r="65" spans="8:8" x14ac:dyDescent="0.2">
      <c r="H65"/>
    </row>
    <row r="66" spans="8:8" x14ac:dyDescent="0.2">
      <c r="H66"/>
    </row>
    <row r="67" spans="8:8" x14ac:dyDescent="0.2">
      <c r="H67"/>
    </row>
    <row r="68" spans="8:8" x14ac:dyDescent="0.2">
      <c r="H68"/>
    </row>
    <row r="69" spans="8:8" x14ac:dyDescent="0.2">
      <c r="H69"/>
    </row>
    <row r="70" spans="8:8" x14ac:dyDescent="0.2">
      <c r="H70"/>
    </row>
    <row r="71" spans="8:8" x14ac:dyDescent="0.2">
      <c r="H71"/>
    </row>
    <row r="72" spans="8:8" x14ac:dyDescent="0.2">
      <c r="H72"/>
    </row>
    <row r="73" spans="8:8" x14ac:dyDescent="0.2">
      <c r="H73"/>
    </row>
    <row r="74" spans="8:8" x14ac:dyDescent="0.2">
      <c r="H74"/>
    </row>
    <row r="75" spans="8:8" x14ac:dyDescent="0.2">
      <c r="H75"/>
    </row>
    <row r="76" spans="8:8" x14ac:dyDescent="0.2">
      <c r="H76"/>
    </row>
    <row r="77" spans="8:8" x14ac:dyDescent="0.2">
      <c r="H77"/>
    </row>
    <row r="78" spans="8:8" x14ac:dyDescent="0.2">
      <c r="H78"/>
    </row>
    <row r="79" spans="8:8" x14ac:dyDescent="0.2">
      <c r="H79"/>
    </row>
    <row r="80" spans="8:8" x14ac:dyDescent="0.2">
      <c r="H80"/>
    </row>
    <row r="81" spans="8:8" x14ac:dyDescent="0.2">
      <c r="H81"/>
    </row>
    <row r="82" spans="8:8" x14ac:dyDescent="0.2">
      <c r="H82"/>
    </row>
    <row r="83" spans="8:8" x14ac:dyDescent="0.2">
      <c r="H83"/>
    </row>
    <row r="84" spans="8:8" x14ac:dyDescent="0.2">
      <c r="H84"/>
    </row>
    <row r="85" spans="8:8" x14ac:dyDescent="0.2">
      <c r="H85"/>
    </row>
    <row r="86" spans="8:8" x14ac:dyDescent="0.2">
      <c r="H86"/>
    </row>
  </sheetData>
  <sheetProtection selectLockedCells="1" selectUnlockedCells="1"/>
  <pageMargins left="0.75" right="0.75" top="1" bottom="1" header="0.5" footer="0.5"/>
  <pageSetup scale="67" orientation="portrait"/>
  <headerFooter>
    <oddHeader>&amp;C&amp;"Calibri,Bold"&amp;14&amp;K000000&amp;F_x000D_&amp;A</oddHeader>
  </headerFooter>
  <rowBreaks count="2" manualBreakCount="2">
    <brk id="100" max="16383" man="1"/>
    <brk id="147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52"/>
  <sheetViews>
    <sheetView topLeftCell="A2" workbookViewId="0">
      <selection activeCell="F40" sqref="F40"/>
    </sheetView>
  </sheetViews>
  <sheetFormatPr baseColWidth="10" defaultColWidth="8.6640625" defaultRowHeight="16" x14ac:dyDescent="0.2"/>
  <cols>
    <col min="2" max="2" width="17" customWidth="1"/>
    <col min="3" max="3" width="10.1640625" customWidth="1"/>
    <col min="6" max="6" width="23.1640625" customWidth="1"/>
  </cols>
  <sheetData>
    <row r="2" spans="1:6" s="29" customFormat="1" ht="36" customHeight="1" thickBot="1" x14ac:dyDescent="0.3">
      <c r="A2" s="27" t="s">
        <v>71</v>
      </c>
      <c r="B2" s="27"/>
      <c r="C2" s="37">
        <f>SW!C2</f>
        <v>2023</v>
      </c>
      <c r="F2" s="76"/>
    </row>
    <row r="3" spans="1:6" x14ac:dyDescent="0.2">
      <c r="A3" s="7" t="s">
        <v>4</v>
      </c>
      <c r="B3" s="8" t="s">
        <v>16</v>
      </c>
      <c r="C3" s="8" t="s">
        <v>5</v>
      </c>
      <c r="D3" s="8" t="s">
        <v>39</v>
      </c>
      <c r="E3" s="19" t="s">
        <v>29</v>
      </c>
    </row>
    <row r="4" spans="1:6" x14ac:dyDescent="0.2">
      <c r="A4" s="10" t="s">
        <v>0</v>
      </c>
      <c r="B4" s="15"/>
      <c r="C4" s="15"/>
      <c r="D4" s="16" t="s">
        <v>14</v>
      </c>
      <c r="E4" s="20" t="s">
        <v>31</v>
      </c>
    </row>
    <row r="5" spans="1:6" x14ac:dyDescent="0.2">
      <c r="A5" s="30">
        <v>1</v>
      </c>
      <c r="B5" s="31" t="s">
        <v>48</v>
      </c>
      <c r="C5" s="90">
        <v>0.26527777777777778</v>
      </c>
      <c r="D5" s="5">
        <f>IF(A5="DNS",MAX(A$15:A$24)+1,A5)</f>
        <v>1</v>
      </c>
      <c r="E5" s="21">
        <f>D5</f>
        <v>1</v>
      </c>
      <c r="F5" s="75"/>
    </row>
    <row r="6" spans="1:6" x14ac:dyDescent="0.2">
      <c r="A6" s="30">
        <v>2</v>
      </c>
      <c r="B6" s="31" t="s">
        <v>34</v>
      </c>
      <c r="C6" s="90">
        <v>0.2722222222222222</v>
      </c>
      <c r="D6" s="5">
        <f>IF(A6="DNS",MAX(A$15:A$24)+1,A6)</f>
        <v>2</v>
      </c>
      <c r="E6" s="21">
        <f t="shared" ref="E6:E12" si="0">D6</f>
        <v>2</v>
      </c>
    </row>
    <row r="7" spans="1:6" x14ac:dyDescent="0.2">
      <c r="A7" s="30">
        <v>3</v>
      </c>
      <c r="B7" s="31" t="s">
        <v>32</v>
      </c>
      <c r="C7" s="90">
        <v>0.27638888888888885</v>
      </c>
      <c r="D7" s="5">
        <f t="shared" ref="D7:D12" si="1">IF(A7="DNS",MAX(A$5:A$12)+1,A7)</f>
        <v>3</v>
      </c>
      <c r="E7" s="21">
        <f t="shared" si="0"/>
        <v>3</v>
      </c>
    </row>
    <row r="8" spans="1:6" x14ac:dyDescent="0.2">
      <c r="A8" s="30" t="s">
        <v>11</v>
      </c>
      <c r="B8" s="31" t="s">
        <v>18</v>
      </c>
      <c r="C8" s="90"/>
      <c r="D8" s="5">
        <f t="shared" si="1"/>
        <v>4</v>
      </c>
      <c r="E8" s="21">
        <f t="shared" si="0"/>
        <v>4</v>
      </c>
    </row>
    <row r="9" spans="1:6" x14ac:dyDescent="0.2">
      <c r="A9" s="30" t="s">
        <v>11</v>
      </c>
      <c r="B9" s="89" t="s">
        <v>8</v>
      </c>
      <c r="C9" s="90"/>
      <c r="D9" s="5">
        <f t="shared" si="1"/>
        <v>4</v>
      </c>
      <c r="E9" s="21">
        <f t="shared" si="0"/>
        <v>4</v>
      </c>
    </row>
    <row r="10" spans="1:6" x14ac:dyDescent="0.2">
      <c r="A10" s="30" t="s">
        <v>11</v>
      </c>
      <c r="B10" s="31" t="s">
        <v>7</v>
      </c>
      <c r="C10" s="90"/>
      <c r="D10" s="5">
        <f t="shared" si="1"/>
        <v>4</v>
      </c>
      <c r="E10" s="21">
        <f t="shared" si="0"/>
        <v>4</v>
      </c>
    </row>
    <row r="11" spans="1:6" x14ac:dyDescent="0.2">
      <c r="A11" s="30" t="s">
        <v>11</v>
      </c>
      <c r="B11" s="31" t="s">
        <v>49</v>
      </c>
      <c r="C11" s="90"/>
      <c r="D11" s="5">
        <f t="shared" si="1"/>
        <v>4</v>
      </c>
      <c r="E11" s="21">
        <f t="shared" si="0"/>
        <v>4</v>
      </c>
    </row>
    <row r="12" spans="1:6" ht="17" thickBot="1" x14ac:dyDescent="0.25">
      <c r="A12" s="30"/>
      <c r="B12" s="31"/>
      <c r="C12" s="85"/>
      <c r="D12" s="5">
        <f t="shared" si="1"/>
        <v>0</v>
      </c>
      <c r="E12" s="21">
        <f t="shared" si="0"/>
        <v>0</v>
      </c>
    </row>
    <row r="13" spans="1:6" x14ac:dyDescent="0.2">
      <c r="A13" s="7" t="s">
        <v>4</v>
      </c>
      <c r="B13" s="8" t="str">
        <f>B3</f>
        <v>TEAMS</v>
      </c>
      <c r="C13" s="8" t="s">
        <v>5</v>
      </c>
      <c r="D13" s="8" t="str">
        <f>D3</f>
        <v>STP</v>
      </c>
      <c r="E13" s="19" t="str">
        <f>E3</f>
        <v>Season</v>
      </c>
    </row>
    <row r="14" spans="1:6" x14ac:dyDescent="0.2">
      <c r="A14" s="10" t="s">
        <v>1</v>
      </c>
      <c r="B14" s="61"/>
      <c r="C14" s="15"/>
      <c r="D14" s="16" t="str">
        <f>D4</f>
        <v>Points</v>
      </c>
      <c r="E14" s="20" t="str">
        <f>E4</f>
        <v>TOTAL</v>
      </c>
    </row>
    <row r="15" spans="1:6" x14ac:dyDescent="0.2">
      <c r="A15" s="30">
        <v>1</v>
      </c>
      <c r="B15" s="31" t="s">
        <v>48</v>
      </c>
      <c r="C15" s="90">
        <v>0.28611111111111115</v>
      </c>
      <c r="D15" s="5">
        <f t="shared" ref="D15:D22" si="2">IF(A15="DNS",MAX(A$15:A$24)+1,A15)</f>
        <v>1</v>
      </c>
      <c r="E15" s="21">
        <f t="shared" ref="E15:E22" si="3">D15</f>
        <v>1</v>
      </c>
      <c r="F15" s="75"/>
    </row>
    <row r="16" spans="1:6" x14ac:dyDescent="0.2">
      <c r="A16" s="30">
        <v>2</v>
      </c>
      <c r="B16" s="31" t="s">
        <v>82</v>
      </c>
      <c r="C16" s="90">
        <v>0.29444444444444445</v>
      </c>
      <c r="D16" s="5">
        <f t="shared" si="2"/>
        <v>2</v>
      </c>
      <c r="E16" s="21">
        <f t="shared" si="3"/>
        <v>2</v>
      </c>
    </row>
    <row r="17" spans="1:10" x14ac:dyDescent="0.2">
      <c r="A17" s="30">
        <v>3</v>
      </c>
      <c r="B17" s="31" t="s">
        <v>84</v>
      </c>
      <c r="C17" s="90">
        <v>0.30624999999999997</v>
      </c>
      <c r="D17" s="5">
        <f t="shared" si="2"/>
        <v>3</v>
      </c>
      <c r="E17" s="21">
        <f t="shared" si="3"/>
        <v>3</v>
      </c>
    </row>
    <row r="18" spans="1:10" x14ac:dyDescent="0.2">
      <c r="A18" s="30">
        <v>4</v>
      </c>
      <c r="B18" s="31" t="s">
        <v>83</v>
      </c>
      <c r="C18" s="90">
        <v>0.30763888888888891</v>
      </c>
      <c r="D18" s="5">
        <f t="shared" si="2"/>
        <v>4</v>
      </c>
      <c r="E18" s="21">
        <f t="shared" si="3"/>
        <v>4</v>
      </c>
    </row>
    <row r="19" spans="1:10" x14ac:dyDescent="0.2">
      <c r="A19" s="86" t="s">
        <v>11</v>
      </c>
      <c r="B19" s="87" t="s">
        <v>88</v>
      </c>
      <c r="C19" s="90"/>
      <c r="D19" s="5">
        <f t="shared" si="2"/>
        <v>5</v>
      </c>
      <c r="E19" s="21">
        <f t="shared" si="3"/>
        <v>5</v>
      </c>
    </row>
    <row r="20" spans="1:10" x14ac:dyDescent="0.2">
      <c r="A20" s="30" t="s">
        <v>11</v>
      </c>
      <c r="B20" s="31" t="s">
        <v>96</v>
      </c>
      <c r="C20" s="90"/>
      <c r="D20" s="5">
        <f t="shared" si="2"/>
        <v>5</v>
      </c>
      <c r="E20" s="21">
        <f t="shared" si="3"/>
        <v>5</v>
      </c>
    </row>
    <row r="21" spans="1:10" x14ac:dyDescent="0.2">
      <c r="A21" s="30" t="s">
        <v>11</v>
      </c>
      <c r="B21" s="87" t="s">
        <v>7</v>
      </c>
      <c r="C21" s="90"/>
      <c r="D21" s="5">
        <f t="shared" si="2"/>
        <v>5</v>
      </c>
      <c r="E21" s="21">
        <f t="shared" si="3"/>
        <v>5</v>
      </c>
    </row>
    <row r="22" spans="1:10" x14ac:dyDescent="0.2">
      <c r="A22" s="30" t="s">
        <v>11</v>
      </c>
      <c r="B22" s="87" t="s">
        <v>8</v>
      </c>
      <c r="C22" s="90"/>
      <c r="D22" s="5">
        <f t="shared" si="2"/>
        <v>5</v>
      </c>
      <c r="E22" s="21">
        <f t="shared" si="3"/>
        <v>5</v>
      </c>
    </row>
    <row r="23" spans="1:10" x14ac:dyDescent="0.2">
      <c r="A23" s="30"/>
      <c r="B23" s="60"/>
      <c r="C23" s="85"/>
      <c r="D23" s="5"/>
      <c r="E23" s="21"/>
    </row>
    <row r="24" spans="1:10" ht="17" thickBot="1" x14ac:dyDescent="0.25">
      <c r="A24" s="36"/>
      <c r="B24" s="67"/>
      <c r="C24" s="85"/>
      <c r="D24" s="6"/>
      <c r="E24" s="22"/>
    </row>
    <row r="25" spans="1:10" x14ac:dyDescent="0.2">
      <c r="A25" s="12" t="s">
        <v>4</v>
      </c>
      <c r="B25" s="8" t="str">
        <f>B13</f>
        <v>TEAMS</v>
      </c>
      <c r="C25" s="14" t="s">
        <v>5</v>
      </c>
      <c r="D25" s="8" t="str">
        <f>D3</f>
        <v>STP</v>
      </c>
      <c r="E25" s="19" t="str">
        <f>E13</f>
        <v>Season</v>
      </c>
    </row>
    <row r="26" spans="1:10" x14ac:dyDescent="0.2">
      <c r="A26" s="10" t="s">
        <v>2</v>
      </c>
      <c r="B26" s="61"/>
      <c r="C26" s="15"/>
      <c r="D26" s="16" t="str">
        <f>D4</f>
        <v>Points</v>
      </c>
      <c r="E26" s="20" t="str">
        <f>E4</f>
        <v>TOTAL</v>
      </c>
    </row>
    <row r="27" spans="1:10" x14ac:dyDescent="0.2">
      <c r="A27" s="30">
        <v>1</v>
      </c>
      <c r="B27" s="31" t="s">
        <v>86</v>
      </c>
      <c r="C27" s="90">
        <v>0.27430555555555552</v>
      </c>
      <c r="D27" s="5">
        <f t="shared" ref="D27:D34" si="4">IF(A27="DNS",MAX(A$27:A$36)+1,A27)</f>
        <v>1</v>
      </c>
      <c r="E27" s="21">
        <f t="shared" ref="E27:E32" si="5">D27</f>
        <v>1</v>
      </c>
      <c r="F27" s="75"/>
      <c r="G27" s="5"/>
      <c r="H27" s="5"/>
      <c r="I27" s="5"/>
      <c r="J27" s="5"/>
    </row>
    <row r="28" spans="1:10" x14ac:dyDescent="0.2">
      <c r="A28" s="30">
        <v>2</v>
      </c>
      <c r="B28" s="31" t="s">
        <v>85</v>
      </c>
      <c r="C28" s="90">
        <v>0.27638888888888885</v>
      </c>
      <c r="D28" s="5">
        <f t="shared" si="4"/>
        <v>2</v>
      </c>
      <c r="E28" s="21">
        <f t="shared" si="5"/>
        <v>2</v>
      </c>
      <c r="F28" s="75"/>
      <c r="G28" s="5"/>
      <c r="H28" s="5"/>
      <c r="I28" s="5"/>
      <c r="J28" s="5"/>
    </row>
    <row r="29" spans="1:10" x14ac:dyDescent="0.2">
      <c r="A29" s="30">
        <v>3</v>
      </c>
      <c r="B29" s="31" t="s">
        <v>48</v>
      </c>
      <c r="C29" s="90">
        <v>0.27847222222222223</v>
      </c>
      <c r="D29" s="5">
        <f t="shared" si="4"/>
        <v>3</v>
      </c>
      <c r="E29" s="21">
        <f t="shared" si="5"/>
        <v>3</v>
      </c>
      <c r="F29" s="5"/>
      <c r="G29" s="5"/>
      <c r="H29" s="5"/>
      <c r="I29" s="5"/>
      <c r="J29" s="5"/>
    </row>
    <row r="30" spans="1:10" x14ac:dyDescent="0.2">
      <c r="A30" s="30">
        <v>4</v>
      </c>
      <c r="B30" s="31" t="s">
        <v>95</v>
      </c>
      <c r="C30" s="90">
        <v>0.27916666666666667</v>
      </c>
      <c r="D30" s="5">
        <f t="shared" si="4"/>
        <v>4</v>
      </c>
      <c r="E30" s="21">
        <f t="shared" si="5"/>
        <v>4</v>
      </c>
      <c r="F30" s="5"/>
      <c r="G30" s="5"/>
      <c r="H30" s="5"/>
      <c r="I30" s="5"/>
      <c r="J30" s="5"/>
    </row>
    <row r="31" spans="1:10" x14ac:dyDescent="0.2">
      <c r="A31" s="30">
        <v>5</v>
      </c>
      <c r="B31" s="31" t="s">
        <v>8</v>
      </c>
      <c r="C31" s="90">
        <v>0.28472222222222221</v>
      </c>
      <c r="D31" s="5">
        <f t="shared" si="4"/>
        <v>5</v>
      </c>
      <c r="E31" s="21">
        <f t="shared" si="5"/>
        <v>5</v>
      </c>
      <c r="F31" s="5"/>
      <c r="G31" s="5"/>
      <c r="H31" s="5"/>
      <c r="I31" s="5"/>
      <c r="J31" s="5"/>
    </row>
    <row r="32" spans="1:10" x14ac:dyDescent="0.2">
      <c r="A32" s="30" t="s">
        <v>11</v>
      </c>
      <c r="B32" s="31" t="s">
        <v>18</v>
      </c>
      <c r="C32" s="90"/>
      <c r="D32" s="5">
        <f t="shared" si="4"/>
        <v>6</v>
      </c>
      <c r="E32" s="21">
        <f t="shared" si="5"/>
        <v>6</v>
      </c>
      <c r="F32" s="5"/>
      <c r="G32" s="5"/>
      <c r="H32" s="5"/>
      <c r="I32" s="5"/>
      <c r="J32" s="5"/>
    </row>
    <row r="33" spans="1:10" x14ac:dyDescent="0.2">
      <c r="A33" s="86" t="s">
        <v>11</v>
      </c>
      <c r="B33" s="31" t="s">
        <v>49</v>
      </c>
      <c r="C33" s="90"/>
      <c r="D33" s="5">
        <f t="shared" si="4"/>
        <v>6</v>
      </c>
      <c r="E33" s="21">
        <f t="shared" ref="E33:E34" si="6">D33</f>
        <v>6</v>
      </c>
      <c r="F33" s="5"/>
      <c r="G33" s="5"/>
      <c r="H33" s="5"/>
      <c r="I33" s="5"/>
      <c r="J33" s="5"/>
    </row>
    <row r="34" spans="1:10" x14ac:dyDescent="0.2">
      <c r="A34" s="30"/>
      <c r="B34" s="31"/>
      <c r="C34" s="90"/>
      <c r="D34" s="5">
        <f t="shared" si="4"/>
        <v>0</v>
      </c>
      <c r="E34" s="21">
        <f t="shared" si="6"/>
        <v>0</v>
      </c>
      <c r="F34" s="5"/>
      <c r="G34" s="5"/>
      <c r="H34" s="5"/>
      <c r="I34" s="5"/>
      <c r="J34" s="5"/>
    </row>
    <row r="35" spans="1:10" x14ac:dyDescent="0.2">
      <c r="A35" s="30"/>
      <c r="B35" s="65"/>
      <c r="C35" s="85"/>
      <c r="D35" s="5"/>
      <c r="E35" s="21"/>
      <c r="F35" s="5"/>
      <c r="G35" s="5"/>
      <c r="H35" s="5"/>
      <c r="I35" s="5"/>
      <c r="J35" s="5"/>
    </row>
    <row r="36" spans="1:10" ht="17" thickBot="1" x14ac:dyDescent="0.25">
      <c r="A36" s="36"/>
      <c r="B36" s="67"/>
      <c r="C36" s="85"/>
      <c r="D36" s="6"/>
      <c r="E36" s="22"/>
      <c r="F36" s="5"/>
      <c r="G36" s="5"/>
      <c r="H36" s="5"/>
      <c r="I36" s="5"/>
      <c r="J36" s="5"/>
    </row>
    <row r="37" spans="1:10" x14ac:dyDescent="0.2">
      <c r="A37" s="12" t="s">
        <v>4</v>
      </c>
      <c r="B37" s="14" t="s">
        <v>16</v>
      </c>
      <c r="C37" s="59" t="s">
        <v>5</v>
      </c>
      <c r="D37" s="8" t="str">
        <f>D3</f>
        <v>STP</v>
      </c>
      <c r="E37" s="19" t="str">
        <f>E25</f>
        <v>Season</v>
      </c>
    </row>
    <row r="38" spans="1:10" x14ac:dyDescent="0.2">
      <c r="A38" s="10" t="s">
        <v>3</v>
      </c>
      <c r="B38" s="41"/>
      <c r="C38" s="41"/>
      <c r="D38" s="16" t="str">
        <f>D4</f>
        <v>Points</v>
      </c>
      <c r="E38" s="20" t="str">
        <f>E4</f>
        <v>TOTAL</v>
      </c>
    </row>
    <row r="39" spans="1:10" x14ac:dyDescent="0.2">
      <c r="A39" s="30">
        <v>1</v>
      </c>
      <c r="B39" s="31" t="s">
        <v>89</v>
      </c>
      <c r="C39" s="90">
        <v>0.21388888888888891</v>
      </c>
      <c r="D39" s="5">
        <f t="shared" ref="D39:D42" si="7">IF(A39="DNS",MAX(A$39:A$44)+1,A39)</f>
        <v>1</v>
      </c>
      <c r="E39" s="21">
        <f t="shared" ref="E39:E43" si="8">D39</f>
        <v>1</v>
      </c>
    </row>
    <row r="40" spans="1:10" x14ac:dyDescent="0.2">
      <c r="A40" s="30">
        <v>1</v>
      </c>
      <c r="B40" s="31" t="s">
        <v>34</v>
      </c>
      <c r="C40" s="90">
        <v>0.21388888888888891</v>
      </c>
      <c r="D40" s="5">
        <f t="shared" si="7"/>
        <v>1</v>
      </c>
      <c r="E40" s="21">
        <f t="shared" si="8"/>
        <v>1</v>
      </c>
    </row>
    <row r="41" spans="1:10" x14ac:dyDescent="0.2">
      <c r="A41" s="30">
        <v>3</v>
      </c>
      <c r="B41" s="31" t="s">
        <v>87</v>
      </c>
      <c r="C41" s="90">
        <v>0.23194444444444443</v>
      </c>
      <c r="D41" s="5">
        <f t="shared" si="7"/>
        <v>3</v>
      </c>
      <c r="E41" s="21">
        <f t="shared" ref="E41:E42" si="9">D41</f>
        <v>3</v>
      </c>
    </row>
    <row r="42" spans="1:10" x14ac:dyDescent="0.2">
      <c r="A42" s="30" t="s">
        <v>11</v>
      </c>
      <c r="B42" s="31"/>
      <c r="C42" s="90"/>
      <c r="D42" s="5">
        <f t="shared" si="7"/>
        <v>4</v>
      </c>
      <c r="E42" s="21">
        <f t="shared" si="9"/>
        <v>4</v>
      </c>
    </row>
    <row r="43" spans="1:10" x14ac:dyDescent="0.2">
      <c r="A43" s="62"/>
      <c r="B43" s="97"/>
      <c r="C43" s="90"/>
      <c r="D43" s="5">
        <f t="shared" ref="D43" si="10">IF(A43="DNS",MAX(A$27:A$36)+1,A43)</f>
        <v>0</v>
      </c>
      <c r="E43" s="21">
        <f t="shared" si="8"/>
        <v>0</v>
      </c>
    </row>
    <row r="44" spans="1:10" ht="17" thickBot="1" x14ac:dyDescent="0.25">
      <c r="A44" s="72"/>
      <c r="B44" s="67"/>
      <c r="C44" s="85"/>
      <c r="D44" s="73"/>
      <c r="E44" s="74"/>
    </row>
    <row r="45" spans="1:10" x14ac:dyDescent="0.2">
      <c r="A45" s="12" t="s">
        <v>4</v>
      </c>
      <c r="B45" s="14" t="s">
        <v>16</v>
      </c>
      <c r="C45" s="14" t="s">
        <v>5</v>
      </c>
      <c r="D45" s="8" t="str">
        <f>D3</f>
        <v>STP</v>
      </c>
      <c r="E45" s="19" t="str">
        <f>E3</f>
        <v>Season</v>
      </c>
    </row>
    <row r="46" spans="1:10" x14ac:dyDescent="0.2">
      <c r="A46" s="10" t="s">
        <v>38</v>
      </c>
      <c r="B46" s="41"/>
      <c r="C46" s="41"/>
      <c r="D46" s="16" t="str">
        <f>D4</f>
        <v>Points</v>
      </c>
      <c r="E46" s="20" t="str">
        <f>E4</f>
        <v>TOTAL</v>
      </c>
    </row>
    <row r="47" spans="1:10" x14ac:dyDescent="0.2">
      <c r="A47" s="30">
        <v>1</v>
      </c>
      <c r="B47" s="31"/>
      <c r="C47" s="90"/>
      <c r="E47" s="24"/>
    </row>
    <row r="48" spans="1:10" x14ac:dyDescent="0.2">
      <c r="A48" s="30">
        <v>2</v>
      </c>
      <c r="B48" s="31"/>
      <c r="C48" s="90"/>
      <c r="E48" s="24"/>
    </row>
    <row r="49" spans="1:5" x14ac:dyDescent="0.2">
      <c r="A49" s="30">
        <v>3</v>
      </c>
      <c r="B49" s="31"/>
      <c r="C49" s="90"/>
      <c r="E49" s="24"/>
    </row>
    <row r="50" spans="1:5" x14ac:dyDescent="0.2">
      <c r="A50" s="30">
        <v>4</v>
      </c>
      <c r="B50" s="31"/>
      <c r="C50" s="90"/>
      <c r="E50" s="24"/>
    </row>
    <row r="51" spans="1:5" x14ac:dyDescent="0.2">
      <c r="A51" s="30"/>
      <c r="B51" s="31"/>
      <c r="C51" s="90"/>
      <c r="E51" s="24"/>
    </row>
    <row r="52" spans="1:5" ht="17" thickBot="1" x14ac:dyDescent="0.25">
      <c r="A52" s="36"/>
      <c r="B52" s="34"/>
      <c r="C52" s="34"/>
      <c r="D52" s="3"/>
      <c r="E52" s="23"/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F52"/>
  <sheetViews>
    <sheetView workbookViewId="0">
      <selection activeCell="D37" sqref="D37:D38"/>
    </sheetView>
  </sheetViews>
  <sheetFormatPr baseColWidth="10" defaultColWidth="8.6640625" defaultRowHeight="16" x14ac:dyDescent="0.2"/>
  <cols>
    <col min="2" max="2" width="17.83203125" customWidth="1"/>
    <col min="3" max="3" width="10.1640625" customWidth="1"/>
    <col min="6" max="6" width="8.6640625" customWidth="1"/>
  </cols>
  <sheetData>
    <row r="2" spans="1:6" s="29" customFormat="1" ht="32" customHeight="1" thickBot="1" x14ac:dyDescent="0.3">
      <c r="A2" s="27" t="s">
        <v>50</v>
      </c>
      <c r="B2" s="27"/>
      <c r="C2" s="37">
        <f>SW!C2</f>
        <v>2023</v>
      </c>
    </row>
    <row r="3" spans="1:6" x14ac:dyDescent="0.2">
      <c r="A3" s="8" t="str">
        <f>STP!A3</f>
        <v>DIV/PLACE</v>
      </c>
      <c r="B3" s="8" t="str">
        <f>STP!B3</f>
        <v>TEAMS</v>
      </c>
      <c r="C3" s="8" t="str">
        <f>STP!C3</f>
        <v>TIME</v>
      </c>
      <c r="D3" s="8" t="s">
        <v>100</v>
      </c>
      <c r="E3" s="19" t="s">
        <v>39</v>
      </c>
      <c r="F3" s="19" t="s">
        <v>29</v>
      </c>
    </row>
    <row r="4" spans="1:6" x14ac:dyDescent="0.2">
      <c r="A4" s="10" t="str">
        <f>STP!A4</f>
        <v>MEN</v>
      </c>
      <c r="B4" s="15"/>
      <c r="C4" s="15"/>
      <c r="D4" s="16" t="s">
        <v>14</v>
      </c>
      <c r="E4" s="20" t="s">
        <v>14</v>
      </c>
      <c r="F4" s="20" t="s">
        <v>31</v>
      </c>
    </row>
    <row r="5" spans="1:6" x14ac:dyDescent="0.2">
      <c r="A5" s="30">
        <v>1</v>
      </c>
      <c r="B5" s="31" t="s">
        <v>32</v>
      </c>
      <c r="C5" s="90">
        <v>0.31111111111111112</v>
      </c>
      <c r="D5" s="5">
        <f>IF(A5="DNS",MAX(A$5:A$9)+1,A5)</f>
        <v>1</v>
      </c>
      <c r="E5" s="21">
        <f>INDEX(STP!D$5:D$12,MATCH(B5,STP!B$5:B$12,0))</f>
        <v>3</v>
      </c>
      <c r="F5" s="21">
        <f>D5+E5</f>
        <v>4</v>
      </c>
    </row>
    <row r="6" spans="1:6" x14ac:dyDescent="0.2">
      <c r="A6" s="30">
        <v>2</v>
      </c>
      <c r="B6" s="31" t="s">
        <v>48</v>
      </c>
      <c r="C6" s="90">
        <v>0.31180555555555556</v>
      </c>
      <c r="D6" s="5">
        <f t="shared" ref="D6:D9" si="0">IF(A6="DNS",MAX(A$5:A$9)+1,A6)</f>
        <v>2</v>
      </c>
      <c r="E6" s="21">
        <f>INDEX(STP!D$5:D$12,MATCH(B6,STP!B$5:B$12,0))</f>
        <v>1</v>
      </c>
      <c r="F6" s="21">
        <f>D6+E6</f>
        <v>3</v>
      </c>
    </row>
    <row r="7" spans="1:6" x14ac:dyDescent="0.2">
      <c r="A7" s="30">
        <v>3</v>
      </c>
      <c r="B7" s="31" t="s">
        <v>34</v>
      </c>
      <c r="C7" s="90">
        <v>0.31944444444444448</v>
      </c>
      <c r="D7" s="5">
        <f t="shared" si="0"/>
        <v>3</v>
      </c>
      <c r="E7" s="21">
        <f>INDEX(STP!D$5:D$12,MATCH(B7,STP!B$5:B$12,0))</f>
        <v>2</v>
      </c>
      <c r="F7" s="21">
        <f>D7+E7</f>
        <v>5</v>
      </c>
    </row>
    <row r="8" spans="1:6" x14ac:dyDescent="0.2">
      <c r="A8" s="30" t="s">
        <v>11</v>
      </c>
      <c r="B8" s="31" t="s">
        <v>18</v>
      </c>
      <c r="C8" s="90"/>
      <c r="D8" s="5">
        <f t="shared" si="0"/>
        <v>4</v>
      </c>
      <c r="E8" s="21">
        <f>INDEX(STP!D$5:D$12,MATCH(B8,STP!B$5:B$12,0))</f>
        <v>4</v>
      </c>
      <c r="F8" s="21">
        <f>D8+E8</f>
        <v>8</v>
      </c>
    </row>
    <row r="9" spans="1:6" x14ac:dyDescent="0.2">
      <c r="A9" s="30" t="s">
        <v>11</v>
      </c>
      <c r="B9" s="89" t="s">
        <v>8</v>
      </c>
      <c r="C9" s="90"/>
      <c r="D9" s="5">
        <f t="shared" si="0"/>
        <v>4</v>
      </c>
      <c r="E9" s="21">
        <f>INDEX(STP!D$5:D$12,MATCH(B9,STP!B$5:B$12,0))</f>
        <v>4</v>
      </c>
      <c r="F9" s="21">
        <f>D9+E9</f>
        <v>8</v>
      </c>
    </row>
    <row r="10" spans="1:6" x14ac:dyDescent="0.2">
      <c r="A10" s="30" t="s">
        <v>11</v>
      </c>
      <c r="B10" s="31" t="s">
        <v>7</v>
      </c>
      <c r="C10" s="90"/>
      <c r="D10" s="5">
        <f t="shared" ref="D10:D12" si="1">IF(A10="DNS",MAX(A$5:A$9)+1,A10)</f>
        <v>4</v>
      </c>
      <c r="E10" s="21">
        <f>INDEX(STP!D$5:D$12,MATCH(B10,STP!B$5:B$12,0))</f>
        <v>4</v>
      </c>
      <c r="F10" s="21">
        <f t="shared" ref="F10:F12" si="2">D10+E10</f>
        <v>8</v>
      </c>
    </row>
    <row r="11" spans="1:6" x14ac:dyDescent="0.2">
      <c r="A11" s="30" t="s">
        <v>11</v>
      </c>
      <c r="B11" s="31" t="s">
        <v>49</v>
      </c>
      <c r="C11" s="90"/>
      <c r="D11" s="5">
        <f t="shared" si="1"/>
        <v>4</v>
      </c>
      <c r="E11" s="21">
        <f>INDEX(STP!D$5:D$12,MATCH(B11,STP!B$5:B$12,0))</f>
        <v>4</v>
      </c>
      <c r="F11" s="21">
        <f t="shared" si="2"/>
        <v>8</v>
      </c>
    </row>
    <row r="12" spans="1:6" ht="17" thickBot="1" x14ac:dyDescent="0.25">
      <c r="A12" s="30"/>
      <c r="B12" s="31"/>
      <c r="C12" s="85"/>
      <c r="D12" s="5">
        <f t="shared" si="1"/>
        <v>0</v>
      </c>
      <c r="E12" s="21" t="e">
        <f>INDEX(STP!D$5:D$12,MATCH(B12,STP!B$5:B$12,0))</f>
        <v>#N/A</v>
      </c>
      <c r="F12" s="21" t="e">
        <f t="shared" si="2"/>
        <v>#N/A</v>
      </c>
    </row>
    <row r="13" spans="1:6" x14ac:dyDescent="0.2">
      <c r="A13" s="8" t="str">
        <f>STP!A13</f>
        <v>DIV/PLACE</v>
      </c>
      <c r="B13" s="8" t="str">
        <f>STP!B13</f>
        <v>TEAMS</v>
      </c>
      <c r="C13" s="8" t="str">
        <f>STP!C13</f>
        <v>TIME</v>
      </c>
      <c r="D13" s="8" t="str">
        <f>D$3</f>
        <v>ERC Sp.</v>
      </c>
      <c r="E13" s="19" t="str">
        <f>E3</f>
        <v>STP</v>
      </c>
      <c r="F13" s="19" t="str">
        <f>F3</f>
        <v>Season</v>
      </c>
    </row>
    <row r="14" spans="1:6" x14ac:dyDescent="0.2">
      <c r="A14" s="10" t="str">
        <f>STP!A14</f>
        <v>WOMEN</v>
      </c>
      <c r="B14" s="15"/>
      <c r="C14" s="15"/>
      <c r="D14" s="16" t="str">
        <f>D$4</f>
        <v>Points</v>
      </c>
      <c r="E14" s="20" t="str">
        <f>E4</f>
        <v>Points</v>
      </c>
      <c r="F14" s="20" t="str">
        <f>F4</f>
        <v>TOTAL</v>
      </c>
    </row>
    <row r="15" spans="1:6" x14ac:dyDescent="0.2">
      <c r="A15" s="30">
        <v>1</v>
      </c>
      <c r="B15" s="31" t="s">
        <v>82</v>
      </c>
      <c r="C15" s="90">
        <v>0.32083333333333336</v>
      </c>
      <c r="D15" s="5">
        <f>IF(A15="DNS",MAX(A$15:A15)+1,A15)</f>
        <v>1</v>
      </c>
      <c r="E15" s="25">
        <f>INDEX(STP!D$15:D$24,MATCH(B15,STP!B$15:B$24,0))</f>
        <v>2</v>
      </c>
      <c r="F15" s="21">
        <f t="shared" ref="F15:F22" si="3">E15+D15</f>
        <v>3</v>
      </c>
    </row>
    <row r="16" spans="1:6" x14ac:dyDescent="0.2">
      <c r="A16" s="30">
        <v>2</v>
      </c>
      <c r="B16" s="31" t="s">
        <v>48</v>
      </c>
      <c r="C16" s="90">
        <v>0.32222222222222224</v>
      </c>
      <c r="D16" s="5">
        <f>IF(A16="DNS",MAX(A$15:A16)+1,A16)</f>
        <v>2</v>
      </c>
      <c r="E16" s="25">
        <f>INDEX(STP!D$15:D$24,MATCH(B16,STP!B$15:B$24,0))</f>
        <v>1</v>
      </c>
      <c r="F16" s="21">
        <f t="shared" si="3"/>
        <v>3</v>
      </c>
    </row>
    <row r="17" spans="1:6" x14ac:dyDescent="0.2">
      <c r="A17" s="30">
        <v>3</v>
      </c>
      <c r="B17" s="87" t="s">
        <v>88</v>
      </c>
      <c r="C17" s="90">
        <v>0.3347222222222222</v>
      </c>
      <c r="D17" s="5">
        <f>IF(A17="DNS",MAX(A$15:A17)+1,A17)</f>
        <v>3</v>
      </c>
      <c r="E17" s="25">
        <f>INDEX(STP!D$15:D$24,MATCH(B17,STP!B$15:B$24,0))</f>
        <v>5</v>
      </c>
      <c r="F17" s="21">
        <f t="shared" ref="F17:F19" si="4">E17+D17</f>
        <v>8</v>
      </c>
    </row>
    <row r="18" spans="1:6" x14ac:dyDescent="0.2">
      <c r="A18" s="86">
        <v>4</v>
      </c>
      <c r="B18" s="31" t="s">
        <v>84</v>
      </c>
      <c r="C18" s="90">
        <v>0.3430555555555555</v>
      </c>
      <c r="D18" s="5">
        <f>IF(A18="DNS",MAX(A$15:A18)+1,A18)</f>
        <v>4</v>
      </c>
      <c r="E18" s="25">
        <f>INDEX(STP!D$15:D$24,MATCH(B18,STP!B$15:B$24,0))</f>
        <v>3</v>
      </c>
      <c r="F18" s="21">
        <f t="shared" si="4"/>
        <v>7</v>
      </c>
    </row>
    <row r="19" spans="1:6" x14ac:dyDescent="0.2">
      <c r="A19" s="30">
        <v>5</v>
      </c>
      <c r="B19" s="31" t="s">
        <v>83</v>
      </c>
      <c r="C19" s="90">
        <v>0.35694444444444445</v>
      </c>
      <c r="D19" s="5">
        <f>IF(A19="DNS",MAX(A$15:A19)+1,A19)</f>
        <v>5</v>
      </c>
      <c r="E19" s="25">
        <f>INDEX(STP!D$15:D$24,MATCH(B19,STP!B$15:B$24,0))</f>
        <v>4</v>
      </c>
      <c r="F19" s="21">
        <f t="shared" si="4"/>
        <v>9</v>
      </c>
    </row>
    <row r="20" spans="1:6" x14ac:dyDescent="0.2">
      <c r="A20" s="30" t="s">
        <v>11</v>
      </c>
      <c r="B20" s="31" t="s">
        <v>96</v>
      </c>
      <c r="C20" s="90"/>
      <c r="D20" s="5">
        <f>IF(A20="DNS",MAX(A$15:A20)+1,A20)</f>
        <v>6</v>
      </c>
      <c r="E20" s="25">
        <f>INDEX(STP!D$15:D$24,MATCH(B20,STP!B$15:B$24,0))</f>
        <v>5</v>
      </c>
      <c r="F20" s="21">
        <f t="shared" si="3"/>
        <v>11</v>
      </c>
    </row>
    <row r="21" spans="1:6" x14ac:dyDescent="0.2">
      <c r="A21" s="30" t="s">
        <v>11</v>
      </c>
      <c r="B21" s="31" t="s">
        <v>7</v>
      </c>
      <c r="C21" s="90"/>
      <c r="D21" s="5">
        <f>IF(A21="DNS",MAX(A$15:A21)+1,A21)</f>
        <v>6</v>
      </c>
      <c r="E21" s="25">
        <f>INDEX(STP!D$15:D$24,MATCH(B21,STP!B$15:B$24,0))</f>
        <v>5</v>
      </c>
      <c r="F21" s="21">
        <f t="shared" si="3"/>
        <v>11</v>
      </c>
    </row>
    <row r="22" spans="1:6" x14ac:dyDescent="0.2">
      <c r="A22" s="30" t="s">
        <v>11</v>
      </c>
      <c r="B22" s="31" t="s">
        <v>8</v>
      </c>
      <c r="C22" s="90"/>
      <c r="D22" s="5">
        <f>IF(A22="DNS",MAX(A$15:A22)+1,A22)</f>
        <v>6</v>
      </c>
      <c r="E22" s="25">
        <f>INDEX(STP!D$15:D$24,MATCH(B22,STP!B$15:B$24,0))</f>
        <v>5</v>
      </c>
      <c r="F22" s="21">
        <f t="shared" si="3"/>
        <v>11</v>
      </c>
    </row>
    <row r="23" spans="1:6" x14ac:dyDescent="0.2">
      <c r="A23" s="30"/>
      <c r="B23" s="31"/>
      <c r="C23" s="90"/>
      <c r="D23" s="5"/>
      <c r="E23" s="25"/>
      <c r="F23" s="21"/>
    </row>
    <row r="24" spans="1:6" ht="17" thickBot="1" x14ac:dyDescent="0.25">
      <c r="A24" s="36"/>
      <c r="B24" s="34"/>
      <c r="C24" s="85"/>
      <c r="D24" s="3"/>
      <c r="E24" s="23"/>
      <c r="F24" s="22"/>
    </row>
    <row r="25" spans="1:6" x14ac:dyDescent="0.2">
      <c r="A25" s="8" t="str">
        <f>STP!A25</f>
        <v>DIV/PLACE</v>
      </c>
      <c r="B25" s="8" t="str">
        <f>STP!B25</f>
        <v>TEAMS</v>
      </c>
      <c r="C25" s="8" t="str">
        <f>STP!C25</f>
        <v>TIME</v>
      </c>
      <c r="D25" s="8" t="str">
        <f>D$3</f>
        <v>ERC Sp.</v>
      </c>
      <c r="E25" s="19" t="str">
        <f>E13</f>
        <v>STP</v>
      </c>
      <c r="F25" s="19" t="str">
        <f>F13</f>
        <v>Season</v>
      </c>
    </row>
    <row r="26" spans="1:6" x14ac:dyDescent="0.2">
      <c r="A26" s="10" t="str">
        <f>STP!A26</f>
        <v>MIXED</v>
      </c>
      <c r="B26" s="15"/>
      <c r="C26" s="15"/>
      <c r="D26" s="16" t="str">
        <f>D$4</f>
        <v>Points</v>
      </c>
      <c r="E26" s="20" t="str">
        <f>E14</f>
        <v>Points</v>
      </c>
      <c r="F26" s="20" t="str">
        <f>F14</f>
        <v>TOTAL</v>
      </c>
    </row>
    <row r="27" spans="1:6" x14ac:dyDescent="0.2">
      <c r="A27" s="30">
        <v>1</v>
      </c>
      <c r="B27" s="31" t="s">
        <v>86</v>
      </c>
      <c r="C27" s="90">
        <v>0.30902777777777779</v>
      </c>
      <c r="D27" s="5">
        <f t="shared" ref="D27:D34" si="5">IF(A27="DNS",MAX(A$27:A$36)+1,A27)</f>
        <v>1</v>
      </c>
      <c r="E27" s="25">
        <f>INDEX(STP!D$27:D$36,MATCH(B27,STP!B$27:B$36,0))</f>
        <v>1</v>
      </c>
      <c r="F27" s="21">
        <f t="shared" ref="F27:F35" si="6">D27+E27</f>
        <v>2</v>
      </c>
    </row>
    <row r="28" spans="1:6" x14ac:dyDescent="0.2">
      <c r="A28" s="30">
        <v>2</v>
      </c>
      <c r="B28" s="31" t="s">
        <v>48</v>
      </c>
      <c r="C28" s="90">
        <v>0.31736111111111115</v>
      </c>
      <c r="D28" s="5">
        <f t="shared" si="5"/>
        <v>2</v>
      </c>
      <c r="E28" s="25">
        <f>INDEX(STP!D$27:D$36,MATCH(B28,STP!B$27:B$36,0))</f>
        <v>3</v>
      </c>
      <c r="F28" s="21">
        <f t="shared" si="6"/>
        <v>5</v>
      </c>
    </row>
    <row r="29" spans="1:6" x14ac:dyDescent="0.2">
      <c r="A29" s="30">
        <v>3</v>
      </c>
      <c r="B29" s="31" t="s">
        <v>85</v>
      </c>
      <c r="C29" s="90">
        <v>0.32222222222222224</v>
      </c>
      <c r="D29" s="5">
        <f t="shared" si="5"/>
        <v>3</v>
      </c>
      <c r="E29" s="25">
        <f>INDEX(STP!D$27:D$36,MATCH(B29,STP!B$27:B$36,0))</f>
        <v>2</v>
      </c>
      <c r="F29" s="21">
        <f t="shared" si="6"/>
        <v>5</v>
      </c>
    </row>
    <row r="30" spans="1:6" x14ac:dyDescent="0.2">
      <c r="A30" s="30">
        <v>4</v>
      </c>
      <c r="B30" s="31" t="s">
        <v>95</v>
      </c>
      <c r="C30" s="90">
        <v>0.3263888888888889</v>
      </c>
      <c r="D30" s="5">
        <f t="shared" si="5"/>
        <v>4</v>
      </c>
      <c r="E30" s="25">
        <f>INDEX(STP!D$27:D$36,MATCH(B30,STP!B$27:B$36,0))</f>
        <v>4</v>
      </c>
      <c r="F30" s="21">
        <f t="shared" si="6"/>
        <v>8</v>
      </c>
    </row>
    <row r="31" spans="1:6" x14ac:dyDescent="0.2">
      <c r="A31" s="30">
        <v>5</v>
      </c>
      <c r="B31" s="31" t="s">
        <v>8</v>
      </c>
      <c r="C31" s="90">
        <v>0.33194444444444443</v>
      </c>
      <c r="D31" s="5">
        <f t="shared" si="5"/>
        <v>5</v>
      </c>
      <c r="E31" s="25">
        <f>INDEX(STP!D$27:D$36,MATCH(B31,STP!B$27:B$36,0))</f>
        <v>5</v>
      </c>
      <c r="F31" s="21">
        <f t="shared" ref="F31" si="7">D31+E31</f>
        <v>10</v>
      </c>
    </row>
    <row r="32" spans="1:6" x14ac:dyDescent="0.2">
      <c r="A32" s="30" t="s">
        <v>11</v>
      </c>
      <c r="B32" s="31" t="s">
        <v>18</v>
      </c>
      <c r="D32" s="5">
        <f t="shared" si="5"/>
        <v>6</v>
      </c>
      <c r="E32" s="25">
        <f>INDEX(STP!D$27:D$36,MATCH(B31,STP!B$27:B$36,0))</f>
        <v>5</v>
      </c>
      <c r="F32" s="21">
        <f t="shared" si="6"/>
        <v>11</v>
      </c>
    </row>
    <row r="33" spans="1:6" x14ac:dyDescent="0.2">
      <c r="A33" s="86" t="s">
        <v>11</v>
      </c>
      <c r="B33" s="31" t="s">
        <v>49</v>
      </c>
      <c r="C33" s="90"/>
      <c r="D33" s="5">
        <f t="shared" si="5"/>
        <v>6</v>
      </c>
      <c r="E33" s="25">
        <f>INDEX(STP!D$27:D$36,MATCH(B33,STP!B$27:B$36,0))</f>
        <v>6</v>
      </c>
      <c r="F33" s="21">
        <f t="shared" si="6"/>
        <v>12</v>
      </c>
    </row>
    <row r="34" spans="1:6" x14ac:dyDescent="0.2">
      <c r="A34" s="30"/>
      <c r="B34" s="31"/>
      <c r="C34" s="90"/>
      <c r="D34" s="5">
        <f t="shared" si="5"/>
        <v>0</v>
      </c>
      <c r="E34" s="25" t="e">
        <f>INDEX(STP!D$27:D$36,MATCH(B34,STP!B$27:B$36,0))</f>
        <v>#N/A</v>
      </c>
      <c r="F34" s="21" t="e">
        <f t="shared" si="6"/>
        <v>#N/A</v>
      </c>
    </row>
    <row r="35" spans="1:6" x14ac:dyDescent="0.2">
      <c r="A35" s="30"/>
      <c r="B35" s="31"/>
      <c r="C35" s="90"/>
      <c r="D35" s="5"/>
      <c r="E35" s="25" t="e">
        <f>INDEX(STP!D$27:D$36,MATCH(B35,STP!B$27:B$36,0))</f>
        <v>#N/A</v>
      </c>
      <c r="F35" s="21" t="e">
        <f t="shared" si="6"/>
        <v>#N/A</v>
      </c>
    </row>
    <row r="36" spans="1:6" ht="17" thickBot="1" x14ac:dyDescent="0.25">
      <c r="A36" s="36"/>
      <c r="B36" s="34"/>
      <c r="C36" s="85"/>
      <c r="D36" s="3"/>
      <c r="E36" s="23"/>
      <c r="F36" s="22"/>
    </row>
    <row r="37" spans="1:6" x14ac:dyDescent="0.2">
      <c r="A37" s="8" t="str">
        <f>STP!A37</f>
        <v>DIV/PLACE</v>
      </c>
      <c r="B37" s="8" t="str">
        <f>STP!B37</f>
        <v>TEAMS</v>
      </c>
      <c r="C37" s="8" t="str">
        <f>STP!C37</f>
        <v>TIME</v>
      </c>
      <c r="D37" s="8" t="str">
        <f>D$3</f>
        <v>ERC Sp.</v>
      </c>
      <c r="E37" s="19" t="str">
        <f>E25</f>
        <v>STP</v>
      </c>
      <c r="F37" s="19" t="str">
        <f>F25</f>
        <v>Season</v>
      </c>
    </row>
    <row r="38" spans="1:6" x14ac:dyDescent="0.2">
      <c r="A38" s="10" t="str">
        <f>STP!A38</f>
        <v>MASTERS</v>
      </c>
      <c r="B38" s="15"/>
      <c r="C38" s="15"/>
      <c r="D38" s="16" t="str">
        <f>D$4</f>
        <v>Points</v>
      </c>
      <c r="E38" s="20" t="str">
        <f>E4</f>
        <v>Points</v>
      </c>
      <c r="F38" s="20" t="str">
        <f>F4</f>
        <v>TOTAL</v>
      </c>
    </row>
    <row r="39" spans="1:6" x14ac:dyDescent="0.2">
      <c r="A39" s="30">
        <v>1</v>
      </c>
      <c r="B39" s="31" t="s">
        <v>89</v>
      </c>
      <c r="C39" s="90">
        <v>0.28055555555555556</v>
      </c>
      <c r="D39" s="5">
        <f>IF(A39="DNS",MAX(A$39:A$44)+1,A39)</f>
        <v>1</v>
      </c>
      <c r="E39" s="25">
        <f>INDEX(STP!D$39:D$44,MATCH(B39,STP!B$39:B$44,0))</f>
        <v>1</v>
      </c>
      <c r="F39" s="21">
        <f t="shared" ref="F39:F43" si="8">D39+E39</f>
        <v>2</v>
      </c>
    </row>
    <row r="40" spans="1:6" x14ac:dyDescent="0.2">
      <c r="A40" s="30">
        <v>2</v>
      </c>
      <c r="B40" s="31" t="s">
        <v>87</v>
      </c>
      <c r="C40" s="90">
        <v>0.2951388888888889</v>
      </c>
      <c r="D40" s="5">
        <f t="shared" ref="D40:D42" si="9">IF(A40="DNS",MAX(A$39:A$44)+1,A40)</f>
        <v>2</v>
      </c>
      <c r="E40" s="25">
        <f>INDEX(STP!D$39:D$44,MATCH(B40,STP!B$39:B$44,0))</f>
        <v>3</v>
      </c>
      <c r="F40" s="21">
        <f t="shared" si="8"/>
        <v>5</v>
      </c>
    </row>
    <row r="41" spans="1:6" x14ac:dyDescent="0.2">
      <c r="A41" s="30">
        <v>3</v>
      </c>
      <c r="B41" t="s">
        <v>34</v>
      </c>
      <c r="C41" s="90">
        <v>0.29583333333333334</v>
      </c>
      <c r="D41" s="5">
        <f t="shared" si="9"/>
        <v>3</v>
      </c>
      <c r="E41" s="25">
        <f>INDEX(STP!D$39:D$44,MATCH(B41,STP!B$39:B$44,0))</f>
        <v>1</v>
      </c>
      <c r="F41" s="21">
        <f t="shared" si="8"/>
        <v>4</v>
      </c>
    </row>
    <row r="42" spans="1:6" x14ac:dyDescent="0.2">
      <c r="A42" s="30" t="s">
        <v>11</v>
      </c>
      <c r="B42" s="31"/>
      <c r="C42" s="90"/>
      <c r="D42" s="5">
        <f t="shared" si="9"/>
        <v>4</v>
      </c>
      <c r="E42" s="25" t="e">
        <f>INDEX(STP!D$39:D$44,MATCH(B42,STP!B$39:B$44,0))</f>
        <v>#N/A</v>
      </c>
      <c r="F42" s="21" t="e">
        <f t="shared" si="8"/>
        <v>#N/A</v>
      </c>
    </row>
    <row r="43" spans="1:6" x14ac:dyDescent="0.2">
      <c r="A43" s="62"/>
      <c r="B43" s="31"/>
      <c r="C43" s="90"/>
      <c r="D43" s="63">
        <f>IF(A43="DNS",MAX(A$39:A$43)+1,A43)</f>
        <v>0</v>
      </c>
      <c r="E43" s="25" t="e">
        <f>INDEX(STP!D$39:D$44,MATCH(B43,STP!B$39:B$44,0))</f>
        <v>#N/A</v>
      </c>
      <c r="F43" s="21" t="e">
        <f t="shared" si="8"/>
        <v>#N/A</v>
      </c>
    </row>
    <row r="44" spans="1:6" ht="17" thickBot="1" x14ac:dyDescent="0.25">
      <c r="A44" s="72"/>
      <c r="B44" s="85"/>
      <c r="C44" s="85"/>
      <c r="D44" s="73"/>
      <c r="E44" s="74"/>
      <c r="F44" s="74"/>
    </row>
    <row r="45" spans="1:6" x14ac:dyDescent="0.2">
      <c r="A45" s="8" t="str">
        <f>STP!A45</f>
        <v>DIV/PLACE</v>
      </c>
      <c r="B45" s="8" t="str">
        <f>STP!B45</f>
        <v>TEAMS</v>
      </c>
      <c r="C45" s="8" t="str">
        <f>STP!C45</f>
        <v>TIME</v>
      </c>
      <c r="D45" s="8" t="str">
        <f>STP!D45</f>
        <v>STP</v>
      </c>
      <c r="E45" s="19" t="str">
        <f t="shared" ref="E45:F46" si="10">E3</f>
        <v>STP</v>
      </c>
      <c r="F45" s="19" t="str">
        <f t="shared" si="10"/>
        <v>Season</v>
      </c>
    </row>
    <row r="46" spans="1:6" x14ac:dyDescent="0.2">
      <c r="A46" s="10" t="str">
        <f>STP!A46</f>
        <v>YOUTH</v>
      </c>
      <c r="B46" s="15"/>
      <c r="C46" s="15"/>
      <c r="D46" s="16" t="str">
        <f>STP!D46</f>
        <v>Points</v>
      </c>
      <c r="E46" s="20" t="str">
        <f t="shared" si="10"/>
        <v>Points</v>
      </c>
      <c r="F46" s="20" t="str">
        <f t="shared" si="10"/>
        <v>TOTAL</v>
      </c>
    </row>
    <row r="47" spans="1:6" x14ac:dyDescent="0.2">
      <c r="A47" s="30">
        <v>1</v>
      </c>
      <c r="B47" s="31"/>
      <c r="C47" s="85"/>
      <c r="E47" s="24"/>
      <c r="F47" s="24"/>
    </row>
    <row r="48" spans="1:6" x14ac:dyDescent="0.2">
      <c r="A48" s="30">
        <v>2</v>
      </c>
      <c r="B48" s="31"/>
      <c r="C48" s="85"/>
      <c r="E48" s="24"/>
      <c r="F48" s="24"/>
    </row>
    <row r="49" spans="1:6" x14ac:dyDescent="0.2">
      <c r="A49" s="30">
        <v>3</v>
      </c>
      <c r="B49" s="31"/>
      <c r="C49" s="85"/>
      <c r="E49" s="24"/>
      <c r="F49" s="24"/>
    </row>
    <row r="50" spans="1:6" x14ac:dyDescent="0.2">
      <c r="A50" s="30">
        <v>4</v>
      </c>
      <c r="B50" s="31"/>
      <c r="C50" s="85"/>
      <c r="E50" s="24"/>
      <c r="F50" s="24"/>
    </row>
    <row r="51" spans="1:6" x14ac:dyDescent="0.2">
      <c r="A51" s="30"/>
      <c r="B51" s="31"/>
      <c r="C51" s="85"/>
      <c r="E51" s="24"/>
      <c r="F51" s="24"/>
    </row>
    <row r="52" spans="1:6" ht="17" thickBot="1" x14ac:dyDescent="0.25">
      <c r="A52" s="36"/>
      <c r="B52" s="34"/>
      <c r="C52" s="34"/>
      <c r="D52" s="3"/>
      <c r="E52" s="23"/>
      <c r="F52" s="23"/>
    </row>
  </sheetData>
  <sortState xmlns:xlrd2="http://schemas.microsoft.com/office/spreadsheetml/2017/richdata2" ref="A39:C41">
    <sortCondition ref="A39:A41"/>
  </sortState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52"/>
  <sheetViews>
    <sheetView workbookViewId="0">
      <selection activeCell="D45" sqref="D45:D46"/>
    </sheetView>
  </sheetViews>
  <sheetFormatPr baseColWidth="10" defaultColWidth="8.6640625" defaultRowHeight="16" x14ac:dyDescent="0.2"/>
  <cols>
    <col min="1" max="1" width="8.6640625" style="60"/>
    <col min="2" max="2" width="21.33203125" style="60" customWidth="1"/>
    <col min="3" max="3" width="12.5" style="60" customWidth="1"/>
    <col min="4" max="6" width="8.6640625" style="60"/>
    <col min="7" max="7" width="8.6640625" style="60" customWidth="1"/>
    <col min="8" max="16384" width="8.6640625" style="60"/>
  </cols>
  <sheetData>
    <row r="1" spans="1:10" x14ac:dyDescent="0.2">
      <c r="A1"/>
      <c r="B1" s="17"/>
    </row>
    <row r="2" spans="1:10" s="29" customFormat="1" ht="31" customHeight="1" thickBot="1" x14ac:dyDescent="0.3">
      <c r="A2" s="27" t="s">
        <v>40</v>
      </c>
      <c r="B2" s="27"/>
      <c r="C2" s="37">
        <f>STP!C2</f>
        <v>2023</v>
      </c>
    </row>
    <row r="3" spans="1:10" x14ac:dyDescent="0.2">
      <c r="A3" s="7" t="str">
        <f>STP!A3</f>
        <v>DIV/PLACE</v>
      </c>
      <c r="B3" s="8" t="str">
        <f>STP!B3</f>
        <v>TEAMS</v>
      </c>
      <c r="C3" s="8" t="str">
        <f>STP!C3</f>
        <v>TIME</v>
      </c>
      <c r="D3" s="8" t="s">
        <v>99</v>
      </c>
      <c r="E3" s="19" t="s">
        <v>39</v>
      </c>
      <c r="F3" s="19" t="s">
        <v>7</v>
      </c>
      <c r="G3" s="19" t="s">
        <v>37</v>
      </c>
    </row>
    <row r="4" spans="1:10" x14ac:dyDescent="0.2">
      <c r="A4" s="10" t="str">
        <f>STP!A4</f>
        <v>MEN</v>
      </c>
      <c r="B4" s="61"/>
      <c r="C4" s="61"/>
      <c r="D4" s="16" t="s">
        <v>14</v>
      </c>
      <c r="E4" s="20" t="s">
        <v>14</v>
      </c>
      <c r="F4" s="20" t="s">
        <v>14</v>
      </c>
      <c r="G4" s="20" t="s">
        <v>31</v>
      </c>
    </row>
    <row r="5" spans="1:10" x14ac:dyDescent="0.2">
      <c r="A5" s="62">
        <v>1</v>
      </c>
      <c r="B5" s="31" t="s">
        <v>48</v>
      </c>
      <c r="C5" s="98">
        <v>0.51350694444444445</v>
      </c>
      <c r="D5" s="63">
        <f>IF(A5="DNS",MAX(A$5:A$9)+1,A5)</f>
        <v>1</v>
      </c>
      <c r="E5" s="64">
        <f>INDEX(STP!D$5:D$12,MATCH(B5,STP!B$5:B$12,0))</f>
        <v>1</v>
      </c>
      <c r="F5" s="64">
        <f>INDEX('ERC Sp.'!D$5:D$12,MATCH(B5,'ERC Sp.'!B$5:B$12,0))</f>
        <v>2</v>
      </c>
      <c r="G5" s="64">
        <f>SUM(D5:F5)</f>
        <v>4</v>
      </c>
      <c r="J5" s="65"/>
    </row>
    <row r="6" spans="1:10" x14ac:dyDescent="0.2">
      <c r="A6" s="62">
        <f>A5+1</f>
        <v>2</v>
      </c>
      <c r="B6" s="31" t="s">
        <v>32</v>
      </c>
      <c r="C6" s="98">
        <v>0.51436342592592588</v>
      </c>
      <c r="D6" s="63">
        <v>2</v>
      </c>
      <c r="E6" s="64">
        <f>INDEX(STP!D$5:D$12,MATCH(B6,STP!B$5:B$12,0))</f>
        <v>3</v>
      </c>
      <c r="F6" s="64">
        <f>INDEX('ERC Sp.'!D$5:D$12,MATCH(B6,'ERC Sp.'!B$5:B$12,0))</f>
        <v>1</v>
      </c>
      <c r="G6" s="64">
        <f>SUM(D6:F6)</f>
        <v>6</v>
      </c>
      <c r="J6" s="65"/>
    </row>
    <row r="7" spans="1:10" x14ac:dyDescent="0.2">
      <c r="A7" s="30">
        <v>3</v>
      </c>
      <c r="B7" s="31" t="s">
        <v>34</v>
      </c>
      <c r="C7" s="98">
        <v>0.51452546296296298</v>
      </c>
      <c r="D7" s="63">
        <f>IF(A7="DNS",MAX(A$5:A$9)+1,A7)</f>
        <v>3</v>
      </c>
      <c r="E7" s="64">
        <f>INDEX(STP!D$5:D$12,MATCH(B7,STP!B$5:B$12,0))</f>
        <v>2</v>
      </c>
      <c r="F7" s="64">
        <f>INDEX('ERC Sp.'!D$5:D$12,MATCH(B7,'ERC Sp.'!B$5:B$12,0))</f>
        <v>3</v>
      </c>
      <c r="G7" s="64">
        <f>SUM(D7:F7)</f>
        <v>8</v>
      </c>
      <c r="J7" s="65"/>
    </row>
    <row r="8" spans="1:10" x14ac:dyDescent="0.2">
      <c r="A8" s="62" t="s">
        <v>11</v>
      </c>
      <c r="B8" s="31" t="s">
        <v>18</v>
      </c>
      <c r="C8" s="98"/>
      <c r="D8" s="63">
        <f>IF(A8="DNS",MAX(A$5:A$9)+1,A8)</f>
        <v>4</v>
      </c>
      <c r="E8" s="64">
        <f>INDEX(STP!D$5:D$12,MATCH(B8,STP!B$5:B$12,0))</f>
        <v>4</v>
      </c>
      <c r="F8" s="64">
        <f>INDEX('ERC Sp.'!D$5:D$12,MATCH(B8,'ERC Sp.'!B$5:B$12,0))</f>
        <v>4</v>
      </c>
      <c r="G8" s="64">
        <f>SUM(D8:F8)</f>
        <v>12</v>
      </c>
      <c r="J8" s="65"/>
    </row>
    <row r="9" spans="1:10" x14ac:dyDescent="0.2">
      <c r="A9" s="86" t="s">
        <v>11</v>
      </c>
      <c r="B9" s="31" t="s">
        <v>7</v>
      </c>
      <c r="C9" s="98"/>
      <c r="D9" s="63">
        <f>IF(A9="DNS",MAX(A$5:A$9)+1,A9)</f>
        <v>4</v>
      </c>
      <c r="E9" s="64">
        <f>INDEX(STP!D$5:D$12,MATCH(B9,STP!B$5:B$12,0))</f>
        <v>4</v>
      </c>
      <c r="F9" s="64">
        <f>INDEX('ERC Sp.'!D$5:D$12,MATCH(B9,'ERC Sp.'!B$5:B$12,0))</f>
        <v>4</v>
      </c>
      <c r="G9" s="64">
        <f>SUM(D9:F9)</f>
        <v>12</v>
      </c>
    </row>
    <row r="10" spans="1:10" x14ac:dyDescent="0.2">
      <c r="A10" s="86" t="s">
        <v>11</v>
      </c>
      <c r="B10" s="31" t="s">
        <v>49</v>
      </c>
      <c r="C10" s="98"/>
      <c r="D10" s="63">
        <f t="shared" ref="D10:D12" si="0">IF(A10="DNS",MAX(A$5:A$9)+1,A10)</f>
        <v>4</v>
      </c>
      <c r="E10" s="64">
        <f>INDEX(STP!D$5:D$12,MATCH(B10,STP!B$5:B$12,0))</f>
        <v>4</v>
      </c>
      <c r="F10" s="64">
        <f>INDEX('ERC Sp.'!D$5:D$12,MATCH(B10,'ERC Sp.'!B$5:B$12,0))</f>
        <v>4</v>
      </c>
      <c r="G10" s="64">
        <f t="shared" ref="G10:G12" si="1">SUM(D10:F10)</f>
        <v>12</v>
      </c>
    </row>
    <row r="11" spans="1:10" x14ac:dyDescent="0.2">
      <c r="A11" s="86" t="s">
        <v>11</v>
      </c>
      <c r="B11" s="188" t="s">
        <v>8</v>
      </c>
      <c r="C11" s="98"/>
      <c r="D11" s="63">
        <f t="shared" si="0"/>
        <v>4</v>
      </c>
      <c r="E11" s="64">
        <f>INDEX(STP!D$5:D$12,MATCH(B11,STP!B$5:B$12,0))</f>
        <v>4</v>
      </c>
      <c r="F11" s="64">
        <f>INDEX('ERC Sp.'!D$5:D$12,MATCH(B11,'ERC Sp.'!B$5:B$12,0))</f>
        <v>4</v>
      </c>
      <c r="G11" s="64">
        <f t="shared" si="1"/>
        <v>12</v>
      </c>
    </row>
    <row r="12" spans="1:10" ht="17" thickBot="1" x14ac:dyDescent="0.25">
      <c r="A12" s="30" t="s">
        <v>11</v>
      </c>
      <c r="B12" s="31"/>
      <c r="C12" s="98"/>
      <c r="D12" s="63">
        <f t="shared" si="0"/>
        <v>4</v>
      </c>
      <c r="E12" s="64" t="e">
        <f>INDEX(STP!D$5:D$12,MATCH(B12,STP!B$5:B$12,0))</f>
        <v>#N/A</v>
      </c>
      <c r="F12" s="64" t="e">
        <f>INDEX('ERC Sp.'!D$5:D$12,MATCH(B12,'ERC Sp.'!B$5:B$12,0))</f>
        <v>#N/A</v>
      </c>
      <c r="G12" s="64" t="e">
        <f t="shared" si="1"/>
        <v>#N/A</v>
      </c>
    </row>
    <row r="13" spans="1:10" x14ac:dyDescent="0.2">
      <c r="A13" s="7" t="str">
        <f>STP!A13</f>
        <v>DIV/PLACE</v>
      </c>
      <c r="B13" s="8" t="str">
        <f>STP!B13</f>
        <v>TEAMS</v>
      </c>
      <c r="C13" s="8" t="str">
        <f>STP!C13</f>
        <v>TIME</v>
      </c>
      <c r="D13" s="8" t="str">
        <f>D$3</f>
        <v>H2H M</v>
      </c>
      <c r="E13" s="19" t="str">
        <f t="shared" ref="E13:G14" si="2">E3</f>
        <v>STP</v>
      </c>
      <c r="F13" s="19" t="str">
        <f t="shared" si="2"/>
        <v>ERC</v>
      </c>
      <c r="G13" s="9" t="str">
        <f t="shared" si="2"/>
        <v>SEASON</v>
      </c>
    </row>
    <row r="14" spans="1:10" x14ac:dyDescent="0.2">
      <c r="A14" s="10" t="str">
        <f>STP!A14</f>
        <v>WOMEN</v>
      </c>
      <c r="B14" s="61"/>
      <c r="C14" s="61"/>
      <c r="D14" s="16" t="str">
        <f>D$4</f>
        <v>Points</v>
      </c>
      <c r="E14" s="20" t="str">
        <f t="shared" si="2"/>
        <v>Points</v>
      </c>
      <c r="F14" s="20" t="str">
        <f t="shared" si="2"/>
        <v>Points</v>
      </c>
      <c r="G14" s="18" t="str">
        <f t="shared" si="2"/>
        <v>TOTAL</v>
      </c>
    </row>
    <row r="15" spans="1:10" x14ac:dyDescent="0.2">
      <c r="A15" s="62">
        <v>1</v>
      </c>
      <c r="B15" s="31" t="s">
        <v>48</v>
      </c>
      <c r="C15" s="98">
        <v>0.51211805555555556</v>
      </c>
      <c r="D15" s="63">
        <f>IF(A15="DNS",MAX(A$15:A15)+1,A15)</f>
        <v>1</v>
      </c>
      <c r="E15" s="70">
        <f>INDEX(STP!D$15:D$24,MATCH(B15,STP!B$15:B$24,0))</f>
        <v>1</v>
      </c>
      <c r="F15" s="70">
        <f>INDEX('ERC Sp.'!D$15:D$24,MATCH(B15,'ERC Sp.'!B$15:B$24,0))</f>
        <v>2</v>
      </c>
      <c r="G15" s="64">
        <f t="shared" ref="G15" si="3">SUM(D15:F15)</f>
        <v>4</v>
      </c>
      <c r="J15" s="65"/>
    </row>
    <row r="16" spans="1:10" x14ac:dyDescent="0.2">
      <c r="A16" s="62">
        <f>A15+1</f>
        <v>2</v>
      </c>
      <c r="B16" s="31" t="s">
        <v>82</v>
      </c>
      <c r="C16" s="98">
        <v>0.51224537037037032</v>
      </c>
      <c r="D16" s="63">
        <f>IF(A16="DNS",MAX(A$15:A16)+1,A16)</f>
        <v>2</v>
      </c>
      <c r="E16" s="70">
        <f>INDEX(STP!D$15:D$24,MATCH(B16,STP!B$15:B$24,0))</f>
        <v>2</v>
      </c>
      <c r="F16" s="70">
        <f>INDEX('ERC Sp.'!D$15:D$24,MATCH(B16,'ERC Sp.'!B$15:B$24,0))</f>
        <v>1</v>
      </c>
      <c r="G16" s="64">
        <f t="shared" ref="G16:G17" si="4">SUM(D16:F16)</f>
        <v>5</v>
      </c>
      <c r="J16" s="65"/>
    </row>
    <row r="17" spans="1:11" x14ac:dyDescent="0.2">
      <c r="A17" s="62">
        <f>A16+1</f>
        <v>3</v>
      </c>
      <c r="B17" s="31" t="s">
        <v>83</v>
      </c>
      <c r="C17" s="98">
        <v>0.5125925925925926</v>
      </c>
      <c r="D17" s="63">
        <f>IF(A17="DNS",MAX(A$15:A17)+1,A17)</f>
        <v>3</v>
      </c>
      <c r="E17" s="70">
        <f>INDEX(STP!D$15:D$24,MATCH(B17,STP!B$15:B$24,0))</f>
        <v>4</v>
      </c>
      <c r="F17" s="70">
        <f>INDEX('ERC Sp.'!D$15:D$24,MATCH(B17,'ERC Sp.'!B$15:B$24,0))</f>
        <v>5</v>
      </c>
      <c r="G17" s="64">
        <f t="shared" si="4"/>
        <v>12</v>
      </c>
      <c r="J17" s="65"/>
    </row>
    <row r="18" spans="1:11" x14ac:dyDescent="0.2">
      <c r="A18" s="62">
        <f>A17+1</f>
        <v>4</v>
      </c>
      <c r="B18" s="31" t="s">
        <v>84</v>
      </c>
      <c r="C18" s="98">
        <v>0.51288194444444446</v>
      </c>
      <c r="D18" s="63">
        <f>IF(A18="DNS",MAX(A$15:A18)+1,A18)</f>
        <v>4</v>
      </c>
      <c r="E18" s="70">
        <f>INDEX(STP!D$15:D$24,MATCH(B18,STP!B$15:B$24,0))</f>
        <v>3</v>
      </c>
      <c r="F18" s="70">
        <f>INDEX('ERC Sp.'!D$15:D$24,MATCH(B18,'ERC Sp.'!B$15:B$24,0))</f>
        <v>4</v>
      </c>
      <c r="G18" s="64">
        <f t="shared" ref="G18:G24" si="5">SUM(D18:F18)</f>
        <v>11</v>
      </c>
      <c r="J18" s="65"/>
    </row>
    <row r="19" spans="1:11" x14ac:dyDescent="0.2">
      <c r="A19" s="30" t="s">
        <v>11</v>
      </c>
      <c r="B19" s="87" t="s">
        <v>88</v>
      </c>
      <c r="C19" s="98"/>
      <c r="D19" s="63">
        <f>IF(A19="DNS",MAX(A$15:A19)+1,A19)</f>
        <v>5</v>
      </c>
      <c r="E19" s="70">
        <f>INDEX(STP!D$15:D$24,MATCH(B19,STP!B$15:B$24,0))</f>
        <v>5</v>
      </c>
      <c r="F19" s="70">
        <f>INDEX('ERC Sp.'!D$15:D$24,MATCH(B19,'ERC Sp.'!B$15:B$24,0))</f>
        <v>3</v>
      </c>
      <c r="G19" s="64">
        <f t="shared" si="5"/>
        <v>13</v>
      </c>
      <c r="J19" s="65"/>
    </row>
    <row r="20" spans="1:11" x14ac:dyDescent="0.2">
      <c r="A20" s="30" t="s">
        <v>11</v>
      </c>
      <c r="B20" s="31" t="s">
        <v>96</v>
      </c>
      <c r="C20" s="98"/>
      <c r="D20" s="63">
        <f>IF(A20="DNS",MAX(A$15:A20)+1,A20)</f>
        <v>5</v>
      </c>
      <c r="E20" s="70">
        <f>INDEX(STP!D$15:D$24,MATCH(B20,STP!B$15:B$24,0))</f>
        <v>5</v>
      </c>
      <c r="F20" s="70">
        <f>INDEX('ERC Sp.'!D$15:D$24,MATCH(B20,'ERC Sp.'!B$15:B$24,0))</f>
        <v>6</v>
      </c>
      <c r="G20" s="64">
        <f t="shared" si="5"/>
        <v>16</v>
      </c>
    </row>
    <row r="21" spans="1:11" x14ac:dyDescent="0.2">
      <c r="A21" s="86" t="s">
        <v>11</v>
      </c>
      <c r="B21" s="31" t="s">
        <v>7</v>
      </c>
      <c r="C21" s="98"/>
      <c r="D21" s="63">
        <f>IF(A21="DNS",MAX(A$15:A21)+1,A21)</f>
        <v>5</v>
      </c>
      <c r="E21" s="70">
        <f>INDEX(STP!D$15:D$24,MATCH(B21,STP!B$15:B$24,0))</f>
        <v>5</v>
      </c>
      <c r="F21" s="70">
        <f>INDEX('ERC Sp.'!D$15:D$24,MATCH(B21,'ERC Sp.'!B$15:B$24,0))</f>
        <v>6</v>
      </c>
      <c r="G21" s="64">
        <f t="shared" si="5"/>
        <v>16</v>
      </c>
    </row>
    <row r="22" spans="1:11" x14ac:dyDescent="0.2">
      <c r="A22" s="62" t="s">
        <v>11</v>
      </c>
      <c r="B22" s="89" t="s">
        <v>8</v>
      </c>
      <c r="C22" s="98"/>
      <c r="D22" s="63">
        <f>IF(A21="DNS",MAX(A$15:A21)+1,A21)</f>
        <v>5</v>
      </c>
      <c r="E22" s="70">
        <f>INDEX(STP!D$15:D$24,MATCH(B22,STP!B$15:B$24,0))</f>
        <v>5</v>
      </c>
      <c r="F22" s="70">
        <f>INDEX('ERC Sp.'!D$15:D$24,MATCH(B22,'ERC Sp.'!B$15:B$24,0))</f>
        <v>6</v>
      </c>
      <c r="G22" s="64">
        <f t="shared" si="5"/>
        <v>16</v>
      </c>
    </row>
    <row r="23" spans="1:11" x14ac:dyDescent="0.2">
      <c r="A23" s="62" t="s">
        <v>11</v>
      </c>
      <c r="C23" s="98"/>
      <c r="D23" s="63"/>
      <c r="E23" s="70" t="e">
        <f>INDEX(STP!D$15:D$24,MATCH(B23,STP!B$15:B$24,0))</f>
        <v>#N/A</v>
      </c>
      <c r="F23" s="70" t="e">
        <f>INDEX('ERC Sp.'!D$15:D$24,MATCH(B23,'ERC Sp.'!B$15:B$24,0))</f>
        <v>#N/A</v>
      </c>
      <c r="G23" s="64" t="e">
        <f t="shared" si="5"/>
        <v>#N/A</v>
      </c>
    </row>
    <row r="24" spans="1:11" ht="17" thickBot="1" x14ac:dyDescent="0.25">
      <c r="A24" s="66" t="s">
        <v>11</v>
      </c>
      <c r="B24" s="67"/>
      <c r="C24" s="98"/>
      <c r="D24" s="68"/>
      <c r="E24" s="70" t="e">
        <f>INDEX(STP!D$15:D$24,MATCH(B24,STP!B$15:B$24,0))</f>
        <v>#N/A</v>
      </c>
      <c r="F24" s="70" t="e">
        <f>INDEX('ERC Sp.'!D$15:D$24,MATCH(B24,'ERC Sp.'!B$15:B$24,0))</f>
        <v>#N/A</v>
      </c>
      <c r="G24" s="64" t="e">
        <f t="shared" si="5"/>
        <v>#N/A</v>
      </c>
    </row>
    <row r="25" spans="1:11" x14ac:dyDescent="0.2">
      <c r="A25" s="7" t="str">
        <f>STP!A25</f>
        <v>DIV/PLACE</v>
      </c>
      <c r="B25" s="8" t="str">
        <f>STP!B25</f>
        <v>TEAMS</v>
      </c>
      <c r="C25" s="8" t="str">
        <f>STP!C25</f>
        <v>TIME</v>
      </c>
      <c r="D25" s="8" t="str">
        <f>D$3</f>
        <v>H2H M</v>
      </c>
      <c r="E25" s="19" t="str">
        <f t="shared" ref="E25:G26" si="6">E13</f>
        <v>STP</v>
      </c>
      <c r="F25" s="19" t="str">
        <f t="shared" si="6"/>
        <v>ERC</v>
      </c>
      <c r="G25" s="9" t="str">
        <f t="shared" si="6"/>
        <v>SEASON</v>
      </c>
    </row>
    <row r="26" spans="1:11" x14ac:dyDescent="0.2">
      <c r="A26" s="10" t="str">
        <f>STP!A26</f>
        <v>MIXED</v>
      </c>
      <c r="B26" s="61"/>
      <c r="C26" s="61"/>
      <c r="D26" s="16" t="str">
        <f>D$4</f>
        <v>Points</v>
      </c>
      <c r="E26" s="20" t="str">
        <f t="shared" si="6"/>
        <v>Points</v>
      </c>
      <c r="F26" s="20" t="str">
        <f t="shared" si="6"/>
        <v>Points</v>
      </c>
      <c r="G26" s="18" t="str">
        <f t="shared" si="6"/>
        <v>TOTAL</v>
      </c>
    </row>
    <row r="27" spans="1:11" ht="15" customHeight="1" x14ac:dyDescent="0.25">
      <c r="A27" s="62">
        <v>1</v>
      </c>
      <c r="B27" s="31" t="s">
        <v>48</v>
      </c>
      <c r="C27" s="98">
        <v>0.51203703703703707</v>
      </c>
      <c r="D27" s="63">
        <f t="shared" ref="D27:D34" si="7">IF(A27="DNS",MAX(A$27:A$36)+1,A27)</f>
        <v>1</v>
      </c>
      <c r="E27" s="70">
        <f>INDEX(STP!D$27:D$36,MATCH(B27,STP!B$27:B$36,0))</f>
        <v>3</v>
      </c>
      <c r="F27" s="70">
        <f>INDEX('ERC Sp.'!D$27:D$36,MATCH(B27,'ERC Sp.'!B$27:B$36,0))</f>
        <v>2</v>
      </c>
      <c r="G27" s="64">
        <f t="shared" ref="G27:G35" si="8">SUM(D27:F27)</f>
        <v>6</v>
      </c>
      <c r="H27" s="27"/>
      <c r="I27" s="27"/>
      <c r="J27" s="37"/>
      <c r="K27" s="29"/>
    </row>
    <row r="28" spans="1:11" ht="19" x14ac:dyDescent="0.25">
      <c r="A28" s="62">
        <f>A27+1</f>
        <v>2</v>
      </c>
      <c r="B28" s="31" t="s">
        <v>95</v>
      </c>
      <c r="C28" s="98">
        <v>0.51261574074074068</v>
      </c>
      <c r="D28" s="63">
        <f t="shared" si="7"/>
        <v>2</v>
      </c>
      <c r="E28" s="70">
        <f>INDEX(STP!D$27:D$36,MATCH(B28,STP!B$27:B$36,0))</f>
        <v>4</v>
      </c>
      <c r="F28" s="70">
        <f>INDEX('ERC Sp.'!D$27:D$36,MATCH(B28,'ERC Sp.'!B$27:B$36,0))</f>
        <v>4</v>
      </c>
      <c r="G28" s="64">
        <f t="shared" si="8"/>
        <v>10</v>
      </c>
      <c r="H28" s="27"/>
      <c r="I28" s="27"/>
      <c r="J28" s="37"/>
      <c r="K28" s="29"/>
    </row>
    <row r="29" spans="1:11" ht="19" x14ac:dyDescent="0.25">
      <c r="A29" s="62">
        <f t="shared" ref="A29:A31" si="9">A28+1</f>
        <v>3</v>
      </c>
      <c r="B29" s="31" t="s">
        <v>85</v>
      </c>
      <c r="C29" s="98">
        <v>0.51270833333333332</v>
      </c>
      <c r="D29" s="63">
        <f t="shared" si="7"/>
        <v>3</v>
      </c>
      <c r="E29" s="70">
        <f>INDEX(STP!D$27:D$36,MATCH(B29,STP!B$27:B$36,0))</f>
        <v>2</v>
      </c>
      <c r="F29" s="70">
        <f>INDEX('ERC Sp.'!D$27:D$36,MATCH(B29,'ERC Sp.'!B$27:B$36,0))</f>
        <v>3</v>
      </c>
      <c r="G29" s="64">
        <f t="shared" si="8"/>
        <v>8</v>
      </c>
      <c r="H29" s="27"/>
      <c r="I29" s="27"/>
      <c r="J29" s="37"/>
      <c r="K29" s="29"/>
    </row>
    <row r="30" spans="1:11" x14ac:dyDescent="0.2">
      <c r="A30" s="62">
        <f t="shared" si="9"/>
        <v>4</v>
      </c>
      <c r="B30" s="31" t="s">
        <v>86</v>
      </c>
      <c r="C30" s="98">
        <v>0.51290509259259254</v>
      </c>
      <c r="D30" s="63">
        <f t="shared" si="7"/>
        <v>4</v>
      </c>
      <c r="E30" s="70">
        <f>INDEX(STP!D$27:D$36,MATCH(B30,STP!B$27:B$36,0))</f>
        <v>1</v>
      </c>
      <c r="F30" s="70">
        <f>INDEX('ERC Sp.'!D$27:D$36,MATCH(B30,'ERC Sp.'!B$27:B$36,0))</f>
        <v>1</v>
      </c>
      <c r="G30" s="64">
        <f t="shared" si="8"/>
        <v>6</v>
      </c>
    </row>
    <row r="31" spans="1:11" x14ac:dyDescent="0.2">
      <c r="A31" s="62">
        <f t="shared" si="9"/>
        <v>5</v>
      </c>
      <c r="B31" s="31" t="s">
        <v>8</v>
      </c>
      <c r="C31" s="98">
        <v>0.51396990740740744</v>
      </c>
      <c r="D31" s="63">
        <f t="shared" si="7"/>
        <v>5</v>
      </c>
      <c r="E31" s="70">
        <f>INDEX(STP!D$27:D$36,MATCH(B31,STP!B$27:B$36,0))</f>
        <v>5</v>
      </c>
      <c r="F31" s="70">
        <f>INDEX('ERC Sp.'!D$27:D$36,MATCH(B31,'ERC Sp.'!B$27:B$36,0))</f>
        <v>5</v>
      </c>
      <c r="G31" s="64">
        <f t="shared" si="8"/>
        <v>15</v>
      </c>
    </row>
    <row r="32" spans="1:11" x14ac:dyDescent="0.2">
      <c r="A32" s="62" t="s">
        <v>11</v>
      </c>
      <c r="B32" s="31" t="s">
        <v>18</v>
      </c>
      <c r="C32" s="98"/>
      <c r="D32" s="63">
        <f t="shared" si="7"/>
        <v>6</v>
      </c>
      <c r="E32" s="70">
        <f>INDEX(STP!D$27:D$36,MATCH(B32,STP!B$27:B$36,0))</f>
        <v>6</v>
      </c>
      <c r="F32" s="70">
        <f>INDEX('ERC Sp.'!D$27:D$36,MATCH(B32,'ERC Sp.'!B$27:B$36,0))</f>
        <v>6</v>
      </c>
      <c r="G32" s="64">
        <f t="shared" si="8"/>
        <v>18</v>
      </c>
    </row>
    <row r="33" spans="1:8" x14ac:dyDescent="0.2">
      <c r="A33" s="86" t="s">
        <v>11</v>
      </c>
      <c r="B33" s="31" t="s">
        <v>49</v>
      </c>
      <c r="C33" s="98"/>
      <c r="D33" s="63">
        <f t="shared" si="7"/>
        <v>6</v>
      </c>
      <c r="E33" s="70">
        <f>INDEX(STP!D$27:D$36,MATCH(B33,STP!B$27:B$36,0))</f>
        <v>6</v>
      </c>
      <c r="F33" s="70">
        <f>INDEX('ERC Sp.'!D$27:D$36,MATCH(B33,'ERC Sp.'!B$27:B$36,0))</f>
        <v>6</v>
      </c>
      <c r="G33" s="64">
        <f t="shared" si="8"/>
        <v>18</v>
      </c>
    </row>
    <row r="34" spans="1:8" x14ac:dyDescent="0.2">
      <c r="A34" s="86" t="s">
        <v>11</v>
      </c>
      <c r="B34" s="87"/>
      <c r="C34" s="98"/>
      <c r="D34" s="63">
        <f t="shared" si="7"/>
        <v>6</v>
      </c>
      <c r="E34" s="70" t="e">
        <f>INDEX(STP!D$27:D$36,MATCH(B34,STP!B$27:B$36,0))</f>
        <v>#N/A</v>
      </c>
      <c r="F34" s="70" t="e">
        <f>INDEX('ERC Sp.'!D$27:D$36,MATCH(B34,'ERC Sp.'!B$27:B$36,0))</f>
        <v>#N/A</v>
      </c>
      <c r="G34" s="64" t="e">
        <f t="shared" si="8"/>
        <v>#N/A</v>
      </c>
    </row>
    <row r="35" spans="1:8" x14ac:dyDescent="0.2">
      <c r="A35" s="62" t="s">
        <v>11</v>
      </c>
      <c r="B35" s="65"/>
      <c r="C35" s="98"/>
      <c r="D35" s="63"/>
      <c r="E35" s="70" t="e">
        <f>INDEX(STP!D$27:D$36,MATCH(B35,STP!B$27:B$36,0))</f>
        <v>#N/A</v>
      </c>
      <c r="F35" s="70" t="e">
        <f>INDEX('ERC Sp.'!D$27:D$36,MATCH(B35,'ERC Sp.'!B$27:B$36,0))</f>
        <v>#N/A</v>
      </c>
      <c r="G35" s="64" t="e">
        <f t="shared" si="8"/>
        <v>#N/A</v>
      </c>
      <c r="H35" s="71"/>
    </row>
    <row r="36" spans="1:8" ht="17" thickBot="1" x14ac:dyDescent="0.25">
      <c r="A36" s="66" t="s">
        <v>11</v>
      </c>
      <c r="B36" s="67"/>
      <c r="C36" s="90"/>
      <c r="D36" s="68"/>
      <c r="E36" s="69"/>
      <c r="F36" s="69"/>
      <c r="G36" s="64"/>
    </row>
    <row r="37" spans="1:8" customFormat="1" x14ac:dyDescent="0.2">
      <c r="A37" s="7" t="str">
        <f>STP!A37</f>
        <v>DIV/PLACE</v>
      </c>
      <c r="B37" s="8" t="str">
        <f>STP!B37</f>
        <v>TEAMS</v>
      </c>
      <c r="C37" s="8" t="str">
        <f>STP!C37</f>
        <v>TIME</v>
      </c>
      <c r="D37" s="8" t="str">
        <f>D$3</f>
        <v>H2H M</v>
      </c>
      <c r="E37" s="19" t="str">
        <f>E25</f>
        <v>STP</v>
      </c>
      <c r="F37" s="19" t="str">
        <f t="shared" ref="F37:G38" si="10">F25</f>
        <v>ERC</v>
      </c>
      <c r="G37" s="19" t="str">
        <f t="shared" si="10"/>
        <v>SEASON</v>
      </c>
    </row>
    <row r="38" spans="1:8" customFormat="1" x14ac:dyDescent="0.2">
      <c r="A38" s="10" t="str">
        <f>STP!A38</f>
        <v>MASTERS</v>
      </c>
      <c r="B38" s="61"/>
      <c r="C38" s="61"/>
      <c r="D38" s="16" t="str">
        <f>D$4</f>
        <v>Points</v>
      </c>
      <c r="E38" s="20" t="str">
        <f>E4</f>
        <v>Points</v>
      </c>
      <c r="F38" s="20" t="str">
        <f t="shared" si="10"/>
        <v>Points</v>
      </c>
      <c r="G38" s="20" t="str">
        <f t="shared" si="10"/>
        <v>TOTAL</v>
      </c>
    </row>
    <row r="39" spans="1:8" customFormat="1" x14ac:dyDescent="0.2">
      <c r="A39" s="30">
        <v>1</v>
      </c>
      <c r="B39" t="s">
        <v>34</v>
      </c>
      <c r="C39" s="98">
        <v>0.5194791666666666</v>
      </c>
      <c r="D39" s="5">
        <f>IF(A39="DNS",MAX(A$39:A$44)+1,A39)</f>
        <v>1</v>
      </c>
      <c r="E39" s="25">
        <f>INDEX(STP!D$39:D$44,MATCH(B39,STP!B$39:B$44,0))</f>
        <v>1</v>
      </c>
      <c r="F39" s="25">
        <f>INDEX('ERC Sp.'!D$39:D$44,MATCH(B39,'ERC Sp.'!B$39:B$44,0))</f>
        <v>3</v>
      </c>
      <c r="G39" s="21">
        <f>SUM(D39:F39)</f>
        <v>5</v>
      </c>
    </row>
    <row r="40" spans="1:8" customFormat="1" x14ac:dyDescent="0.2">
      <c r="A40" s="62">
        <f>A39+1</f>
        <v>2</v>
      </c>
      <c r="B40" s="31" t="s">
        <v>87</v>
      </c>
      <c r="C40" s="98">
        <v>0.52041666666666664</v>
      </c>
      <c r="D40" s="5">
        <f>IF(A40="DNS",MAX(A$39:A$44)+1,A40)</f>
        <v>2</v>
      </c>
      <c r="E40" s="25">
        <f>INDEX(STP!D$39:D$44,MATCH(B40,STP!B$39:B$44,0))</f>
        <v>3</v>
      </c>
      <c r="F40" s="25">
        <f>INDEX('ERC Sp.'!D$39:D$44,MATCH(B40,'ERC Sp.'!B$39:B$44,0))</f>
        <v>2</v>
      </c>
      <c r="G40" s="21">
        <f t="shared" ref="G40" si="11">SUM(D40:F40)</f>
        <v>7</v>
      </c>
    </row>
    <row r="41" spans="1:8" customFormat="1" x14ac:dyDescent="0.2">
      <c r="A41" s="62" t="s">
        <v>11</v>
      </c>
      <c r="B41" s="31" t="s">
        <v>89</v>
      </c>
      <c r="C41" s="98">
        <v>0</v>
      </c>
      <c r="D41" s="5">
        <f>IF(A41="DNS",MAX(A$39:A$44)+1,A41)</f>
        <v>3</v>
      </c>
      <c r="E41" s="25">
        <f>INDEX(STP!D$39:D$44,MATCH(B41,STP!B$39:B$44,0))</f>
        <v>1</v>
      </c>
      <c r="F41" s="25">
        <f>INDEX('ERC Sp.'!D$39:D$44,MATCH(B41,'ERC Sp.'!B$39:B$44,0))</f>
        <v>1</v>
      </c>
      <c r="G41" s="21">
        <f t="shared" ref="G41" si="12">SUM(D41:F41)</f>
        <v>5</v>
      </c>
    </row>
    <row r="42" spans="1:8" customFormat="1" x14ac:dyDescent="0.2">
      <c r="A42" s="62" t="s">
        <v>11</v>
      </c>
      <c r="B42" s="31"/>
      <c r="C42" s="98"/>
      <c r="D42" s="5">
        <f t="shared" ref="D42:D43" si="13">IF(A42="DNS",MAX(A$39:A$44)+1,A42)</f>
        <v>3</v>
      </c>
      <c r="E42" s="25" t="e">
        <f>INDEX(STP!D$39:D$44,MATCH(B42,STP!B$39:B$44,0))</f>
        <v>#N/A</v>
      </c>
      <c r="F42" s="25" t="e">
        <f>INDEX('ERC Sp.'!D$39:D$44,MATCH(B42,'ERC Sp.'!B$39:B$44,0))</f>
        <v>#N/A</v>
      </c>
      <c r="G42" s="21" t="e">
        <f t="shared" ref="G42:G43" si="14">SUM(D42:F42)</f>
        <v>#N/A</v>
      </c>
    </row>
    <row r="43" spans="1:8" customFormat="1" x14ac:dyDescent="0.2">
      <c r="A43" s="62" t="s">
        <v>11</v>
      </c>
      <c r="B43" s="60"/>
      <c r="C43" s="98"/>
      <c r="D43" s="5">
        <f t="shared" si="13"/>
        <v>3</v>
      </c>
      <c r="E43" s="25" t="e">
        <f>INDEX(STP!D$39:D$44,MATCH(B43,STP!B$39:B$44,0))</f>
        <v>#N/A</v>
      </c>
      <c r="F43" s="25" t="e">
        <f>INDEX('ERC Sp.'!D$39:D$44,MATCH(B43,'ERC Sp.'!B$39:B$44,0))</f>
        <v>#N/A</v>
      </c>
      <c r="G43" s="21" t="e">
        <f t="shared" si="14"/>
        <v>#N/A</v>
      </c>
    </row>
    <row r="44" spans="1:8" customFormat="1" ht="17" thickBot="1" x14ac:dyDescent="0.25">
      <c r="A44" s="66" t="s">
        <v>11</v>
      </c>
      <c r="B44" s="67"/>
      <c r="C44" s="67"/>
      <c r="D44" s="73"/>
      <c r="E44" s="74"/>
      <c r="F44" s="74"/>
      <c r="G44" s="74"/>
    </row>
    <row r="45" spans="1:8" customFormat="1" x14ac:dyDescent="0.2">
      <c r="A45" s="7" t="str">
        <f>STP!A45</f>
        <v>DIV/PLACE</v>
      </c>
      <c r="B45" s="8" t="str">
        <f>STP!B45</f>
        <v>TEAMS</v>
      </c>
      <c r="C45" s="8" t="str">
        <f>STP!C45</f>
        <v>TIME</v>
      </c>
      <c r="D45" s="8" t="str">
        <f>D$3</f>
        <v>H2H M</v>
      </c>
      <c r="E45" s="19" t="str">
        <f t="shared" ref="E45:F46" si="15">E3</f>
        <v>STP</v>
      </c>
      <c r="F45" s="19" t="str">
        <f t="shared" si="15"/>
        <v>ERC</v>
      </c>
      <c r="G45" s="19" t="str">
        <f t="shared" ref="G45" si="16">G3</f>
        <v>SEASON</v>
      </c>
    </row>
    <row r="46" spans="1:8" customFormat="1" x14ac:dyDescent="0.2">
      <c r="A46" s="10" t="str">
        <f>STP!A46</f>
        <v>YOUTH</v>
      </c>
      <c r="B46" s="61"/>
      <c r="C46" s="61"/>
      <c r="D46" s="16" t="str">
        <f>D$4</f>
        <v>Points</v>
      </c>
      <c r="E46" s="20" t="str">
        <f t="shared" si="15"/>
        <v>Points</v>
      </c>
      <c r="F46" s="20" t="str">
        <f t="shared" si="15"/>
        <v>Points</v>
      </c>
      <c r="G46" s="20" t="str">
        <f t="shared" ref="G46" si="17">G4</f>
        <v>TOTAL</v>
      </c>
    </row>
    <row r="47" spans="1:8" customFormat="1" x14ac:dyDescent="0.2">
      <c r="A47" s="30">
        <v>1</v>
      </c>
      <c r="B47" s="31"/>
      <c r="C47" s="98"/>
      <c r="E47" s="24"/>
      <c r="F47" s="24"/>
      <c r="G47" s="21">
        <f t="shared" ref="G47:G51" si="18">SUM(D47:F47)</f>
        <v>0</v>
      </c>
    </row>
    <row r="48" spans="1:8" customFormat="1" x14ac:dyDescent="0.2">
      <c r="A48" s="62">
        <f>A47+1</f>
        <v>2</v>
      </c>
      <c r="B48" s="31"/>
      <c r="C48" s="98"/>
      <c r="E48" s="24"/>
      <c r="F48" s="24"/>
      <c r="G48" s="21">
        <f t="shared" si="18"/>
        <v>0</v>
      </c>
    </row>
    <row r="49" spans="1:7" customFormat="1" x14ac:dyDescent="0.2">
      <c r="A49" s="62">
        <f>A48+1</f>
        <v>3</v>
      </c>
      <c r="B49" s="31"/>
      <c r="C49" s="98"/>
      <c r="E49" s="24"/>
      <c r="F49" s="24"/>
      <c r="G49" s="21">
        <f t="shared" si="18"/>
        <v>0</v>
      </c>
    </row>
    <row r="50" spans="1:7" customFormat="1" x14ac:dyDescent="0.2">
      <c r="A50" s="62">
        <f>A49+1</f>
        <v>4</v>
      </c>
      <c r="B50" s="31"/>
      <c r="C50" s="98"/>
      <c r="E50" s="24"/>
      <c r="F50" s="24"/>
      <c r="G50" s="21">
        <f t="shared" si="18"/>
        <v>0</v>
      </c>
    </row>
    <row r="51" spans="1:7" customFormat="1" x14ac:dyDescent="0.2">
      <c r="A51" s="30" t="s">
        <v>11</v>
      </c>
      <c r="B51" s="31"/>
      <c r="C51" s="98"/>
      <c r="E51" s="24"/>
      <c r="F51" s="24"/>
      <c r="G51" s="21">
        <f t="shared" si="18"/>
        <v>0</v>
      </c>
    </row>
    <row r="52" spans="1:7" customFormat="1" ht="17" thickBot="1" x14ac:dyDescent="0.25">
      <c r="A52" s="36" t="s">
        <v>11</v>
      </c>
      <c r="B52" s="34"/>
      <c r="C52" s="34"/>
      <c r="D52" s="3"/>
      <c r="E52" s="23"/>
      <c r="F52" s="23"/>
      <c r="G52" s="23"/>
    </row>
  </sheetData>
  <pageMargins left="0.7" right="0.7" top="0.75" bottom="0.75" header="0.3" footer="0.3"/>
  <pageSetup scale="93" orientation="portrait" horizontalDpi="1200" verticalDpi="12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2FB45-2EB6-7B4A-9861-71E51557A0E8}">
  <sheetPr>
    <pageSetUpPr fitToPage="1"/>
  </sheetPr>
  <dimension ref="A1:M44"/>
  <sheetViews>
    <sheetView topLeftCell="A21" workbookViewId="0">
      <selection activeCell="A46" sqref="A46:XFD55"/>
    </sheetView>
  </sheetViews>
  <sheetFormatPr baseColWidth="10" defaultColWidth="8.6640625" defaultRowHeight="16" x14ac:dyDescent="0.2"/>
  <cols>
    <col min="1" max="1" width="8.6640625" style="60"/>
    <col min="2" max="2" width="21.33203125" style="60" customWidth="1"/>
    <col min="3" max="3" width="12.5" style="60" customWidth="1"/>
    <col min="4" max="6" width="8.6640625" style="60"/>
    <col min="7" max="7" width="10.6640625" style="60" customWidth="1"/>
    <col min="8" max="8" width="11" customWidth="1"/>
    <col min="9" max="9" width="10.6640625" customWidth="1"/>
    <col min="10" max="16384" width="8.6640625" style="60"/>
  </cols>
  <sheetData>
    <row r="1" spans="1:12" x14ac:dyDescent="0.2">
      <c r="A1" s="135" t="s">
        <v>80</v>
      </c>
    </row>
    <row r="2" spans="1:12" s="29" customFormat="1" ht="31" customHeight="1" thickBot="1" x14ac:dyDescent="0.3">
      <c r="A2" s="27" t="s">
        <v>40</v>
      </c>
      <c r="B2" s="27"/>
      <c r="C2" s="37">
        <f>STP!C2</f>
        <v>2023</v>
      </c>
      <c r="G2" s="29" t="s">
        <v>97</v>
      </c>
      <c r="H2"/>
      <c r="I2"/>
    </row>
    <row r="3" spans="1:12" x14ac:dyDescent="0.2">
      <c r="A3" s="165" t="str">
        <f>STP!A3</f>
        <v>DIV/PLACE</v>
      </c>
      <c r="B3" s="142" t="str">
        <f>STP!B3</f>
        <v>TEAMS</v>
      </c>
      <c r="C3" s="143" t="str">
        <f>STP!C3</f>
        <v>TIME</v>
      </c>
      <c r="D3" s="154" t="str">
        <f>STP!D3</f>
        <v>STP</v>
      </c>
      <c r="E3" s="142" t="s">
        <v>39</v>
      </c>
      <c r="F3" s="142" t="s">
        <v>7</v>
      </c>
      <c r="G3" s="142" t="s">
        <v>37</v>
      </c>
      <c r="H3" s="142" t="s">
        <v>41</v>
      </c>
      <c r="I3" s="143" t="s">
        <v>20</v>
      </c>
    </row>
    <row r="4" spans="1:12" x14ac:dyDescent="0.2">
      <c r="A4" s="166" t="str">
        <f>STP!A4</f>
        <v>MEN</v>
      </c>
      <c r="B4" s="158"/>
      <c r="C4" s="167"/>
      <c r="D4" s="155" t="str">
        <f>STP!D4</f>
        <v>Points</v>
      </c>
      <c r="E4" s="128" t="s">
        <v>14</v>
      </c>
      <c r="F4" s="128" t="s">
        <v>14</v>
      </c>
      <c r="G4" s="128" t="s">
        <v>31</v>
      </c>
      <c r="H4" s="128" t="s">
        <v>12</v>
      </c>
      <c r="I4" s="144" t="s">
        <v>21</v>
      </c>
    </row>
    <row r="5" spans="1:12" x14ac:dyDescent="0.2">
      <c r="A5" s="168">
        <v>1</v>
      </c>
      <c r="B5" s="159" t="s">
        <v>48</v>
      </c>
      <c r="C5" s="169">
        <v>0.51350694444444445</v>
      </c>
      <c r="D5" s="156">
        <f>IF(A5="DNS",MAX(A$5:A$9)+1,A5)</f>
        <v>1</v>
      </c>
      <c r="E5" s="137">
        <f>INDEX(STP!D$5:D$12,MATCH(B5,STP!B$5:B$12,0))</f>
        <v>1</v>
      </c>
      <c r="F5" s="137">
        <f>INDEX('ERC Sp.'!D$5:D$12,MATCH(B5,'ERC Sp.'!B$5:B$12,0))</f>
        <v>2</v>
      </c>
      <c r="G5" s="137">
        <f>SUM(D5:F5)</f>
        <v>4</v>
      </c>
      <c r="H5" s="94"/>
      <c r="I5" s="145"/>
      <c r="L5" s="65"/>
    </row>
    <row r="6" spans="1:12" x14ac:dyDescent="0.2">
      <c r="A6" s="168">
        <f>A5+1</f>
        <v>2</v>
      </c>
      <c r="B6" s="159" t="s">
        <v>32</v>
      </c>
      <c r="C6" s="169">
        <v>0.51436342592592588</v>
      </c>
      <c r="D6" s="156">
        <v>2</v>
      </c>
      <c r="E6" s="137">
        <f>INDEX(STP!D$5:D$12,MATCH(B6,STP!B$5:B$12,0))</f>
        <v>3</v>
      </c>
      <c r="F6" s="137">
        <f>INDEX('ERC Sp.'!D$5:D$12,MATCH(B6,'ERC Sp.'!B$5:B$12,0))</f>
        <v>1</v>
      </c>
      <c r="G6" s="137">
        <f>SUM(D6:F6)</f>
        <v>6</v>
      </c>
      <c r="H6" s="138"/>
      <c r="I6" s="146"/>
      <c r="L6" s="65"/>
    </row>
    <row r="7" spans="1:12" x14ac:dyDescent="0.2">
      <c r="A7" s="170">
        <v>3</v>
      </c>
      <c r="B7" s="159" t="s">
        <v>34</v>
      </c>
      <c r="C7" s="169">
        <v>0.51452546296296298</v>
      </c>
      <c r="D7" s="156">
        <f>IF(A7="DNS",MAX(A$5:A$9)+1,A7)</f>
        <v>3</v>
      </c>
      <c r="E7" s="137">
        <f>INDEX(STP!D$5:D$12,MATCH(B7,STP!B$5:B$12,0))</f>
        <v>2</v>
      </c>
      <c r="F7" s="137">
        <f>INDEX('ERC Sp.'!D$5:D$12,MATCH(B7,'ERC Sp.'!B$5:B$12,0))</f>
        <v>3</v>
      </c>
      <c r="G7" s="137">
        <f>SUM(D7:F7)</f>
        <v>8</v>
      </c>
      <c r="H7" s="138"/>
      <c r="I7" s="146"/>
      <c r="L7" s="65"/>
    </row>
    <row r="8" spans="1:12" x14ac:dyDescent="0.2">
      <c r="A8" s="168" t="s">
        <v>11</v>
      </c>
      <c r="B8" s="159" t="s">
        <v>18</v>
      </c>
      <c r="C8" s="169"/>
      <c r="D8" s="156">
        <f>IF(A8="DNS",MAX(A$5:A$9)+1,A8)</f>
        <v>4</v>
      </c>
      <c r="E8" s="137">
        <f>INDEX(STP!D$5:D$12,MATCH(B8,STP!B$5:B$12,0))</f>
        <v>4</v>
      </c>
      <c r="F8" s="137">
        <f>INDEX('ERC Sp.'!D$5:D$12,MATCH(B8,'ERC Sp.'!B$5:B$12,0))</f>
        <v>4</v>
      </c>
      <c r="G8" s="137">
        <f>SUM(D8:F8)</f>
        <v>12</v>
      </c>
      <c r="H8" s="138"/>
      <c r="I8" s="146"/>
      <c r="L8" s="65"/>
    </row>
    <row r="9" spans="1:12" x14ac:dyDescent="0.2">
      <c r="A9" s="171" t="s">
        <v>11</v>
      </c>
      <c r="B9" s="159" t="s">
        <v>7</v>
      </c>
      <c r="C9" s="169"/>
      <c r="D9" s="156">
        <f>IF(A9="DNS",MAX(A$5:A$9)+1,A9)</f>
        <v>4</v>
      </c>
      <c r="E9" s="137">
        <f>INDEX(STP!D$5:D$12,MATCH(B9,STP!B$5:B$12,0))</f>
        <v>4</v>
      </c>
      <c r="F9" s="137">
        <f>INDEX('ERC Sp.'!D$5:D$12,MATCH(B9,'ERC Sp.'!B$5:B$12,0))</f>
        <v>4</v>
      </c>
      <c r="G9" s="137">
        <f>SUM(D9:F9)</f>
        <v>12</v>
      </c>
      <c r="H9" s="138"/>
      <c r="I9" s="146"/>
    </row>
    <row r="10" spans="1:12" x14ac:dyDescent="0.2">
      <c r="A10" s="171" t="s">
        <v>11</v>
      </c>
      <c r="B10" s="159" t="s">
        <v>49</v>
      </c>
      <c r="C10" s="169"/>
      <c r="D10" s="156">
        <f t="shared" ref="D10:D12" si="0">IF(A10="DNS",MAX(A$5:A$9)+1,A10)</f>
        <v>4</v>
      </c>
      <c r="E10" s="137">
        <f>INDEX(STP!D$5:D$12,MATCH(B10,STP!B$5:B$12,0))</f>
        <v>4</v>
      </c>
      <c r="F10" s="137">
        <f>INDEX('ERC Sp.'!D$5:D$12,MATCH(B10,'ERC Sp.'!B$5:B$12,0))</f>
        <v>4</v>
      </c>
      <c r="G10" s="137">
        <f t="shared" ref="G10:G12" si="1">SUM(D10:F10)</f>
        <v>12</v>
      </c>
      <c r="H10" s="94"/>
      <c r="I10" s="145"/>
    </row>
    <row r="11" spans="1:12" x14ac:dyDescent="0.2">
      <c r="A11" s="171" t="s">
        <v>11</v>
      </c>
      <c r="B11" s="161" t="s">
        <v>8</v>
      </c>
      <c r="C11" s="169"/>
      <c r="D11" s="156">
        <f t="shared" si="0"/>
        <v>4</v>
      </c>
      <c r="E11" s="137">
        <f>INDEX(STP!D$5:D$12,MATCH(B11,STP!B$5:B$12,0))</f>
        <v>4</v>
      </c>
      <c r="F11" s="137">
        <f>INDEX('ERC Sp.'!D$5:D$12,MATCH(B11,'ERC Sp.'!B$5:B$12,0))</f>
        <v>4</v>
      </c>
      <c r="G11" s="137">
        <f t="shared" si="1"/>
        <v>12</v>
      </c>
      <c r="H11" s="94"/>
      <c r="I11" s="145"/>
    </row>
    <row r="12" spans="1:12" ht="17" thickBot="1" x14ac:dyDescent="0.25">
      <c r="A12" s="172" t="s">
        <v>11</v>
      </c>
      <c r="B12" s="173"/>
      <c r="C12" s="174"/>
      <c r="D12" s="157">
        <f t="shared" si="0"/>
        <v>4</v>
      </c>
      <c r="E12" s="147" t="e">
        <f>INDEX(STP!D$5:D$12,MATCH(B12,STP!B$5:B$12,0))</f>
        <v>#N/A</v>
      </c>
      <c r="F12" s="147" t="e">
        <f>INDEX('ERC Sp.'!D$5:D$12,MATCH(B12,'ERC Sp.'!B$5:B$12,0))</f>
        <v>#N/A</v>
      </c>
      <c r="G12" s="147" t="e">
        <f t="shared" si="1"/>
        <v>#N/A</v>
      </c>
      <c r="H12" s="148"/>
      <c r="I12" s="149"/>
    </row>
    <row r="13" spans="1:12" x14ac:dyDescent="0.2">
      <c r="A13" s="165" t="str">
        <f>STP!A13</f>
        <v>DIV/PLACE</v>
      </c>
      <c r="B13" s="142" t="str">
        <f>STP!B13</f>
        <v>TEAMS</v>
      </c>
      <c r="C13" s="143" t="str">
        <f>STP!C13</f>
        <v>TIME</v>
      </c>
      <c r="D13" s="154" t="str">
        <f>STP!D13</f>
        <v>STP</v>
      </c>
      <c r="E13" s="142" t="str">
        <f t="shared" ref="E13:G14" si="2">E3</f>
        <v>STP</v>
      </c>
      <c r="F13" s="142" t="str">
        <f t="shared" si="2"/>
        <v>ERC</v>
      </c>
      <c r="G13" s="142" t="str">
        <f t="shared" si="2"/>
        <v>SEASON</v>
      </c>
      <c r="H13" s="142" t="str">
        <f>H$3</f>
        <v>HOE</v>
      </c>
      <c r="I13" s="143" t="s">
        <v>20</v>
      </c>
    </row>
    <row r="14" spans="1:12" x14ac:dyDescent="0.2">
      <c r="A14" s="166" t="str">
        <f>STP!A14</f>
        <v>WOMEN</v>
      </c>
      <c r="B14" s="158"/>
      <c r="C14" s="167"/>
      <c r="D14" s="155" t="str">
        <f>STP!D14</f>
        <v>Points</v>
      </c>
      <c r="E14" s="128" t="str">
        <f t="shared" si="2"/>
        <v>Points</v>
      </c>
      <c r="F14" s="128" t="str">
        <f t="shared" si="2"/>
        <v>Points</v>
      </c>
      <c r="G14" s="128" t="str">
        <f t="shared" si="2"/>
        <v>TOTAL</v>
      </c>
      <c r="H14" s="128" t="str">
        <f>H$4</f>
        <v>POINTS</v>
      </c>
      <c r="I14" s="144" t="s">
        <v>21</v>
      </c>
    </row>
    <row r="15" spans="1:12" x14ac:dyDescent="0.2">
      <c r="A15" s="168">
        <v>1</v>
      </c>
      <c r="B15" s="159" t="s">
        <v>48</v>
      </c>
      <c r="C15" s="169">
        <v>0.51211805555555556</v>
      </c>
      <c r="D15" s="156">
        <f>IF(A15="DNS",MAX(A$15:A15)+1,A15)</f>
        <v>1</v>
      </c>
      <c r="E15" s="139">
        <f>INDEX(STP!D$15:D$24,MATCH(B15,STP!B$15:B$24,0))</f>
        <v>1</v>
      </c>
      <c r="F15" s="139">
        <f>INDEX('ERC Sp.'!D$15:D$24,MATCH(B15,'ERC Sp.'!B$15:B$24,0))</f>
        <v>2</v>
      </c>
      <c r="G15" s="137">
        <f t="shared" ref="G15" si="3">SUM(D15:F15)</f>
        <v>4</v>
      </c>
      <c r="H15" s="138"/>
      <c r="I15" s="146"/>
      <c r="L15" s="65"/>
    </row>
    <row r="16" spans="1:12" x14ac:dyDescent="0.2">
      <c r="A16" s="168">
        <f>A15+1</f>
        <v>2</v>
      </c>
      <c r="B16" s="159" t="s">
        <v>82</v>
      </c>
      <c r="C16" s="169">
        <v>0.51224537037037032</v>
      </c>
      <c r="D16" s="156">
        <f>IF(A16="DNS",MAX(A$15:A16)+1,A16)</f>
        <v>2</v>
      </c>
      <c r="E16" s="139">
        <f>INDEX(STP!D$15:D$24,MATCH(B16,STP!B$15:B$24,0))</f>
        <v>2</v>
      </c>
      <c r="F16" s="139">
        <f>INDEX('ERC Sp.'!D$15:D$24,MATCH(B16,'ERC Sp.'!B$15:B$24,0))</f>
        <v>1</v>
      </c>
      <c r="G16" s="137">
        <f t="shared" ref="G16:G17" si="4">SUM(D16:F16)</f>
        <v>5</v>
      </c>
      <c r="H16" s="138"/>
      <c r="I16" s="146"/>
      <c r="L16" s="65"/>
    </row>
    <row r="17" spans="1:13" x14ac:dyDescent="0.2">
      <c r="A17" s="168">
        <f>A16+1</f>
        <v>3</v>
      </c>
      <c r="B17" s="159" t="s">
        <v>83</v>
      </c>
      <c r="C17" s="169">
        <v>0.5125925925925926</v>
      </c>
      <c r="D17" s="156">
        <f>IF(A17="DNS",MAX(A$15:A17)+1,A17)</f>
        <v>3</v>
      </c>
      <c r="E17" s="139">
        <f>INDEX(STP!D$15:D$24,MATCH(B17,STP!B$15:B$24,0))</f>
        <v>4</v>
      </c>
      <c r="F17" s="139">
        <f>INDEX('ERC Sp.'!D$15:D$24,MATCH(B17,'ERC Sp.'!B$15:B$24,0))</f>
        <v>5</v>
      </c>
      <c r="G17" s="137">
        <f t="shared" si="4"/>
        <v>12</v>
      </c>
      <c r="H17" s="138"/>
      <c r="I17" s="146"/>
      <c r="L17" s="65"/>
    </row>
    <row r="18" spans="1:13" x14ac:dyDescent="0.2">
      <c r="A18" s="168">
        <f>A17+1</f>
        <v>4</v>
      </c>
      <c r="B18" s="159" t="s">
        <v>84</v>
      </c>
      <c r="C18" s="169">
        <v>0.51288194444444446</v>
      </c>
      <c r="D18" s="156">
        <f>IF(A18="DNS",MAX(A$15:A18)+1,A18)</f>
        <v>4</v>
      </c>
      <c r="E18" s="139">
        <f>INDEX(STP!D$15:D$24,MATCH(B18,STP!B$15:B$24,0))</f>
        <v>3</v>
      </c>
      <c r="F18" s="139">
        <f>INDEX('ERC Sp.'!D$15:D$24,MATCH(B18,'ERC Sp.'!B$15:B$24,0))</f>
        <v>4</v>
      </c>
      <c r="G18" s="137">
        <f t="shared" ref="G18:G24" si="5">SUM(D18:F18)</f>
        <v>11</v>
      </c>
      <c r="H18" s="138"/>
      <c r="I18" s="146"/>
      <c r="L18" s="65"/>
    </row>
    <row r="19" spans="1:13" x14ac:dyDescent="0.2">
      <c r="A19" s="170" t="s">
        <v>11</v>
      </c>
      <c r="B19" s="163" t="s">
        <v>88</v>
      </c>
      <c r="C19" s="169"/>
      <c r="D19" s="156">
        <f>IF(A19="DNS",MAX(A$15:A19)+1,A19)</f>
        <v>5</v>
      </c>
      <c r="E19" s="139">
        <f>INDEX(STP!D$15:D$24,MATCH(B19,STP!B$15:B$24,0))</f>
        <v>5</v>
      </c>
      <c r="F19" s="139">
        <f>INDEX('ERC Sp.'!D$15:D$24,MATCH(B19,'ERC Sp.'!B$15:B$24,0))</f>
        <v>3</v>
      </c>
      <c r="G19" s="137">
        <f t="shared" si="5"/>
        <v>13</v>
      </c>
      <c r="H19" s="94"/>
      <c r="I19" s="145"/>
      <c r="L19" s="65"/>
    </row>
    <row r="20" spans="1:13" x14ac:dyDescent="0.2">
      <c r="A20" s="170" t="s">
        <v>11</v>
      </c>
      <c r="B20" s="159" t="s">
        <v>96</v>
      </c>
      <c r="C20" s="169"/>
      <c r="D20" s="156">
        <f>IF(A20="DNS",MAX(A$15:A20)+1,A20)</f>
        <v>5</v>
      </c>
      <c r="E20" s="139">
        <f>INDEX(STP!D$15:D$24,MATCH(B20,STP!B$15:B$24,0))</f>
        <v>5</v>
      </c>
      <c r="F20" s="139">
        <f>INDEX('ERC Sp.'!D$15:D$24,MATCH(B20,'ERC Sp.'!B$15:B$24,0))</f>
        <v>6</v>
      </c>
      <c r="G20" s="137">
        <f t="shared" si="5"/>
        <v>16</v>
      </c>
      <c r="H20" s="94"/>
      <c r="I20" s="145"/>
    </row>
    <row r="21" spans="1:13" x14ac:dyDescent="0.2">
      <c r="A21" s="171" t="s">
        <v>11</v>
      </c>
      <c r="B21" s="159" t="s">
        <v>7</v>
      </c>
      <c r="C21" s="169"/>
      <c r="D21" s="156">
        <f>IF(A21="DNS",MAX(A$15:A21)+1,A21)</f>
        <v>5</v>
      </c>
      <c r="E21" s="139">
        <f>INDEX(STP!D$15:D$24,MATCH(B21,STP!B$15:B$24,0))</f>
        <v>5</v>
      </c>
      <c r="F21" s="139">
        <f>INDEX('ERC Sp.'!D$15:D$24,MATCH(B21,'ERC Sp.'!B$15:B$24,0))</f>
        <v>6</v>
      </c>
      <c r="G21" s="137">
        <f t="shared" si="5"/>
        <v>16</v>
      </c>
      <c r="H21" s="94"/>
      <c r="I21" s="145"/>
    </row>
    <row r="22" spans="1:13" x14ac:dyDescent="0.2">
      <c r="A22" s="168" t="s">
        <v>11</v>
      </c>
      <c r="B22" s="161" t="s">
        <v>8</v>
      </c>
      <c r="C22" s="169"/>
      <c r="D22" s="156">
        <f>IF(A21="DNS",MAX(A$15:A21)+1,A21)</f>
        <v>5</v>
      </c>
      <c r="E22" s="139">
        <f>INDEX(STP!D$15:D$24,MATCH(B22,STP!B$15:B$24,0))</f>
        <v>5</v>
      </c>
      <c r="F22" s="139">
        <f>INDEX('ERC Sp.'!D$15:D$24,MATCH(B22,'ERC Sp.'!B$15:B$24,0))</f>
        <v>6</v>
      </c>
      <c r="G22" s="137">
        <f t="shared" si="5"/>
        <v>16</v>
      </c>
      <c r="H22" s="94"/>
      <c r="I22" s="145"/>
    </row>
    <row r="23" spans="1:13" x14ac:dyDescent="0.2">
      <c r="A23" s="168" t="s">
        <v>11</v>
      </c>
      <c r="B23" s="140"/>
      <c r="C23" s="169"/>
      <c r="D23" s="156"/>
      <c r="E23" s="139" t="e">
        <f>INDEX(STP!D$15:D$24,MATCH(B23,STP!B$15:B$24,0))</f>
        <v>#N/A</v>
      </c>
      <c r="F23" s="139" t="e">
        <f>INDEX('ERC Sp.'!D$15:D$24,MATCH(B23,'ERC Sp.'!B$15:B$24,0))</f>
        <v>#N/A</v>
      </c>
      <c r="G23" s="137" t="e">
        <f t="shared" si="5"/>
        <v>#N/A</v>
      </c>
      <c r="H23" s="94"/>
      <c r="I23" s="145"/>
    </row>
    <row r="24" spans="1:13" ht="17" thickBot="1" x14ac:dyDescent="0.25">
      <c r="A24" s="175" t="s">
        <v>11</v>
      </c>
      <c r="B24" s="176"/>
      <c r="C24" s="174"/>
      <c r="D24" s="162"/>
      <c r="E24" s="153" t="e">
        <f>INDEX(STP!D$15:D$24,MATCH(B24,STP!B$15:B$24,0))</f>
        <v>#N/A</v>
      </c>
      <c r="F24" s="153" t="e">
        <f>INDEX('ERC Sp.'!D$15:D$24,MATCH(B24,'ERC Sp.'!B$15:B$24,0))</f>
        <v>#N/A</v>
      </c>
      <c r="G24" s="147" t="e">
        <f t="shared" si="5"/>
        <v>#N/A</v>
      </c>
      <c r="H24" s="151"/>
      <c r="I24" s="152"/>
    </row>
    <row r="25" spans="1:13" x14ac:dyDescent="0.2">
      <c r="A25" s="165" t="str">
        <f>STP!A25</f>
        <v>DIV/PLACE</v>
      </c>
      <c r="B25" s="142" t="str">
        <f>STP!B25</f>
        <v>TEAMS</v>
      </c>
      <c r="C25" s="143" t="str">
        <f>STP!C25</f>
        <v>TIME</v>
      </c>
      <c r="D25" s="154" t="str">
        <f>STP!D25</f>
        <v>STP</v>
      </c>
      <c r="E25" s="142" t="str">
        <f t="shared" ref="E25:G26" si="6">E13</f>
        <v>STP</v>
      </c>
      <c r="F25" s="142" t="str">
        <f t="shared" si="6"/>
        <v>ERC</v>
      </c>
      <c r="G25" s="142" t="str">
        <f t="shared" si="6"/>
        <v>SEASON</v>
      </c>
      <c r="H25" s="142" t="str">
        <f>H$3</f>
        <v>HOE</v>
      </c>
      <c r="I25" s="143" t="s">
        <v>20</v>
      </c>
    </row>
    <row r="26" spans="1:13" x14ac:dyDescent="0.2">
      <c r="A26" s="166" t="str">
        <f>STP!A26</f>
        <v>MIXED</v>
      </c>
      <c r="B26" s="158"/>
      <c r="C26" s="167"/>
      <c r="D26" s="155" t="str">
        <f>STP!D26</f>
        <v>Points</v>
      </c>
      <c r="E26" s="128" t="str">
        <f t="shared" si="6"/>
        <v>Points</v>
      </c>
      <c r="F26" s="128" t="str">
        <f t="shared" si="6"/>
        <v>Points</v>
      </c>
      <c r="G26" s="128" t="str">
        <f t="shared" si="6"/>
        <v>TOTAL</v>
      </c>
      <c r="H26" s="128" t="str">
        <f>H$4</f>
        <v>POINTS</v>
      </c>
      <c r="I26" s="144" t="s">
        <v>21</v>
      </c>
    </row>
    <row r="27" spans="1:13" ht="15" customHeight="1" x14ac:dyDescent="0.25">
      <c r="A27" s="168">
        <v>1</v>
      </c>
      <c r="B27" s="159" t="s">
        <v>48</v>
      </c>
      <c r="C27" s="169">
        <v>0.51203703703703707</v>
      </c>
      <c r="D27" s="156">
        <f t="shared" ref="D27:D34" si="7">IF(A27="DNS",MAX(A$27:A$36)+1,A27)</f>
        <v>1</v>
      </c>
      <c r="E27" s="139">
        <f>INDEX(STP!D$27:D$36,MATCH(B27,STP!B$27:B$36,0))</f>
        <v>3</v>
      </c>
      <c r="F27" s="139">
        <f>INDEX('ERC Sp.'!D$27:D$36,MATCH(B27,'ERC Sp.'!B$27:B$36,0))</f>
        <v>2</v>
      </c>
      <c r="G27" s="137">
        <f t="shared" ref="G27:G35" si="8">SUM(D27:F27)</f>
        <v>6</v>
      </c>
      <c r="H27" s="138"/>
      <c r="I27" s="146"/>
      <c r="J27" s="27"/>
      <c r="K27" s="27"/>
      <c r="L27" s="37"/>
      <c r="M27" s="29"/>
    </row>
    <row r="28" spans="1:13" ht="19" x14ac:dyDescent="0.25">
      <c r="A28" s="168">
        <f>A27+1</f>
        <v>2</v>
      </c>
      <c r="B28" s="159" t="s">
        <v>95</v>
      </c>
      <c r="C28" s="169">
        <v>0.51261574074074068</v>
      </c>
      <c r="D28" s="156">
        <f t="shared" si="7"/>
        <v>2</v>
      </c>
      <c r="E28" s="139">
        <f>INDEX(STP!D$27:D$36,MATCH(B28,STP!B$27:B$36,0))</f>
        <v>4</v>
      </c>
      <c r="F28" s="139">
        <f>INDEX('ERC Sp.'!D$27:D$36,MATCH(B28,'ERC Sp.'!B$27:B$36,0))</f>
        <v>4</v>
      </c>
      <c r="G28" s="137">
        <f t="shared" si="8"/>
        <v>10</v>
      </c>
      <c r="H28" s="138"/>
      <c r="I28" s="146"/>
      <c r="J28" s="27"/>
      <c r="K28" s="27"/>
      <c r="L28" s="37"/>
      <c r="M28" s="29"/>
    </row>
    <row r="29" spans="1:13" ht="19" x14ac:dyDescent="0.25">
      <c r="A29" s="168">
        <f t="shared" ref="A29:A31" si="9">A28+1</f>
        <v>3</v>
      </c>
      <c r="B29" s="159" t="s">
        <v>85</v>
      </c>
      <c r="C29" s="169">
        <v>0.51270833333333332</v>
      </c>
      <c r="D29" s="156">
        <f t="shared" si="7"/>
        <v>3</v>
      </c>
      <c r="E29" s="139">
        <f>INDEX(STP!D$27:D$36,MATCH(B29,STP!B$27:B$36,0))</f>
        <v>2</v>
      </c>
      <c r="F29" s="139">
        <f>INDEX('ERC Sp.'!D$27:D$36,MATCH(B29,'ERC Sp.'!B$27:B$36,0))</f>
        <v>3</v>
      </c>
      <c r="G29" s="137">
        <f t="shared" si="8"/>
        <v>8</v>
      </c>
      <c r="H29" s="138"/>
      <c r="I29" s="146"/>
      <c r="J29" s="27"/>
      <c r="K29" s="27"/>
      <c r="L29" s="37"/>
      <c r="M29" s="29"/>
    </row>
    <row r="30" spans="1:13" x14ac:dyDescent="0.2">
      <c r="A30" s="168">
        <f t="shared" si="9"/>
        <v>4</v>
      </c>
      <c r="B30" s="159" t="s">
        <v>86</v>
      </c>
      <c r="C30" s="169">
        <v>0.51290509259259254</v>
      </c>
      <c r="D30" s="156">
        <f t="shared" si="7"/>
        <v>4</v>
      </c>
      <c r="E30" s="139">
        <f>INDEX(STP!D$27:D$36,MATCH(B30,STP!B$27:B$36,0))</f>
        <v>1</v>
      </c>
      <c r="F30" s="139">
        <f>INDEX('ERC Sp.'!D$27:D$36,MATCH(B30,'ERC Sp.'!B$27:B$36,0))</f>
        <v>1</v>
      </c>
      <c r="G30" s="137">
        <f t="shared" si="8"/>
        <v>6</v>
      </c>
      <c r="H30" s="138"/>
      <c r="I30" s="146"/>
    </row>
    <row r="31" spans="1:13" x14ac:dyDescent="0.2">
      <c r="A31" s="168">
        <f t="shared" si="9"/>
        <v>5</v>
      </c>
      <c r="B31" s="159" t="s">
        <v>8</v>
      </c>
      <c r="C31" s="169">
        <v>0.51396990740740744</v>
      </c>
      <c r="D31" s="156">
        <f t="shared" si="7"/>
        <v>5</v>
      </c>
      <c r="E31" s="139">
        <f>INDEX(STP!D$27:D$36,MATCH(B31,STP!B$27:B$36,0))</f>
        <v>5</v>
      </c>
      <c r="F31" s="139">
        <f>INDEX('ERC Sp.'!D$27:D$36,MATCH(B31,'ERC Sp.'!B$27:B$36,0))</f>
        <v>5</v>
      </c>
      <c r="G31" s="137">
        <f t="shared" si="8"/>
        <v>15</v>
      </c>
      <c r="H31" s="138"/>
      <c r="I31" s="146"/>
    </row>
    <row r="32" spans="1:13" x14ac:dyDescent="0.2">
      <c r="A32" s="168" t="s">
        <v>11</v>
      </c>
      <c r="B32" s="159" t="s">
        <v>18</v>
      </c>
      <c r="C32" s="169"/>
      <c r="D32" s="156">
        <f t="shared" si="7"/>
        <v>6</v>
      </c>
      <c r="E32" s="139">
        <f>INDEX(STP!D$27:D$36,MATCH(B32,STP!B$27:B$36,0))</f>
        <v>6</v>
      </c>
      <c r="F32" s="139">
        <f>INDEX('ERC Sp.'!D$27:D$36,MATCH(B32,'ERC Sp.'!B$27:B$36,0))</f>
        <v>6</v>
      </c>
      <c r="G32" s="137">
        <f t="shared" si="8"/>
        <v>18</v>
      </c>
      <c r="H32" s="138"/>
      <c r="I32" s="146"/>
    </row>
    <row r="33" spans="1:10" x14ac:dyDescent="0.2">
      <c r="A33" s="171" t="s">
        <v>11</v>
      </c>
      <c r="B33" s="159" t="s">
        <v>49</v>
      </c>
      <c r="C33" s="169"/>
      <c r="D33" s="156">
        <f t="shared" si="7"/>
        <v>6</v>
      </c>
      <c r="E33" s="139">
        <f>INDEX(STP!D$27:D$36,MATCH(B33,STP!B$27:B$36,0))</f>
        <v>6</v>
      </c>
      <c r="F33" s="139">
        <f>INDEX('ERC Sp.'!D$27:D$36,MATCH(B33,'ERC Sp.'!B$27:B$36,0))</f>
        <v>6</v>
      </c>
      <c r="G33" s="137">
        <f t="shared" si="8"/>
        <v>18</v>
      </c>
      <c r="H33" s="94"/>
      <c r="I33" s="145"/>
    </row>
    <row r="34" spans="1:10" x14ac:dyDescent="0.2">
      <c r="A34" s="171" t="s">
        <v>11</v>
      </c>
      <c r="B34" s="163"/>
      <c r="C34" s="169"/>
      <c r="D34" s="156">
        <f t="shared" si="7"/>
        <v>6</v>
      </c>
      <c r="E34" s="139" t="e">
        <f>INDEX(STP!D$27:D$36,MATCH(B34,STP!B$27:B$36,0))</f>
        <v>#N/A</v>
      </c>
      <c r="F34" s="139" t="e">
        <f>INDEX('ERC Sp.'!D$27:D$36,MATCH(B34,'ERC Sp.'!B$27:B$36,0))</f>
        <v>#N/A</v>
      </c>
      <c r="G34" s="137" t="e">
        <f t="shared" si="8"/>
        <v>#N/A</v>
      </c>
      <c r="H34" s="94"/>
      <c r="I34" s="145"/>
    </row>
    <row r="35" spans="1:10" x14ac:dyDescent="0.2">
      <c r="A35" s="168" t="s">
        <v>11</v>
      </c>
      <c r="B35" s="164"/>
      <c r="C35" s="169"/>
      <c r="D35" s="156"/>
      <c r="E35" s="139" t="e">
        <f>INDEX(STP!D$27:D$36,MATCH(B35,STP!B$27:B$36,0))</f>
        <v>#N/A</v>
      </c>
      <c r="F35" s="139" t="e">
        <f>INDEX('ERC Sp.'!D$27:D$36,MATCH(B35,'ERC Sp.'!B$27:B$36,0))</f>
        <v>#N/A</v>
      </c>
      <c r="G35" s="137" t="e">
        <f t="shared" si="8"/>
        <v>#N/A</v>
      </c>
      <c r="H35" s="94"/>
      <c r="I35" s="145"/>
      <c r="J35" s="136"/>
    </row>
    <row r="36" spans="1:10" ht="17" thickBot="1" x14ac:dyDescent="0.25">
      <c r="A36" s="175" t="s">
        <v>11</v>
      </c>
      <c r="B36" s="176"/>
      <c r="C36" s="177"/>
      <c r="D36" s="162"/>
      <c r="E36" s="150"/>
      <c r="F36" s="150"/>
      <c r="G36" s="147"/>
      <c r="H36" s="151"/>
      <c r="I36" s="152"/>
    </row>
    <row r="37" spans="1:10" customFormat="1" x14ac:dyDescent="0.2">
      <c r="A37" s="165" t="str">
        <f>STP!A37</f>
        <v>DIV/PLACE</v>
      </c>
      <c r="B37" s="142" t="str">
        <f>STP!B37</f>
        <v>TEAMS</v>
      </c>
      <c r="C37" s="142" t="str">
        <f>STP!C37</f>
        <v>TIME</v>
      </c>
      <c r="D37" s="143" t="str">
        <f>STP!D37</f>
        <v>STP</v>
      </c>
      <c r="E37" s="154" t="str">
        <f>E25</f>
        <v>STP</v>
      </c>
      <c r="F37" s="142" t="str">
        <f t="shared" ref="F37:G38" si="10">F25</f>
        <v>ERC</v>
      </c>
      <c r="G37" s="142" t="str">
        <f t="shared" si="10"/>
        <v>SEASON</v>
      </c>
      <c r="H37" s="142" t="str">
        <f>H$3</f>
        <v>HOE</v>
      </c>
      <c r="I37" s="143" t="s">
        <v>20</v>
      </c>
    </row>
    <row r="38" spans="1:10" customFormat="1" x14ac:dyDescent="0.2">
      <c r="A38" s="166" t="str">
        <f>STP!A38</f>
        <v>MASTERS</v>
      </c>
      <c r="B38" s="158"/>
      <c r="C38" s="158"/>
      <c r="D38" s="144" t="str">
        <f>STP!D38</f>
        <v>Points</v>
      </c>
      <c r="E38" s="155" t="str">
        <f>E4</f>
        <v>Points</v>
      </c>
      <c r="F38" s="128" t="str">
        <f t="shared" si="10"/>
        <v>Points</v>
      </c>
      <c r="G38" s="128" t="str">
        <f t="shared" si="10"/>
        <v>TOTAL</v>
      </c>
      <c r="H38" s="128" t="str">
        <f>H$4</f>
        <v>POINTS</v>
      </c>
      <c r="I38" s="144" t="s">
        <v>21</v>
      </c>
    </row>
    <row r="39" spans="1:10" customFormat="1" x14ac:dyDescent="0.2">
      <c r="A39" s="170">
        <v>1</v>
      </c>
      <c r="B39" s="94" t="s">
        <v>34</v>
      </c>
      <c r="C39" s="160">
        <v>0.5194791666666666</v>
      </c>
      <c r="D39" s="146">
        <f>IF(A39="DNS",MAX(A$39:A$44)+1,A39)</f>
        <v>1</v>
      </c>
      <c r="E39" s="178">
        <f>INDEX(STP!D$39:D$44,MATCH(B39,STP!B$39:B$44,0))</f>
        <v>1</v>
      </c>
      <c r="F39" s="141">
        <f>INDEX('ERC Sp.'!D$39:D$44,MATCH(B39,'ERC Sp.'!B$39:B$44,0))</f>
        <v>3</v>
      </c>
      <c r="G39" s="138">
        <f>SUM(D39:F39)</f>
        <v>5</v>
      </c>
      <c r="H39" s="138"/>
      <c r="I39" s="146"/>
    </row>
    <row r="40" spans="1:10" customFormat="1" x14ac:dyDescent="0.2">
      <c r="A40" s="168">
        <f>A39+1</f>
        <v>2</v>
      </c>
      <c r="B40" s="159" t="s">
        <v>87</v>
      </c>
      <c r="C40" s="160">
        <v>0.52041666666666664</v>
      </c>
      <c r="D40" s="146">
        <f>IF(A40="DNS",MAX(A$39:A$44)+1,A40)</f>
        <v>2</v>
      </c>
      <c r="E40" s="178">
        <f>INDEX(STP!D$39:D$44,MATCH(B40,STP!B$39:B$44,0))</f>
        <v>3</v>
      </c>
      <c r="F40" s="141">
        <f>INDEX('ERC Sp.'!D$39:D$44,MATCH(B40,'ERC Sp.'!B$39:B$44,0))</f>
        <v>2</v>
      </c>
      <c r="G40" s="138">
        <f t="shared" ref="G40" si="11">SUM(D40:F40)</f>
        <v>7</v>
      </c>
      <c r="H40" s="138"/>
      <c r="I40" s="146"/>
    </row>
    <row r="41" spans="1:10" customFormat="1" x14ac:dyDescent="0.2">
      <c r="A41" s="168" t="s">
        <v>11</v>
      </c>
      <c r="B41" s="159" t="s">
        <v>89</v>
      </c>
      <c r="C41" s="160">
        <v>0</v>
      </c>
      <c r="D41" s="146">
        <f>IF(A41="DNS",MAX(A$39:A$44)+1,A41)</f>
        <v>3</v>
      </c>
      <c r="E41" s="178">
        <f>INDEX(STP!D$39:D$44,MATCH(B41,STP!B$39:B$44,0))</f>
        <v>1</v>
      </c>
      <c r="F41" s="141">
        <f>INDEX('ERC Sp.'!D$39:D$44,MATCH(B41,'ERC Sp.'!B$39:B$44,0))</f>
        <v>1</v>
      </c>
      <c r="G41" s="138">
        <f t="shared" ref="G41" si="12">SUM(D41:F41)</f>
        <v>5</v>
      </c>
      <c r="H41" s="138"/>
      <c r="I41" s="146"/>
    </row>
    <row r="42" spans="1:10" customFormat="1" x14ac:dyDescent="0.2">
      <c r="A42" s="168" t="s">
        <v>11</v>
      </c>
      <c r="B42" s="159"/>
      <c r="C42" s="160"/>
      <c r="D42" s="146">
        <f t="shared" ref="D42:D43" si="13">IF(A42="DNS",MAX(A$39:A$44)+1,A42)</f>
        <v>3</v>
      </c>
      <c r="E42" s="178" t="e">
        <f>INDEX(STP!D$39:D$44,MATCH(B42,STP!B$39:B$44,0))</f>
        <v>#N/A</v>
      </c>
      <c r="F42" s="141" t="e">
        <f>INDEX('ERC Sp.'!D$39:D$44,MATCH(B42,'ERC Sp.'!B$39:B$44,0))</f>
        <v>#N/A</v>
      </c>
      <c r="G42" s="138" t="e">
        <f t="shared" ref="G42:G43" si="14">SUM(D42:F42)</f>
        <v>#N/A</v>
      </c>
      <c r="H42" s="138"/>
      <c r="I42" s="146"/>
    </row>
    <row r="43" spans="1:10" customFormat="1" x14ac:dyDescent="0.2">
      <c r="A43" s="168" t="s">
        <v>11</v>
      </c>
      <c r="B43" s="140"/>
      <c r="C43" s="160"/>
      <c r="D43" s="146">
        <f t="shared" si="13"/>
        <v>3</v>
      </c>
      <c r="E43" s="178" t="e">
        <f>INDEX(STP!D$39:D$44,MATCH(B43,STP!B$39:B$44,0))</f>
        <v>#N/A</v>
      </c>
      <c r="F43" s="141" t="e">
        <f>INDEX('ERC Sp.'!D$39:D$44,MATCH(B43,'ERC Sp.'!B$39:B$44,0))</f>
        <v>#N/A</v>
      </c>
      <c r="G43" s="138" t="e">
        <f t="shared" si="14"/>
        <v>#N/A</v>
      </c>
      <c r="H43" s="138"/>
      <c r="I43" s="146"/>
    </row>
    <row r="44" spans="1:10" customFormat="1" ht="17" thickBot="1" x14ac:dyDescent="0.25">
      <c r="A44" s="175" t="s">
        <v>11</v>
      </c>
      <c r="B44" s="176"/>
      <c r="C44" s="176"/>
      <c r="D44" s="179"/>
      <c r="E44" s="157"/>
      <c r="F44" s="147"/>
      <c r="G44" s="147"/>
      <c r="H44" s="151"/>
      <c r="I44" s="152"/>
    </row>
  </sheetData>
  <pageMargins left="0.7" right="0.7" top="0.75" bottom="0.75" header="0.3" footer="0.3"/>
  <pageSetup scale="84" orientation="portrait" horizontalDpi="1200" verticalDpi="12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52"/>
  <sheetViews>
    <sheetView workbookViewId="0">
      <selection activeCell="K46" sqref="K46"/>
    </sheetView>
  </sheetViews>
  <sheetFormatPr baseColWidth="10" defaultColWidth="8.6640625" defaultRowHeight="16" x14ac:dyDescent="0.2"/>
  <cols>
    <col min="2" max="2" width="14.5" customWidth="1"/>
    <col min="3" max="3" width="10.1640625" style="182" customWidth="1"/>
    <col min="8" max="8" width="13.33203125" customWidth="1"/>
  </cols>
  <sheetData>
    <row r="2" spans="1:11" s="29" customFormat="1" ht="30" customHeight="1" thickBot="1" x14ac:dyDescent="0.3">
      <c r="A2" s="27" t="s">
        <v>73</v>
      </c>
      <c r="B2" s="27"/>
      <c r="C2" s="37">
        <f>STP!C2</f>
        <v>2023</v>
      </c>
    </row>
    <row r="3" spans="1:11" x14ac:dyDescent="0.2">
      <c r="A3" s="7" t="str">
        <f>STP!A3</f>
        <v>DIV/PLACE</v>
      </c>
      <c r="B3" s="8" t="str">
        <f>STP!B3</f>
        <v>TEAMS</v>
      </c>
      <c r="C3" s="180" t="str">
        <f>STP!C3</f>
        <v>TIME</v>
      </c>
      <c r="D3" s="190" t="s">
        <v>41</v>
      </c>
      <c r="E3" s="19" t="s">
        <v>39</v>
      </c>
      <c r="F3" s="19" t="s">
        <v>7</v>
      </c>
      <c r="G3" s="19" t="s">
        <v>51</v>
      </c>
      <c r="H3" s="19" t="s">
        <v>101</v>
      </c>
    </row>
    <row r="4" spans="1:11" x14ac:dyDescent="0.2">
      <c r="A4" s="10" t="str">
        <f>STP!A4</f>
        <v>MEN</v>
      </c>
      <c r="B4" s="15"/>
      <c r="C4" s="181"/>
      <c r="D4" s="191" t="s">
        <v>14</v>
      </c>
      <c r="E4" s="20" t="s">
        <v>14</v>
      </c>
      <c r="F4" s="20" t="s">
        <v>14</v>
      </c>
      <c r="G4" s="20" t="s">
        <v>14</v>
      </c>
      <c r="H4" s="20" t="s">
        <v>12</v>
      </c>
    </row>
    <row r="5" spans="1:11" x14ac:dyDescent="0.2">
      <c r="A5" s="30">
        <v>1</v>
      </c>
      <c r="B5" s="31" t="s">
        <v>48</v>
      </c>
      <c r="C5" s="187">
        <v>2.1689814814814815E-2</v>
      </c>
      <c r="D5" s="5">
        <f>IF(A5="DNS",MAX(A$5:A$9)+1,A5)</f>
        <v>1</v>
      </c>
      <c r="E5" s="21">
        <f>INDEX(STP!D$5:D$12,MATCH(B5,STP!B$5:B$12,0))</f>
        <v>1</v>
      </c>
      <c r="F5" s="21">
        <f>INDEX('ERC Sp.'!D$5:D$12,MATCH(B5,'ERC Sp.'!B$5:B$12,0))</f>
        <v>2</v>
      </c>
      <c r="G5" s="21">
        <f>INDEX(H2HM!D$5:D$12,MATCH(B5,H2HM!B$5:B$12,0))</f>
        <v>1</v>
      </c>
      <c r="H5" s="104">
        <f>SUM(D5:G5)</f>
        <v>5</v>
      </c>
      <c r="K5" s="31"/>
    </row>
    <row r="6" spans="1:11" x14ac:dyDescent="0.2">
      <c r="A6" s="30">
        <v>2</v>
      </c>
      <c r="B6" s="31" t="s">
        <v>34</v>
      </c>
      <c r="C6" s="183">
        <v>2.2546296296296297E-2</v>
      </c>
      <c r="D6" s="5">
        <f>IF(A6="DNS",MAX(A$5:A$9)+1,A6)</f>
        <v>2</v>
      </c>
      <c r="E6" s="21">
        <f>INDEX(STP!D$5:D$12,MATCH(B6,STP!B$5:B$12,0))</f>
        <v>2</v>
      </c>
      <c r="F6" s="21">
        <f>INDEX('ERC Sp.'!D$5:D$12,MATCH(B6,'ERC Sp.'!B$5:B$12,0))</f>
        <v>3</v>
      </c>
      <c r="G6" s="21">
        <f>INDEX(H2HM!D$5:D$12,MATCH(B6,H2HM!B$5:B$12,0))</f>
        <v>3</v>
      </c>
      <c r="H6" s="104">
        <f>SUM(D6:G6)</f>
        <v>10</v>
      </c>
      <c r="K6" s="31"/>
    </row>
    <row r="7" spans="1:11" x14ac:dyDescent="0.2">
      <c r="A7" s="30">
        <v>3</v>
      </c>
      <c r="B7" s="31" t="s">
        <v>32</v>
      </c>
      <c r="C7" s="183">
        <v>2.3159722222222224E-2</v>
      </c>
      <c r="D7" s="5">
        <f>IF(A7="DNS",MAX(A$5:A$9)+1,A7)</f>
        <v>3</v>
      </c>
      <c r="E7" s="21">
        <f>INDEX(STP!D$5:D$12,MATCH(B7,STP!B$5:B$12,0))</f>
        <v>3</v>
      </c>
      <c r="F7" s="21">
        <f>INDEX('ERC Sp.'!D$5:D$12,MATCH(B7,'ERC Sp.'!B$5:B$12,0))</f>
        <v>1</v>
      </c>
      <c r="G7" s="21">
        <f>INDEX(H2HM!D$5:D$12,MATCH(B7,H2HM!B$5:B$12,0))</f>
        <v>2</v>
      </c>
      <c r="H7" s="104">
        <f>SUM(D7:G7)</f>
        <v>9</v>
      </c>
      <c r="K7" s="31"/>
    </row>
    <row r="8" spans="1:11" x14ac:dyDescent="0.2">
      <c r="A8" s="30" t="s">
        <v>11</v>
      </c>
      <c r="B8" s="31" t="s">
        <v>18</v>
      </c>
      <c r="C8" s="183"/>
      <c r="D8" s="5">
        <f>IF(A8="DNS",MAX(A$5:A$9)+1,A8)</f>
        <v>4</v>
      </c>
      <c r="E8" s="21">
        <f>INDEX(STP!D$5:D$12,MATCH(B8,STP!B$5:B$12,0))</f>
        <v>4</v>
      </c>
      <c r="F8" s="21">
        <f>INDEX('ERC Sp.'!D$5:D$12,MATCH(B8,'ERC Sp.'!B$5:B$12,0))</f>
        <v>4</v>
      </c>
      <c r="G8" s="21">
        <f>INDEX(H2HM!D$5:D$12,MATCH(B8,H2HM!B$5:B$12,0))</f>
        <v>4</v>
      </c>
      <c r="H8" s="21">
        <f>SUM(D8:G8)</f>
        <v>16</v>
      </c>
      <c r="K8" s="31"/>
    </row>
    <row r="9" spans="1:11" x14ac:dyDescent="0.2">
      <c r="A9" s="30" t="s">
        <v>11</v>
      </c>
      <c r="B9" s="31" t="s">
        <v>7</v>
      </c>
      <c r="C9" s="183"/>
      <c r="D9" s="5">
        <f>IF(A9="DNS",MAX(A$5:A$9)+1,A9)</f>
        <v>4</v>
      </c>
      <c r="E9" s="21">
        <f>INDEX(STP!D$5:D$12,MATCH(B9,STP!B$5:B$12,0))</f>
        <v>4</v>
      </c>
      <c r="F9" s="21">
        <f>INDEX('ERC Sp.'!D$5:D$12,MATCH(B9,'ERC Sp.'!B$5:B$12,0))</f>
        <v>4</v>
      </c>
      <c r="G9" s="21">
        <f>INDEX(H2HM!D$5:D$12,MATCH(B9,H2HM!B$5:B$12,0))</f>
        <v>4</v>
      </c>
      <c r="H9" s="21">
        <f>SUM(D9:G9)</f>
        <v>16</v>
      </c>
    </row>
    <row r="10" spans="1:11" x14ac:dyDescent="0.2">
      <c r="A10" s="86" t="s">
        <v>11</v>
      </c>
      <c r="B10" s="31" t="s">
        <v>49</v>
      </c>
      <c r="C10" s="183"/>
      <c r="D10" s="5">
        <f t="shared" ref="D10:D11" si="0">IF(A10="DNS",MAX(A$5:A$9)+1,A10)</f>
        <v>4</v>
      </c>
      <c r="E10" s="21">
        <f>INDEX(STP!D$5:D$12,MATCH(B10,STP!B$5:B$12,0))</f>
        <v>4</v>
      </c>
      <c r="F10" s="21">
        <f>INDEX('ERC Sp.'!D$5:D$12,MATCH(B10,'ERC Sp.'!B$5:B$12,0))</f>
        <v>4</v>
      </c>
      <c r="G10" s="21">
        <f>INDEX(H2HM!D$5:D$12,MATCH(B10,H2HM!B$5:B$12,0))</f>
        <v>4</v>
      </c>
      <c r="H10" s="21">
        <f t="shared" ref="H10:H11" si="1">SUM(D10:G10)</f>
        <v>16</v>
      </c>
    </row>
    <row r="11" spans="1:11" x14ac:dyDescent="0.2">
      <c r="A11" s="86" t="s">
        <v>11</v>
      </c>
      <c r="B11" s="188" t="s">
        <v>8</v>
      </c>
      <c r="C11" s="183"/>
      <c r="D11" s="5">
        <f t="shared" si="0"/>
        <v>4</v>
      </c>
      <c r="E11" s="21">
        <f>INDEX(STP!D$5:D$12,MATCH(B11,STP!B$5:B$12,0))</f>
        <v>4</v>
      </c>
      <c r="F11" s="21">
        <f>INDEX('ERC Sp.'!D$5:D$12,MATCH(B11,'ERC Sp.'!B$5:B$12,0))</f>
        <v>4</v>
      </c>
      <c r="G11" s="21">
        <f>INDEX(H2HM!D$5:D$12,MATCH(B11,H2HM!B$5:B$12,0))</f>
        <v>4</v>
      </c>
      <c r="H11" s="21">
        <f t="shared" si="1"/>
        <v>16</v>
      </c>
    </row>
    <row r="12" spans="1:11" ht="17" thickBot="1" x14ac:dyDescent="0.25">
      <c r="A12" s="36"/>
      <c r="B12" s="34"/>
      <c r="C12" s="196"/>
      <c r="D12" s="6"/>
      <c r="E12" s="22"/>
      <c r="F12" s="22"/>
      <c r="G12" s="22"/>
      <c r="H12" s="22"/>
    </row>
    <row r="13" spans="1:11" x14ac:dyDescent="0.2">
      <c r="A13" s="10" t="str">
        <f>STP!A13</f>
        <v>DIV/PLACE</v>
      </c>
      <c r="B13" s="193" t="str">
        <f>STP!B13</f>
        <v>TEAMS</v>
      </c>
      <c r="C13" s="194" t="str">
        <f>STP!C13</f>
        <v>TIME</v>
      </c>
      <c r="D13" s="195" t="str">
        <f>D$3</f>
        <v>HOE</v>
      </c>
      <c r="E13" s="20" t="str">
        <f t="shared" ref="E13:H14" si="2">E3</f>
        <v>STP</v>
      </c>
      <c r="F13" s="20" t="str">
        <f t="shared" si="2"/>
        <v>ERC</v>
      </c>
      <c r="G13" s="20" t="str">
        <f t="shared" si="2"/>
        <v>H2HM</v>
      </c>
      <c r="H13" s="18" t="str">
        <f t="shared" si="2"/>
        <v xml:space="preserve">TOT CHAMP </v>
      </c>
    </row>
    <row r="14" spans="1:11" x14ac:dyDescent="0.2">
      <c r="A14" s="10" t="str">
        <f>STP!A14</f>
        <v>WOMEN</v>
      </c>
      <c r="B14" s="15"/>
      <c r="C14" s="185"/>
      <c r="D14" s="191" t="str">
        <f>D$4</f>
        <v>Points</v>
      </c>
      <c r="E14" s="20" t="str">
        <f t="shared" si="2"/>
        <v>Points</v>
      </c>
      <c r="F14" s="20" t="str">
        <f t="shared" si="2"/>
        <v>Points</v>
      </c>
      <c r="G14" s="20" t="str">
        <f t="shared" si="2"/>
        <v>Points</v>
      </c>
      <c r="H14" s="18" t="str">
        <f t="shared" si="2"/>
        <v>POINTS</v>
      </c>
      <c r="J14" s="31"/>
    </row>
    <row r="15" spans="1:11" x14ac:dyDescent="0.2">
      <c r="A15" s="30">
        <v>1</v>
      </c>
      <c r="B15" s="31" t="s">
        <v>48</v>
      </c>
      <c r="C15" s="183">
        <v>2.297453703703704E-2</v>
      </c>
      <c r="D15" s="5">
        <f t="shared" ref="D15:D22" si="3">IF(A15="DNS",MAX(A$15:A$24)+1,A15)</f>
        <v>1</v>
      </c>
      <c r="E15" s="25">
        <f>INDEX(STP!D$15:D$24,MATCH(B15,STP!B$15:B$24,0))</f>
        <v>1</v>
      </c>
      <c r="F15" s="25">
        <f>INDEX('ERC Sp.'!D$15:D$24,MATCH(B15,'ERC Sp.'!B$15:B$24,0))</f>
        <v>2</v>
      </c>
      <c r="G15" s="25">
        <f>INDEX(H2HM!D$15:D$24,MATCH(B15,H2HM!B$15:B$24,0))</f>
        <v>1</v>
      </c>
      <c r="H15" s="104">
        <f t="shared" ref="H15:H22" si="4">SUM(D15:G15)</f>
        <v>5</v>
      </c>
      <c r="J15" s="31"/>
      <c r="K15" s="31"/>
    </row>
    <row r="16" spans="1:11" x14ac:dyDescent="0.2">
      <c r="A16" s="30">
        <v>2</v>
      </c>
      <c r="B16" s="31" t="s">
        <v>83</v>
      </c>
      <c r="C16" s="183">
        <v>2.4513888888888887E-2</v>
      </c>
      <c r="D16" s="5">
        <f t="shared" si="3"/>
        <v>2</v>
      </c>
      <c r="E16" s="25">
        <f>INDEX(STP!D$15:D$24,MATCH(B16,STP!B$15:B$24,0))</f>
        <v>4</v>
      </c>
      <c r="F16" s="25">
        <f>INDEX('ERC Sp.'!D$15:D$24,MATCH(B16,'ERC Sp.'!B$15:B$24,0))</f>
        <v>5</v>
      </c>
      <c r="G16" s="25">
        <f>INDEX(H2HM!D$15:D$24,MATCH(B16,H2HM!B$15:B$24,0))</f>
        <v>3</v>
      </c>
      <c r="H16" s="104">
        <f t="shared" si="4"/>
        <v>14</v>
      </c>
      <c r="J16" s="31"/>
      <c r="K16" s="31"/>
    </row>
    <row r="17" spans="1:11" x14ac:dyDescent="0.2">
      <c r="A17" s="30">
        <v>3</v>
      </c>
      <c r="B17" s="31" t="s">
        <v>84</v>
      </c>
      <c r="C17" s="183">
        <v>2.5150462962962961E-2</v>
      </c>
      <c r="D17" s="5">
        <f t="shared" si="3"/>
        <v>3</v>
      </c>
      <c r="E17" s="25">
        <f>INDEX(STP!D$15:D$24,MATCH(B17,STP!B$15:B$24,0))</f>
        <v>3</v>
      </c>
      <c r="F17" s="25">
        <f>INDEX('ERC Sp.'!D$15:D$24,MATCH(B17,'ERC Sp.'!B$15:B$24,0))</f>
        <v>4</v>
      </c>
      <c r="G17" s="25">
        <f>INDEX(H2HM!D$15:D$24,MATCH(B17,H2HM!B$15:B$24,0))</f>
        <v>4</v>
      </c>
      <c r="H17" s="104">
        <f t="shared" si="4"/>
        <v>14</v>
      </c>
      <c r="J17" s="87"/>
      <c r="K17" s="31"/>
    </row>
    <row r="18" spans="1:11" x14ac:dyDescent="0.2">
      <c r="A18" s="30">
        <v>4</v>
      </c>
      <c r="B18" s="31" t="s">
        <v>82</v>
      </c>
      <c r="C18" s="183">
        <v>2.5196759259259256E-2</v>
      </c>
      <c r="D18" s="5">
        <f t="shared" si="3"/>
        <v>4</v>
      </c>
      <c r="E18" s="25">
        <f>INDEX(STP!D$15:D$24,MATCH(B18,STP!B$15:B$24,0))</f>
        <v>2</v>
      </c>
      <c r="F18" s="25">
        <f>INDEX('ERC Sp.'!D$15:D$24,MATCH(B18,'ERC Sp.'!B$15:B$24,0))</f>
        <v>1</v>
      </c>
      <c r="G18" s="25">
        <f>INDEX(H2HM!D$15:D$24,MATCH(B18,H2HM!B$15:B$24,0))</f>
        <v>2</v>
      </c>
      <c r="H18" s="104">
        <f t="shared" si="4"/>
        <v>9</v>
      </c>
      <c r="J18" s="31"/>
      <c r="K18" s="31"/>
    </row>
    <row r="19" spans="1:11" x14ac:dyDescent="0.2">
      <c r="A19" s="30">
        <v>5</v>
      </c>
      <c r="B19" s="31" t="s">
        <v>96</v>
      </c>
      <c r="C19" s="183">
        <v>2.7592592592592596E-2</v>
      </c>
      <c r="D19" s="5">
        <f t="shared" si="3"/>
        <v>5</v>
      </c>
      <c r="E19" s="25">
        <f>INDEX(STP!D$15:D$24,MATCH(B19,STP!B$15:B$24,0))</f>
        <v>5</v>
      </c>
      <c r="F19" s="25">
        <f>INDEX('ERC Sp.'!D$15:D$24,MATCH(B19,'ERC Sp.'!B$15:B$24,0))</f>
        <v>6</v>
      </c>
      <c r="G19" s="25">
        <f>INDEX(H2HM!D$15:D$24,MATCH(B19,H2HM!B$15:B$24,0))</f>
        <v>5</v>
      </c>
      <c r="H19" s="21">
        <f t="shared" ref="H19" si="5">SUM(D19:G19)</f>
        <v>21</v>
      </c>
      <c r="J19" s="31"/>
      <c r="K19" s="31"/>
    </row>
    <row r="20" spans="1:11" x14ac:dyDescent="0.2">
      <c r="A20" s="30" t="s">
        <v>11</v>
      </c>
      <c r="B20" s="31" t="s">
        <v>88</v>
      </c>
      <c r="C20" s="183"/>
      <c r="D20" s="5">
        <f t="shared" si="3"/>
        <v>6</v>
      </c>
      <c r="E20" s="25">
        <f>INDEX(STP!D$15:D$24,MATCH(B21,STP!B$15:B$24,0))</f>
        <v>5</v>
      </c>
      <c r="F20" s="25">
        <f>INDEX('ERC Sp.'!D$15:D$24,MATCH(B20,'ERC Sp.'!B$15:B$24,0))</f>
        <v>3</v>
      </c>
      <c r="G20" s="25">
        <f>INDEX(H2HM!D$15:D$24,MATCH(B20,H2HM!B$15:B$24,0))</f>
        <v>5</v>
      </c>
      <c r="H20" s="21">
        <f t="shared" si="4"/>
        <v>19</v>
      </c>
      <c r="J20" s="89"/>
    </row>
    <row r="21" spans="1:11" x14ac:dyDescent="0.2">
      <c r="A21" s="30" t="s">
        <v>11</v>
      </c>
      <c r="B21" s="31" t="s">
        <v>7</v>
      </c>
      <c r="C21" s="183"/>
      <c r="D21" s="5">
        <f t="shared" si="3"/>
        <v>6</v>
      </c>
      <c r="E21" s="25">
        <f>INDEX(STP!D$15:D$24,MATCH(B22,STP!B$15:B$24,0))</f>
        <v>5</v>
      </c>
      <c r="F21" s="25">
        <f>INDEX('ERC Sp.'!D$15:D$24,MATCH(B21,'ERC Sp.'!B$15:B$24,0))</f>
        <v>6</v>
      </c>
      <c r="G21" s="25">
        <f>INDEX(H2HM!D$15:D$24,MATCH(B21,H2HM!B$15:B$24,0))</f>
        <v>5</v>
      </c>
      <c r="H21" s="21">
        <f t="shared" si="4"/>
        <v>22</v>
      </c>
    </row>
    <row r="22" spans="1:11" x14ac:dyDescent="0.2">
      <c r="A22" s="30" t="s">
        <v>11</v>
      </c>
      <c r="B22" s="188" t="s">
        <v>8</v>
      </c>
      <c r="C22" s="183"/>
      <c r="D22" s="5">
        <f t="shared" si="3"/>
        <v>6</v>
      </c>
      <c r="E22" s="25">
        <f>INDEX(STP!D$15:D$24,MATCH(B20,STP!B$15:B$24,0))</f>
        <v>5</v>
      </c>
      <c r="F22" s="25">
        <f>INDEX('ERC Sp.'!D$15:D$24,MATCH(B22,'ERC Sp.'!B$15:B$24,0))</f>
        <v>6</v>
      </c>
      <c r="G22" s="25">
        <f>INDEX(H2HM!D$15:D$24,MATCH(B22,H2HM!B$15:B$24,0))</f>
        <v>5</v>
      </c>
      <c r="H22" s="21">
        <f t="shared" si="4"/>
        <v>22</v>
      </c>
      <c r="J22" s="87"/>
    </row>
    <row r="23" spans="1:11" x14ac:dyDescent="0.2">
      <c r="A23" s="30"/>
      <c r="C23" s="183"/>
      <c r="D23" s="5"/>
      <c r="E23" s="25"/>
      <c r="F23" s="25"/>
      <c r="G23" s="25"/>
      <c r="H23" s="21"/>
      <c r="J23" s="31"/>
    </row>
    <row r="24" spans="1:11" ht="17" thickBot="1" x14ac:dyDescent="0.25">
      <c r="A24" s="36"/>
      <c r="B24" s="34"/>
      <c r="C24" s="196"/>
      <c r="D24" s="6"/>
      <c r="E24" s="22"/>
      <c r="F24" s="22"/>
      <c r="G24" s="22"/>
      <c r="H24" s="22"/>
      <c r="J24" s="31"/>
    </row>
    <row r="25" spans="1:11" x14ac:dyDescent="0.2">
      <c r="A25" s="7" t="str">
        <f>STP!A25</f>
        <v>DIV/PLACE</v>
      </c>
      <c r="B25" s="8" t="str">
        <f>STP!B25</f>
        <v>TEAMS</v>
      </c>
      <c r="C25" s="184" t="str">
        <f>STP!C25</f>
        <v>TIME</v>
      </c>
      <c r="D25" s="190" t="str">
        <f>D$3</f>
        <v>HOE</v>
      </c>
      <c r="E25" s="19" t="str">
        <f>E13</f>
        <v>STP</v>
      </c>
      <c r="F25" s="19" t="str">
        <f>F13</f>
        <v>ERC</v>
      </c>
      <c r="G25" s="9" t="str">
        <f>G3</f>
        <v>H2HM</v>
      </c>
      <c r="H25" s="9" t="str">
        <f>H13</f>
        <v xml:space="preserve">TOT CHAMP </v>
      </c>
      <c r="J25" s="89"/>
    </row>
    <row r="26" spans="1:11" x14ac:dyDescent="0.2">
      <c r="A26" s="10" t="str">
        <f>STP!A26</f>
        <v>MIXED</v>
      </c>
      <c r="B26" s="15"/>
      <c r="C26" s="185"/>
      <c r="D26" s="191" t="str">
        <f>D$4</f>
        <v>Points</v>
      </c>
      <c r="E26" s="20" t="str">
        <f>E14</f>
        <v>Points</v>
      </c>
      <c r="F26" s="20" t="str">
        <f>F14</f>
        <v>Points</v>
      </c>
      <c r="G26" s="18" t="str">
        <f>G4</f>
        <v>Points</v>
      </c>
      <c r="H26" s="18" t="str">
        <f>H14</f>
        <v>POINTS</v>
      </c>
    </row>
    <row r="27" spans="1:11" x14ac:dyDescent="0.2">
      <c r="A27" s="30">
        <v>1</v>
      </c>
      <c r="B27" s="31" t="s">
        <v>48</v>
      </c>
      <c r="C27" s="183">
        <v>2.2314814814814815E-2</v>
      </c>
      <c r="D27" s="5">
        <f t="shared" ref="D27:D33" si="6">IF(A27="DNS",MAX(A$27:A$36)+1,A27)</f>
        <v>1</v>
      </c>
      <c r="E27" s="25">
        <f>INDEX(STP!D$27:D$36,MATCH(B27,STP!B$27:B$36,0))</f>
        <v>3</v>
      </c>
      <c r="F27" s="25">
        <f>INDEX('ERC Sp.'!D$27:D$36,MATCH(B27,'ERC Sp.'!B$27:B$36,0))</f>
        <v>2</v>
      </c>
      <c r="G27" s="25">
        <f>INDEX(H2HM!D$27:D$36,MATCH(B27,H2HM!B$27:B$36,0))</f>
        <v>1</v>
      </c>
      <c r="H27" s="104">
        <f t="shared" ref="H27:H33" si="7">SUM(D27:G27)</f>
        <v>7</v>
      </c>
      <c r="J27" s="31"/>
    </row>
    <row r="28" spans="1:11" x14ac:dyDescent="0.2">
      <c r="A28" s="30">
        <f>A27+1</f>
        <v>2</v>
      </c>
      <c r="B28" s="31" t="s">
        <v>95</v>
      </c>
      <c r="C28" s="183">
        <v>2.3773148148148151E-2</v>
      </c>
      <c r="D28" s="5">
        <f t="shared" si="6"/>
        <v>2</v>
      </c>
      <c r="E28" s="25">
        <f>INDEX(STP!D$27:D$36,MATCH(B28,STP!B$27:B$36,0))</f>
        <v>4</v>
      </c>
      <c r="F28" s="25">
        <f>INDEX('ERC Sp.'!D$27:D$36,MATCH(B28,'ERC Sp.'!B$27:B$36,0))</f>
        <v>4</v>
      </c>
      <c r="G28" s="25">
        <f>INDEX(H2HM!D$27:D$36,MATCH(B28,H2HM!B$27:B$36,0))</f>
        <v>2</v>
      </c>
      <c r="H28" s="192">
        <f t="shared" si="7"/>
        <v>12</v>
      </c>
      <c r="J28" s="31"/>
    </row>
    <row r="29" spans="1:11" x14ac:dyDescent="0.2">
      <c r="A29" s="30">
        <f t="shared" ref="A29:A31" si="8">A28+1</f>
        <v>3</v>
      </c>
      <c r="B29" s="31" t="s">
        <v>85</v>
      </c>
      <c r="C29" s="183">
        <v>2.3784722222222221E-2</v>
      </c>
      <c r="D29" s="5">
        <f t="shared" si="6"/>
        <v>3</v>
      </c>
      <c r="E29" s="25">
        <f>INDEX(STP!D$27:D$36,MATCH(B29,STP!B$27:B$36,0))</f>
        <v>2</v>
      </c>
      <c r="F29" s="25">
        <f>INDEX('ERC Sp.'!D$27:D$36,MATCH(B29,'ERC Sp.'!B$27:B$36,0))</f>
        <v>3</v>
      </c>
      <c r="G29" s="25">
        <f>INDEX(H2HM!D$27:D$36,MATCH(B29,H2HM!B$27:B$36,0))</f>
        <v>3</v>
      </c>
      <c r="H29" s="104">
        <f t="shared" si="7"/>
        <v>11</v>
      </c>
      <c r="J29" s="31"/>
    </row>
    <row r="30" spans="1:11" x14ac:dyDescent="0.2">
      <c r="A30" s="30">
        <f t="shared" si="8"/>
        <v>4</v>
      </c>
      <c r="B30" s="31" t="s">
        <v>86</v>
      </c>
      <c r="C30" s="183">
        <v>2.4050925925925924E-2</v>
      </c>
      <c r="D30" s="5">
        <f t="shared" si="6"/>
        <v>4</v>
      </c>
      <c r="E30" s="25">
        <f>INDEX(STP!D$27:D$36,MATCH(B30,STP!B$27:B$36,0))</f>
        <v>1</v>
      </c>
      <c r="F30" s="25">
        <f>INDEX('ERC Sp.'!D$27:D$36,MATCH(B30,'ERC Sp.'!B$27:B$36,0))</f>
        <v>1</v>
      </c>
      <c r="G30" s="25">
        <f>INDEX(H2HM!D$27:D$36,MATCH(B30,H2HM!B$27:B$36,0))</f>
        <v>4</v>
      </c>
      <c r="H30" s="104">
        <f t="shared" si="7"/>
        <v>10</v>
      </c>
      <c r="J30" s="31"/>
    </row>
    <row r="31" spans="1:11" x14ac:dyDescent="0.2">
      <c r="A31" s="30">
        <f t="shared" si="8"/>
        <v>5</v>
      </c>
      <c r="B31" s="31" t="s">
        <v>8</v>
      </c>
      <c r="C31" s="183">
        <v>2.508101851851852E-2</v>
      </c>
      <c r="D31" s="5">
        <f t="shared" si="6"/>
        <v>5</v>
      </c>
      <c r="E31" s="25">
        <f>INDEX(STP!D$27:D$36,MATCH(B31,STP!B$27:B$36,0))</f>
        <v>5</v>
      </c>
      <c r="F31" s="25">
        <f>INDEX('ERC Sp.'!D$27:D$36,MATCH(B31,'ERC Sp.'!B$27:B$36,0))</f>
        <v>5</v>
      </c>
      <c r="G31" s="25">
        <f>INDEX(H2HM!D$27:D$36,MATCH(B31,H2HM!B$27:B$36,0))</f>
        <v>5</v>
      </c>
      <c r="H31" s="21">
        <f t="shared" si="7"/>
        <v>20</v>
      </c>
      <c r="J31" s="31"/>
    </row>
    <row r="32" spans="1:11" x14ac:dyDescent="0.2">
      <c r="A32" s="30" t="s">
        <v>11</v>
      </c>
      <c r="B32" s="31" t="s">
        <v>18</v>
      </c>
      <c r="C32" s="183"/>
      <c r="D32" s="5">
        <f t="shared" si="6"/>
        <v>6</v>
      </c>
      <c r="E32" s="25">
        <f>INDEX(STP!D$27:D$36,MATCH(B32,STP!B$27:B$36,0))</f>
        <v>6</v>
      </c>
      <c r="F32" s="25">
        <f>INDEX('ERC Sp.'!D$27:D$36,MATCH(B32,'ERC Sp.'!B$27:B$36,0))</f>
        <v>6</v>
      </c>
      <c r="G32" s="25">
        <f>INDEX(H2HM!D$27:D$36,MATCH(B32,H2HM!B$27:B$36,0))</f>
        <v>6</v>
      </c>
      <c r="H32" s="21">
        <f t="shared" si="7"/>
        <v>24</v>
      </c>
      <c r="J32" s="31"/>
    </row>
    <row r="33" spans="1:10" x14ac:dyDescent="0.2">
      <c r="A33" s="30" t="s">
        <v>11</v>
      </c>
      <c r="B33" s="31" t="s">
        <v>49</v>
      </c>
      <c r="C33" s="183"/>
      <c r="D33" s="5">
        <f t="shared" si="6"/>
        <v>6</v>
      </c>
      <c r="E33" s="25">
        <f>INDEX(STP!D$27:D$36,MATCH(B33,STP!B$27:B$36,0))</f>
        <v>6</v>
      </c>
      <c r="F33" s="25">
        <f>INDEX('ERC Sp.'!D$27:D$36,MATCH(B33,'ERC Sp.'!B$27:B$36,0))</f>
        <v>6</v>
      </c>
      <c r="G33" s="25">
        <f>INDEX(H2HM!D$27:D$36,MATCH(B33,H2HM!B$27:B$36,0))</f>
        <v>6</v>
      </c>
      <c r="H33" s="21">
        <f t="shared" si="7"/>
        <v>24</v>
      </c>
      <c r="J33" s="31"/>
    </row>
    <row r="34" spans="1:10" x14ac:dyDescent="0.2">
      <c r="A34" s="86"/>
      <c r="B34" s="87"/>
      <c r="C34" s="183"/>
      <c r="D34" s="5"/>
      <c r="E34" s="25"/>
      <c r="F34" s="25"/>
      <c r="G34" s="25"/>
      <c r="H34" s="21"/>
    </row>
    <row r="35" spans="1:10" x14ac:dyDescent="0.2">
      <c r="A35" s="30"/>
      <c r="B35" s="31"/>
      <c r="C35" s="183"/>
      <c r="D35" s="5"/>
      <c r="E35" s="25"/>
      <c r="F35" s="25"/>
      <c r="G35" s="25"/>
      <c r="H35" s="21"/>
    </row>
    <row r="36" spans="1:10" ht="17" thickBot="1" x14ac:dyDescent="0.25">
      <c r="A36" s="36"/>
      <c r="B36" s="34"/>
      <c r="C36" s="196"/>
      <c r="D36" s="6"/>
      <c r="E36" s="22"/>
      <c r="F36" s="22"/>
      <c r="G36" s="22"/>
      <c r="H36" s="22"/>
    </row>
    <row r="37" spans="1:10" x14ac:dyDescent="0.2">
      <c r="A37" s="7" t="str">
        <f>STP!A37</f>
        <v>DIV/PLACE</v>
      </c>
      <c r="B37" s="8" t="str">
        <f>STP!B37</f>
        <v>TEAMS</v>
      </c>
      <c r="C37" s="184" t="str">
        <f>STP!C37</f>
        <v>TIME</v>
      </c>
      <c r="D37" s="190" t="str">
        <f>D$3</f>
        <v>HOE</v>
      </c>
      <c r="E37" s="19" t="str">
        <f t="shared" ref="E37:H38" si="9">E3</f>
        <v>STP</v>
      </c>
      <c r="F37" s="19" t="str">
        <f t="shared" si="9"/>
        <v>ERC</v>
      </c>
      <c r="G37" s="19" t="str">
        <f t="shared" si="9"/>
        <v>H2HM</v>
      </c>
      <c r="H37" s="19" t="str">
        <f t="shared" si="9"/>
        <v xml:space="preserve">TOT CHAMP </v>
      </c>
    </row>
    <row r="38" spans="1:10" x14ac:dyDescent="0.2">
      <c r="A38" s="10" t="str">
        <f>STP!A38</f>
        <v>MASTERS</v>
      </c>
      <c r="B38" s="15"/>
      <c r="C38" s="185"/>
      <c r="D38" s="191" t="str">
        <f>D$4</f>
        <v>Points</v>
      </c>
      <c r="E38" s="20" t="str">
        <f t="shared" si="9"/>
        <v>Points</v>
      </c>
      <c r="F38" s="20" t="str">
        <f t="shared" si="9"/>
        <v>Points</v>
      </c>
      <c r="G38" s="20" t="str">
        <f t="shared" si="9"/>
        <v>Points</v>
      </c>
      <c r="H38" s="20" t="str">
        <f t="shared" si="9"/>
        <v>POINTS</v>
      </c>
    </row>
    <row r="39" spans="1:10" x14ac:dyDescent="0.2">
      <c r="A39" s="30">
        <v>1</v>
      </c>
      <c r="B39" s="31" t="s">
        <v>34</v>
      </c>
      <c r="C39" s="183">
        <v>1.0960648148148148E-2</v>
      </c>
      <c r="D39" s="5">
        <f>IF(A39="DNS",MAX(A$39:A$44)+1,A39)</f>
        <v>1</v>
      </c>
      <c r="E39" s="25">
        <f>INDEX(STP!D$39:D$44,MATCH(B39,STP!B$39:B$44,0))</f>
        <v>1</v>
      </c>
      <c r="F39" s="25">
        <f>INDEX('ERC Sp.'!D$39:D$44,MATCH(B39,'ERC Sp.'!B$39:B$44,0))</f>
        <v>3</v>
      </c>
      <c r="G39" s="25">
        <f>INDEX(H2HM!D$39:D$44,MATCH(B39,H2HM!B$39:B$44,0))</f>
        <v>1</v>
      </c>
      <c r="H39" s="104">
        <f>SUM(D39:G39)</f>
        <v>6</v>
      </c>
    </row>
    <row r="40" spans="1:10" x14ac:dyDescent="0.2">
      <c r="A40" s="30">
        <v>2</v>
      </c>
      <c r="B40" s="31" t="s">
        <v>89</v>
      </c>
      <c r="C40" s="183">
        <v>1.113425925925926E-2</v>
      </c>
      <c r="D40" s="5">
        <f>IF(A40="DNS",MAX(A$39:A$44)+1,A40)</f>
        <v>2</v>
      </c>
      <c r="E40" s="25">
        <f>INDEX(STP!D$39:D$44,MATCH(B40,STP!B$39:B$44,0))</f>
        <v>1</v>
      </c>
      <c r="F40" s="25">
        <f>INDEX('ERC Sp.'!D$39:D$44,MATCH(B40,'ERC Sp.'!B$39:B$44,0))</f>
        <v>1</v>
      </c>
      <c r="G40" s="25">
        <f>INDEX(H2HM!D$39:D$44,MATCH(B40,H2HM!B$39:B$44,0))</f>
        <v>3</v>
      </c>
      <c r="H40" s="104">
        <f t="shared" ref="H40:H41" si="10">SUM(D40:G40)</f>
        <v>7</v>
      </c>
    </row>
    <row r="41" spans="1:10" x14ac:dyDescent="0.2">
      <c r="A41" s="30">
        <v>3</v>
      </c>
      <c r="B41" s="31" t="s">
        <v>87</v>
      </c>
      <c r="C41" s="183">
        <v>1.2164351851851852E-2</v>
      </c>
      <c r="D41" s="5">
        <f>IF(A41="DNS",MAX(A$39:A$44)+1,A41)</f>
        <v>3</v>
      </c>
      <c r="E41" s="25">
        <f>INDEX(STP!D$39:D$44,MATCH(B41,STP!B$39:B$44,0))</f>
        <v>3</v>
      </c>
      <c r="F41" s="25">
        <f>INDEX('ERC Sp.'!D$39:D$44,MATCH(B41,'ERC Sp.'!B$39:B$44,0))</f>
        <v>2</v>
      </c>
      <c r="G41" s="25">
        <f>INDEX(H2HM!D$39:D$44,MATCH(B41,H2HM!B$39:B$44,0))</f>
        <v>2</v>
      </c>
      <c r="H41" s="104">
        <f t="shared" si="10"/>
        <v>10</v>
      </c>
    </row>
    <row r="42" spans="1:10" x14ac:dyDescent="0.2">
      <c r="A42" s="62"/>
      <c r="B42" s="31"/>
      <c r="C42" s="183"/>
      <c r="D42" s="5"/>
      <c r="E42" s="25"/>
      <c r="F42" s="25"/>
      <c r="G42" s="25"/>
      <c r="H42" s="21"/>
    </row>
    <row r="43" spans="1:10" x14ac:dyDescent="0.2">
      <c r="A43" s="62"/>
      <c r="B43" s="31"/>
      <c r="C43" s="183"/>
      <c r="D43" s="5"/>
      <c r="E43" s="25"/>
      <c r="F43" s="25"/>
      <c r="G43" s="25"/>
      <c r="H43" s="21"/>
    </row>
    <row r="44" spans="1:10" ht="17" thickBot="1" x14ac:dyDescent="0.25">
      <c r="A44" s="36"/>
      <c r="B44" s="34"/>
      <c r="C44" s="196"/>
      <c r="D44" s="6"/>
      <c r="E44" s="22"/>
      <c r="F44" s="22"/>
      <c r="G44" s="22"/>
      <c r="H44" s="22"/>
    </row>
    <row r="45" spans="1:10" x14ac:dyDescent="0.2">
      <c r="A45" s="10" t="str">
        <f>STP!A45</f>
        <v>DIV/PLACE</v>
      </c>
      <c r="B45" s="193" t="str">
        <f>STP!B45</f>
        <v>TEAMS</v>
      </c>
      <c r="C45" s="194" t="str">
        <f>STP!C45</f>
        <v>TIME</v>
      </c>
      <c r="D45" s="193" t="str">
        <f>STP!D45</f>
        <v>STP</v>
      </c>
      <c r="E45" s="20" t="str">
        <f t="shared" ref="E45:H46" si="11">E3</f>
        <v>STP</v>
      </c>
      <c r="F45" s="20" t="str">
        <f t="shared" si="11"/>
        <v>ERC</v>
      </c>
      <c r="G45" s="20" t="str">
        <f t="shared" si="11"/>
        <v>H2HM</v>
      </c>
      <c r="H45" s="20" t="str">
        <f t="shared" si="11"/>
        <v xml:space="preserve">TOT CHAMP </v>
      </c>
    </row>
    <row r="46" spans="1:10" x14ac:dyDescent="0.2">
      <c r="A46" s="10" t="str">
        <f>STP!A46</f>
        <v>YOUTH</v>
      </c>
      <c r="B46" s="15"/>
      <c r="C46" s="185"/>
      <c r="D46" s="16" t="str">
        <f>STP!D46</f>
        <v>Points</v>
      </c>
      <c r="E46" s="20" t="str">
        <f t="shared" si="11"/>
        <v>Points</v>
      </c>
      <c r="F46" s="20" t="str">
        <f t="shared" si="11"/>
        <v>Points</v>
      </c>
      <c r="G46" s="20" t="str">
        <f t="shared" si="11"/>
        <v>Points</v>
      </c>
      <c r="H46" s="20" t="str">
        <f t="shared" si="11"/>
        <v>POINTS</v>
      </c>
    </row>
    <row r="47" spans="1:10" x14ac:dyDescent="0.2">
      <c r="A47" s="30">
        <v>1</v>
      </c>
      <c r="B47" s="31"/>
      <c r="C47" s="183"/>
      <c r="E47" s="24"/>
      <c r="F47" s="24"/>
      <c r="G47" s="21"/>
      <c r="H47" s="21">
        <f t="shared" ref="H47:H51" si="12">SUM(D47:G47)</f>
        <v>0</v>
      </c>
    </row>
    <row r="48" spans="1:10" x14ac:dyDescent="0.2">
      <c r="A48" s="30">
        <v>2</v>
      </c>
      <c r="B48" s="31"/>
      <c r="C48" s="183"/>
      <c r="E48" s="24"/>
      <c r="F48" s="24"/>
      <c r="G48" s="21"/>
      <c r="H48" s="21">
        <f t="shared" si="12"/>
        <v>0</v>
      </c>
    </row>
    <row r="49" spans="1:8" x14ac:dyDescent="0.2">
      <c r="A49" s="30">
        <v>3</v>
      </c>
      <c r="B49" s="31"/>
      <c r="C49" s="183"/>
      <c r="E49" s="24"/>
      <c r="F49" s="24"/>
      <c r="G49" s="21"/>
      <c r="H49" s="21">
        <f t="shared" si="12"/>
        <v>0</v>
      </c>
    </row>
    <row r="50" spans="1:8" x14ac:dyDescent="0.2">
      <c r="A50" s="30">
        <v>4</v>
      </c>
      <c r="B50" s="31"/>
      <c r="C50" s="183"/>
      <c r="E50" s="24"/>
      <c r="F50" s="24"/>
      <c r="G50" s="21"/>
      <c r="H50" s="21">
        <f t="shared" si="12"/>
        <v>0</v>
      </c>
    </row>
    <row r="51" spans="1:8" x14ac:dyDescent="0.2">
      <c r="A51" s="30"/>
      <c r="B51" s="31"/>
      <c r="C51" s="183"/>
      <c r="E51" s="24"/>
      <c r="F51" s="24"/>
      <c r="G51" s="21"/>
      <c r="H51" s="21">
        <f t="shared" si="12"/>
        <v>0</v>
      </c>
    </row>
    <row r="52" spans="1:8" ht="17" thickBot="1" x14ac:dyDescent="0.25">
      <c r="A52" s="36"/>
      <c r="B52" s="34"/>
      <c r="C52" s="186"/>
      <c r="D52" s="3"/>
      <c r="E52" s="23"/>
      <c r="F52" s="23"/>
      <c r="G52" s="23"/>
      <c r="H52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9"/>
  <sheetViews>
    <sheetView workbookViewId="0">
      <selection activeCell="D5" sqref="D5"/>
    </sheetView>
  </sheetViews>
  <sheetFormatPr baseColWidth="10" defaultColWidth="8.6640625" defaultRowHeight="16" x14ac:dyDescent="0.2"/>
  <cols>
    <col min="2" max="2" width="13.1640625" bestFit="1" customWidth="1"/>
  </cols>
  <sheetData>
    <row r="2" spans="1:5" s="29" customFormat="1" ht="23" customHeight="1" thickBot="1" x14ac:dyDescent="0.3">
      <c r="A2" s="27" t="s">
        <v>6</v>
      </c>
      <c r="B2" s="27"/>
      <c r="C2" s="37">
        <f>'SPRING 2023'!C2</f>
        <v>2023</v>
      </c>
    </row>
    <row r="3" spans="1:5" x14ac:dyDescent="0.2">
      <c r="A3" s="106" t="s">
        <v>4</v>
      </c>
      <c r="B3" s="8" t="s">
        <v>16</v>
      </c>
      <c r="C3" s="8" t="s">
        <v>5</v>
      </c>
      <c r="D3" s="8" t="s">
        <v>13</v>
      </c>
      <c r="E3" s="19" t="s">
        <v>37</v>
      </c>
    </row>
    <row r="4" spans="1:5" x14ac:dyDescent="0.2">
      <c r="A4" s="107" t="s">
        <v>0</v>
      </c>
      <c r="B4" s="15"/>
      <c r="C4" s="15"/>
      <c r="D4" s="16" t="s">
        <v>12</v>
      </c>
      <c r="E4" s="20" t="s">
        <v>31</v>
      </c>
    </row>
    <row r="5" spans="1:5" x14ac:dyDescent="0.2">
      <c r="A5" s="108">
        <v>1</v>
      </c>
      <c r="B5" t="s">
        <v>48</v>
      </c>
      <c r="C5" s="90">
        <v>0.24583333333333335</v>
      </c>
      <c r="D5" s="5">
        <v>1</v>
      </c>
      <c r="E5" s="21">
        <f>D5</f>
        <v>1</v>
      </c>
    </row>
    <row r="6" spans="1:5" x14ac:dyDescent="0.2">
      <c r="A6" s="108">
        <v>2</v>
      </c>
      <c r="B6" t="s">
        <v>32</v>
      </c>
      <c r="C6" s="90">
        <v>0.2673611111111111</v>
      </c>
      <c r="D6" s="5">
        <v>2</v>
      </c>
      <c r="E6" s="21">
        <f>D6</f>
        <v>2</v>
      </c>
    </row>
    <row r="7" spans="1:5" x14ac:dyDescent="0.2">
      <c r="A7" s="108">
        <v>3</v>
      </c>
      <c r="B7" t="s">
        <v>34</v>
      </c>
      <c r="C7" s="90">
        <v>0.27430555555555552</v>
      </c>
      <c r="D7" s="5">
        <v>3</v>
      </c>
      <c r="E7" s="21">
        <f>D7</f>
        <v>3</v>
      </c>
    </row>
    <row r="8" spans="1:5" x14ac:dyDescent="0.2">
      <c r="A8" s="108"/>
      <c r="C8" s="90"/>
      <c r="D8" s="5"/>
      <c r="E8" s="21">
        <f t="shared" ref="E8:E11" si="0">D8</f>
        <v>0</v>
      </c>
    </row>
    <row r="9" spans="1:5" x14ac:dyDescent="0.2">
      <c r="A9" s="108"/>
      <c r="C9" s="90"/>
      <c r="D9" s="5"/>
      <c r="E9" s="21">
        <f t="shared" si="0"/>
        <v>0</v>
      </c>
    </row>
    <row r="10" spans="1:5" x14ac:dyDescent="0.2">
      <c r="A10" s="108"/>
      <c r="B10" s="31"/>
      <c r="C10" s="90"/>
      <c r="D10" s="5"/>
      <c r="E10" s="21">
        <f t="shared" si="0"/>
        <v>0</v>
      </c>
    </row>
    <row r="11" spans="1:5" ht="17" thickBot="1" x14ac:dyDescent="0.25">
      <c r="A11" s="109"/>
      <c r="B11" s="34"/>
      <c r="C11" s="90"/>
      <c r="D11" s="6"/>
      <c r="E11" s="21">
        <f t="shared" si="0"/>
        <v>0</v>
      </c>
    </row>
    <row r="12" spans="1:5" x14ac:dyDescent="0.2">
      <c r="A12" s="106" t="s">
        <v>4</v>
      </c>
      <c r="B12" s="8" t="str">
        <f>B3</f>
        <v>TEAMS</v>
      </c>
      <c r="C12" s="8" t="s">
        <v>5</v>
      </c>
      <c r="D12" s="8" t="str">
        <f>D3</f>
        <v>RACE</v>
      </c>
      <c r="E12" s="19" t="str">
        <f>E3</f>
        <v>SEASON</v>
      </c>
    </row>
    <row r="13" spans="1:5" x14ac:dyDescent="0.2">
      <c r="A13" s="107" t="s">
        <v>1</v>
      </c>
      <c r="B13" s="15"/>
      <c r="C13" s="15"/>
      <c r="D13" s="16" t="str">
        <f>D4</f>
        <v>POINTS</v>
      </c>
      <c r="E13" s="20" t="str">
        <f>E4</f>
        <v>TOTAL</v>
      </c>
    </row>
    <row r="14" spans="1:5" x14ac:dyDescent="0.2">
      <c r="A14" s="108">
        <v>1</v>
      </c>
      <c r="B14" t="s">
        <v>75</v>
      </c>
      <c r="C14" s="90">
        <v>0.29166666666666669</v>
      </c>
      <c r="D14" s="5">
        <f>A14</f>
        <v>1</v>
      </c>
      <c r="E14" s="21">
        <f t="shared" ref="E14:E25" si="1">D14</f>
        <v>1</v>
      </c>
    </row>
    <row r="15" spans="1:5" x14ac:dyDescent="0.2">
      <c r="A15" s="108">
        <v>2</v>
      </c>
      <c r="B15" t="s">
        <v>48</v>
      </c>
      <c r="C15" s="90">
        <v>0.2986111111111111</v>
      </c>
      <c r="D15" s="5">
        <f t="shared" ref="D15:D17" si="2">A15</f>
        <v>2</v>
      </c>
      <c r="E15" s="21">
        <f t="shared" si="1"/>
        <v>2</v>
      </c>
    </row>
    <row r="16" spans="1:5" x14ac:dyDescent="0.2">
      <c r="A16" s="108">
        <v>3</v>
      </c>
      <c r="B16" t="s">
        <v>34</v>
      </c>
      <c r="C16" s="90">
        <v>0.31319444444444444</v>
      </c>
      <c r="D16" s="5">
        <f t="shared" si="2"/>
        <v>3</v>
      </c>
      <c r="E16" s="21">
        <f t="shared" si="1"/>
        <v>3</v>
      </c>
    </row>
    <row r="17" spans="1:10" x14ac:dyDescent="0.2">
      <c r="A17" s="108">
        <v>4</v>
      </c>
      <c r="B17" t="s">
        <v>60</v>
      </c>
      <c r="C17" s="90">
        <v>0.32569444444444445</v>
      </c>
      <c r="D17" s="5">
        <f t="shared" si="2"/>
        <v>4</v>
      </c>
      <c r="E17" s="21">
        <f t="shared" si="1"/>
        <v>4</v>
      </c>
    </row>
    <row r="18" spans="1:10" x14ac:dyDescent="0.2">
      <c r="A18" s="108" t="s">
        <v>11</v>
      </c>
      <c r="B18" t="s">
        <v>62</v>
      </c>
      <c r="C18" s="90"/>
      <c r="D18" s="5">
        <v>5</v>
      </c>
      <c r="E18" s="21">
        <f t="shared" si="1"/>
        <v>5</v>
      </c>
    </row>
    <row r="19" spans="1:10" x14ac:dyDescent="0.2">
      <c r="A19" s="108" t="s">
        <v>11</v>
      </c>
      <c r="B19" s="31" t="s">
        <v>56</v>
      </c>
      <c r="C19" s="90"/>
      <c r="D19" s="5">
        <v>5</v>
      </c>
      <c r="E19" s="21">
        <f t="shared" si="1"/>
        <v>5</v>
      </c>
    </row>
    <row r="20" spans="1:10" x14ac:dyDescent="0.2">
      <c r="A20" s="108" t="s">
        <v>11</v>
      </c>
      <c r="B20" s="31"/>
      <c r="C20" s="90"/>
      <c r="D20" s="5">
        <v>5</v>
      </c>
      <c r="E20" s="21">
        <f t="shared" si="1"/>
        <v>5</v>
      </c>
    </row>
    <row r="21" spans="1:10" x14ac:dyDescent="0.2">
      <c r="A21" s="108"/>
      <c r="B21" s="31"/>
      <c r="C21" s="90"/>
      <c r="D21" s="5">
        <v>5</v>
      </c>
      <c r="E21" s="21">
        <f t="shared" si="1"/>
        <v>5</v>
      </c>
    </row>
    <row r="22" spans="1:10" x14ac:dyDescent="0.2">
      <c r="A22" s="108"/>
      <c r="B22" s="31"/>
      <c r="C22" s="90"/>
      <c r="D22" s="5">
        <v>5</v>
      </c>
      <c r="E22" s="21">
        <f t="shared" si="1"/>
        <v>5</v>
      </c>
    </row>
    <row r="23" spans="1:10" x14ac:dyDescent="0.2">
      <c r="A23" s="108"/>
      <c r="B23" s="31"/>
      <c r="C23" s="90"/>
      <c r="D23" s="5"/>
      <c r="E23" s="21">
        <f t="shared" si="1"/>
        <v>0</v>
      </c>
    </row>
    <row r="24" spans="1:10" x14ac:dyDescent="0.2">
      <c r="A24" s="108"/>
      <c r="B24" s="31"/>
      <c r="C24" s="90"/>
      <c r="D24" s="5"/>
      <c r="E24" s="21">
        <f t="shared" si="1"/>
        <v>0</v>
      </c>
    </row>
    <row r="25" spans="1:10" ht="17" thickBot="1" x14ac:dyDescent="0.25">
      <c r="A25" s="110"/>
      <c r="B25" s="34"/>
      <c r="C25" s="90"/>
      <c r="D25" s="6"/>
      <c r="E25" s="21">
        <f t="shared" si="1"/>
        <v>0</v>
      </c>
    </row>
    <row r="26" spans="1:10" x14ac:dyDescent="0.2">
      <c r="A26" s="111" t="s">
        <v>4</v>
      </c>
      <c r="B26" s="8" t="str">
        <f>B12</f>
        <v>TEAMS</v>
      </c>
      <c r="C26" s="14" t="s">
        <v>5</v>
      </c>
      <c r="D26" s="8" t="str">
        <f>D12</f>
        <v>RACE</v>
      </c>
      <c r="E26" s="19" t="str">
        <f>E12</f>
        <v>SEASON</v>
      </c>
    </row>
    <row r="27" spans="1:10" x14ac:dyDescent="0.2">
      <c r="A27" s="107" t="s">
        <v>2</v>
      </c>
      <c r="B27" s="15"/>
      <c r="C27" s="15"/>
      <c r="D27" s="16" t="str">
        <f>D13</f>
        <v>POINTS</v>
      </c>
      <c r="E27" s="20" t="str">
        <f>E13</f>
        <v>TOTAL</v>
      </c>
    </row>
    <row r="28" spans="1:10" x14ac:dyDescent="0.2">
      <c r="A28" s="108">
        <v>1</v>
      </c>
      <c r="B28" s="31" t="s">
        <v>7</v>
      </c>
      <c r="C28" s="90">
        <v>0.27569444444444446</v>
      </c>
      <c r="D28" s="5">
        <v>1</v>
      </c>
      <c r="E28" s="21">
        <f t="shared" ref="E28:E39" si="3">D28</f>
        <v>1</v>
      </c>
      <c r="F28" s="5"/>
      <c r="G28" s="5"/>
      <c r="H28" s="5"/>
      <c r="I28" s="5"/>
      <c r="J28" s="5"/>
    </row>
    <row r="29" spans="1:10" x14ac:dyDescent="0.2">
      <c r="A29" s="108">
        <v>2</v>
      </c>
      <c r="B29" s="31" t="s">
        <v>48</v>
      </c>
      <c r="C29" s="90">
        <v>0.27638888888888885</v>
      </c>
      <c r="D29" s="5">
        <v>2</v>
      </c>
      <c r="E29" s="21">
        <f t="shared" si="3"/>
        <v>2</v>
      </c>
      <c r="F29" s="5"/>
      <c r="G29" s="5"/>
      <c r="H29" s="5"/>
      <c r="I29" s="5"/>
      <c r="J29" s="5"/>
    </row>
    <row r="30" spans="1:10" x14ac:dyDescent="0.2">
      <c r="A30" s="108">
        <v>3</v>
      </c>
      <c r="B30" t="s">
        <v>9</v>
      </c>
      <c r="C30" s="90">
        <v>0.27986111111111112</v>
      </c>
      <c r="D30" s="5">
        <v>3</v>
      </c>
      <c r="E30" s="21">
        <f t="shared" si="3"/>
        <v>3</v>
      </c>
      <c r="F30" s="5"/>
      <c r="G30" s="5"/>
      <c r="H30" s="5"/>
      <c r="I30" s="5"/>
      <c r="J30" s="5"/>
    </row>
    <row r="31" spans="1:10" x14ac:dyDescent="0.2">
      <c r="A31" s="108">
        <v>4</v>
      </c>
      <c r="B31" s="31" t="s">
        <v>34</v>
      </c>
      <c r="C31" s="90">
        <v>0.28055555555555556</v>
      </c>
      <c r="D31" s="5">
        <v>4</v>
      </c>
      <c r="E31" s="21">
        <f t="shared" si="3"/>
        <v>4</v>
      </c>
      <c r="F31" s="5"/>
      <c r="G31" s="5"/>
      <c r="H31" s="5"/>
      <c r="I31" s="5"/>
      <c r="J31" s="5"/>
    </row>
    <row r="32" spans="1:10" x14ac:dyDescent="0.2">
      <c r="A32" s="108">
        <v>5</v>
      </c>
      <c r="B32" s="31" t="s">
        <v>74</v>
      </c>
      <c r="C32" s="90">
        <v>0.28333333333333333</v>
      </c>
      <c r="D32" s="5">
        <v>5</v>
      </c>
      <c r="E32" s="21">
        <f t="shared" si="3"/>
        <v>5</v>
      </c>
      <c r="F32" s="5"/>
      <c r="G32" s="5"/>
      <c r="H32" s="5"/>
      <c r="I32" s="5"/>
      <c r="J32" s="5"/>
    </row>
    <row r="33" spans="1:10" x14ac:dyDescent="0.2">
      <c r="A33" s="108" t="s">
        <v>11</v>
      </c>
      <c r="C33" s="90"/>
      <c r="D33" s="5">
        <v>6</v>
      </c>
      <c r="E33" s="21">
        <f t="shared" si="3"/>
        <v>6</v>
      </c>
      <c r="F33" s="5"/>
      <c r="G33" s="5"/>
      <c r="H33" s="5"/>
      <c r="I33" s="5"/>
      <c r="J33" s="5"/>
    </row>
    <row r="34" spans="1:10" x14ac:dyDescent="0.2">
      <c r="A34" s="108"/>
      <c r="B34" s="31"/>
      <c r="C34" s="90"/>
      <c r="D34" s="5"/>
      <c r="E34" s="21">
        <f t="shared" si="3"/>
        <v>0</v>
      </c>
      <c r="F34" s="5"/>
      <c r="G34" s="5"/>
      <c r="H34" s="5"/>
      <c r="I34" s="5"/>
      <c r="J34" s="5"/>
    </row>
    <row r="35" spans="1:10" x14ac:dyDescent="0.2">
      <c r="A35" s="108"/>
      <c r="B35" s="31"/>
      <c r="C35" s="90"/>
      <c r="D35" s="5"/>
      <c r="E35" s="21">
        <f t="shared" si="3"/>
        <v>0</v>
      </c>
      <c r="F35" s="5"/>
      <c r="G35" s="5"/>
      <c r="H35" s="5"/>
      <c r="I35" s="5"/>
      <c r="J35" s="5"/>
    </row>
    <row r="36" spans="1:10" x14ac:dyDescent="0.2">
      <c r="A36" s="108"/>
      <c r="B36" s="31"/>
      <c r="C36" s="90"/>
      <c r="D36" s="5"/>
      <c r="E36" s="21">
        <f t="shared" si="3"/>
        <v>0</v>
      </c>
      <c r="F36" s="5"/>
      <c r="G36" s="5"/>
      <c r="H36" s="5"/>
      <c r="I36" s="5"/>
      <c r="J36" s="5"/>
    </row>
    <row r="37" spans="1:10" x14ac:dyDescent="0.2">
      <c r="A37" s="108"/>
      <c r="C37" s="90"/>
      <c r="D37" s="5"/>
      <c r="E37" s="21">
        <f t="shared" si="3"/>
        <v>0</v>
      </c>
      <c r="F37" s="5"/>
      <c r="G37" s="5"/>
      <c r="H37" s="5"/>
      <c r="I37" s="5"/>
      <c r="J37" s="5"/>
    </row>
    <row r="38" spans="1:10" x14ac:dyDescent="0.2">
      <c r="A38" s="108"/>
      <c r="B38" s="31"/>
      <c r="C38" s="90"/>
      <c r="D38" s="5"/>
      <c r="E38" s="21">
        <f t="shared" si="3"/>
        <v>0</v>
      </c>
      <c r="F38" s="5"/>
      <c r="G38" s="5"/>
      <c r="H38" s="5"/>
      <c r="I38" s="5"/>
      <c r="J38" s="5"/>
    </row>
    <row r="39" spans="1:10" ht="17" thickBot="1" x14ac:dyDescent="0.25">
      <c r="A39" s="110"/>
      <c r="B39" s="34"/>
      <c r="C39" s="90"/>
      <c r="D39" s="6"/>
      <c r="E39" s="21">
        <f t="shared" si="3"/>
        <v>0</v>
      </c>
      <c r="F39" s="5"/>
      <c r="G39" s="5"/>
      <c r="H39" s="5"/>
      <c r="I39" s="5"/>
      <c r="J39" s="5"/>
    </row>
    <row r="40" spans="1:10" x14ac:dyDescent="0.2">
      <c r="A40" s="111" t="s">
        <v>4</v>
      </c>
      <c r="B40" s="8" t="s">
        <v>16</v>
      </c>
      <c r="C40" s="14" t="s">
        <v>5</v>
      </c>
      <c r="D40" s="8" t="str">
        <f>D26</f>
        <v>RACE</v>
      </c>
      <c r="E40" s="19" t="str">
        <f>E26</f>
        <v>SEASON</v>
      </c>
      <c r="F40" s="26"/>
      <c r="G40" s="26"/>
      <c r="H40" s="26"/>
      <c r="I40" s="26"/>
      <c r="J40" s="26"/>
    </row>
    <row r="41" spans="1:10" x14ac:dyDescent="0.2">
      <c r="A41" s="107" t="s">
        <v>3</v>
      </c>
      <c r="B41" s="41"/>
      <c r="C41" s="41"/>
      <c r="D41" s="16" t="str">
        <f>D27</f>
        <v>POINTS</v>
      </c>
      <c r="E41" s="20" t="str">
        <f>E27</f>
        <v>TOTAL</v>
      </c>
      <c r="F41" s="5"/>
      <c r="G41" s="5"/>
      <c r="H41" s="5"/>
      <c r="I41" s="5"/>
      <c r="J41" s="5"/>
    </row>
    <row r="42" spans="1:10" x14ac:dyDescent="0.2">
      <c r="A42" s="108">
        <v>1</v>
      </c>
      <c r="B42" t="s">
        <v>47</v>
      </c>
      <c r="C42" s="90">
        <v>0.14652777777777778</v>
      </c>
      <c r="D42" s="5">
        <v>1</v>
      </c>
      <c r="E42" s="21">
        <f>D42</f>
        <v>1</v>
      </c>
      <c r="F42" s="5"/>
      <c r="G42" s="5"/>
      <c r="H42" s="5"/>
      <c r="I42" s="5"/>
      <c r="J42" s="5"/>
    </row>
    <row r="43" spans="1:10" x14ac:dyDescent="0.2">
      <c r="A43" s="108">
        <v>2</v>
      </c>
      <c r="B43" t="s">
        <v>61</v>
      </c>
      <c r="C43" s="90">
        <v>0.14861111111111111</v>
      </c>
      <c r="D43" s="5">
        <v>2</v>
      </c>
      <c r="E43" s="21">
        <f>D43</f>
        <v>2</v>
      </c>
      <c r="F43" s="5"/>
      <c r="G43" s="5"/>
      <c r="H43" s="5"/>
      <c r="I43" s="5"/>
      <c r="J43" s="5"/>
    </row>
    <row r="44" spans="1:10" x14ac:dyDescent="0.2">
      <c r="A44" s="108">
        <v>3</v>
      </c>
      <c r="B44" t="s">
        <v>34</v>
      </c>
      <c r="C44" s="90">
        <v>0.15347222222222223</v>
      </c>
      <c r="D44" s="5">
        <v>3</v>
      </c>
      <c r="E44" s="21">
        <f t="shared" ref="E44:E49" si="4">D44</f>
        <v>3</v>
      </c>
      <c r="F44" s="5"/>
      <c r="G44" s="5"/>
      <c r="H44" s="5"/>
      <c r="I44" s="5"/>
      <c r="J44" s="5"/>
    </row>
    <row r="45" spans="1:10" ht="18" customHeight="1" x14ac:dyDescent="0.2">
      <c r="A45" s="108" t="s">
        <v>11</v>
      </c>
      <c r="B45" s="87" t="s">
        <v>70</v>
      </c>
      <c r="C45" s="90"/>
      <c r="D45" s="5">
        <v>4</v>
      </c>
      <c r="E45" s="21">
        <f t="shared" si="4"/>
        <v>4</v>
      </c>
      <c r="F45" s="5"/>
      <c r="G45" s="5"/>
      <c r="H45" s="5"/>
      <c r="I45" s="5"/>
      <c r="J45" s="5"/>
    </row>
    <row r="46" spans="1:10" x14ac:dyDescent="0.2">
      <c r="A46" s="108" t="s">
        <v>11</v>
      </c>
      <c r="C46" s="90"/>
      <c r="D46" s="5">
        <v>5</v>
      </c>
      <c r="E46" s="21">
        <f t="shared" si="4"/>
        <v>5</v>
      </c>
    </row>
    <row r="47" spans="1:10" x14ac:dyDescent="0.2">
      <c r="A47" s="108" t="s">
        <v>11</v>
      </c>
      <c r="B47" s="87"/>
      <c r="C47" s="90"/>
      <c r="D47" s="5">
        <v>5</v>
      </c>
      <c r="E47" s="21">
        <f t="shared" si="4"/>
        <v>5</v>
      </c>
    </row>
    <row r="48" spans="1:10" x14ac:dyDescent="0.2">
      <c r="A48" s="108"/>
      <c r="C48" s="90"/>
      <c r="D48" s="5"/>
      <c r="E48" s="21">
        <f t="shared" si="4"/>
        <v>0</v>
      </c>
    </row>
    <row r="49" spans="1:5" ht="17" thickBot="1" x14ac:dyDescent="0.25">
      <c r="A49" s="110"/>
      <c r="B49" s="3"/>
      <c r="C49" s="91"/>
      <c r="D49" s="6"/>
      <c r="E49" s="22">
        <f t="shared" si="4"/>
        <v>0</v>
      </c>
    </row>
  </sheetData>
  <sortState xmlns:xlrd2="http://schemas.microsoft.com/office/spreadsheetml/2017/richdata2" ref="A44:L46">
    <sortCondition ref="C44:C46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49"/>
  <sheetViews>
    <sheetView workbookViewId="0">
      <selection activeCell="E5" sqref="E5"/>
    </sheetView>
  </sheetViews>
  <sheetFormatPr baseColWidth="10" defaultColWidth="8.6640625" defaultRowHeight="16" x14ac:dyDescent="0.2"/>
  <cols>
    <col min="2" max="2" width="15" customWidth="1"/>
    <col min="6" max="6" width="13.1640625" customWidth="1"/>
  </cols>
  <sheetData>
    <row r="2" spans="1:6" s="29" customFormat="1" ht="20" thickBot="1" x14ac:dyDescent="0.3">
      <c r="A2" s="27" t="s">
        <v>10</v>
      </c>
      <c r="B2" s="27"/>
      <c r="E2" s="37">
        <f>SW!C2</f>
        <v>2023</v>
      </c>
    </row>
    <row r="3" spans="1:6" x14ac:dyDescent="0.2">
      <c r="A3" s="106" t="s">
        <v>4</v>
      </c>
      <c r="B3" s="8" t="str">
        <f>SW!B3</f>
        <v>TEAMS</v>
      </c>
      <c r="C3" s="8" t="s">
        <v>5</v>
      </c>
      <c r="D3" s="8" t="str">
        <f>SW!D3</f>
        <v>RACE</v>
      </c>
      <c r="E3" s="19" t="s">
        <v>36</v>
      </c>
      <c r="F3" s="19" t="s">
        <v>37</v>
      </c>
    </row>
    <row r="4" spans="1:6" x14ac:dyDescent="0.2">
      <c r="A4" s="107" t="s">
        <v>0</v>
      </c>
      <c r="B4" s="15"/>
      <c r="C4" s="15"/>
      <c r="D4" s="16" t="str">
        <f>SW!D4</f>
        <v>POINTS</v>
      </c>
      <c r="E4" s="20" t="s">
        <v>14</v>
      </c>
      <c r="F4" s="20" t="s">
        <v>31</v>
      </c>
    </row>
    <row r="5" spans="1:6" x14ac:dyDescent="0.2">
      <c r="A5" s="108">
        <v>1</v>
      </c>
      <c r="B5" t="s">
        <v>48</v>
      </c>
      <c r="C5" s="90">
        <v>0.74722222222222223</v>
      </c>
      <c r="D5" s="5">
        <v>1</v>
      </c>
      <c r="E5" s="21">
        <f>INDEX(SW!D$5:D$11,MATCH(B5,SW!B$5:B$11,0))</f>
        <v>1</v>
      </c>
      <c r="F5" s="21">
        <f t="shared" ref="F5:F10" si="0">SUM(D5:E5)</f>
        <v>2</v>
      </c>
    </row>
    <row r="6" spans="1:6" x14ac:dyDescent="0.2">
      <c r="A6" s="108">
        <f>A5+1</f>
        <v>2</v>
      </c>
      <c r="B6" t="s">
        <v>32</v>
      </c>
      <c r="C6" s="90">
        <v>0.79027777777777775</v>
      </c>
      <c r="D6" s="5">
        <v>2</v>
      </c>
      <c r="E6" s="21">
        <f>INDEX(SW!D$5:D$11,MATCH(B6,SW!B$5:B$11,0))</f>
        <v>2</v>
      </c>
      <c r="F6" s="21">
        <f t="shared" si="0"/>
        <v>4</v>
      </c>
    </row>
    <row r="7" spans="1:6" x14ac:dyDescent="0.2">
      <c r="A7" s="108">
        <f>A6+1</f>
        <v>3</v>
      </c>
      <c r="B7" t="s">
        <v>34</v>
      </c>
      <c r="C7" s="90">
        <v>0.79583333333333339</v>
      </c>
      <c r="D7" s="5">
        <v>3</v>
      </c>
      <c r="E7" s="21">
        <f>INDEX(SW!D$5:D$11,MATCH(B7,SW!B$5:B$11,0))</f>
        <v>3</v>
      </c>
      <c r="F7" s="21">
        <f t="shared" si="0"/>
        <v>6</v>
      </c>
    </row>
    <row r="8" spans="1:6" x14ac:dyDescent="0.2">
      <c r="A8" s="108" t="s">
        <v>11</v>
      </c>
      <c r="C8" s="90"/>
      <c r="D8" s="5">
        <v>4</v>
      </c>
      <c r="E8" s="21" t="e">
        <f>INDEX(SW!D$5:D$11,MATCH(B8,SW!B$5:B$11,0))</f>
        <v>#N/A</v>
      </c>
      <c r="F8" s="21" t="e">
        <f t="shared" si="0"/>
        <v>#N/A</v>
      </c>
    </row>
    <row r="9" spans="1:6" x14ac:dyDescent="0.2">
      <c r="A9" s="108" t="s">
        <v>11</v>
      </c>
      <c r="C9" s="90"/>
      <c r="D9" s="5">
        <v>4</v>
      </c>
      <c r="E9" s="21" t="e">
        <f>INDEX(SW!D$5:D$11,MATCH(B9,SW!B$5:B$11,0))</f>
        <v>#N/A</v>
      </c>
      <c r="F9" s="21" t="e">
        <f t="shared" si="0"/>
        <v>#N/A</v>
      </c>
    </row>
    <row r="10" spans="1:6" x14ac:dyDescent="0.2">
      <c r="A10" s="108" t="s">
        <v>11</v>
      </c>
      <c r="B10" s="31"/>
      <c r="C10" s="90"/>
      <c r="D10" s="5">
        <v>4</v>
      </c>
      <c r="E10" s="21" t="e">
        <f>INDEX(SW!D$5:D$11,MATCH(B10,SW!B$5:B$11,0))</f>
        <v>#N/A</v>
      </c>
      <c r="F10" s="21" t="e">
        <f t="shared" si="0"/>
        <v>#N/A</v>
      </c>
    </row>
    <row r="11" spans="1:6" ht="17" thickBot="1" x14ac:dyDescent="0.25">
      <c r="A11" s="109"/>
      <c r="B11" s="34"/>
      <c r="C11" s="90"/>
      <c r="D11" s="6"/>
      <c r="E11" s="21"/>
      <c r="F11" s="23"/>
    </row>
    <row r="12" spans="1:6" x14ac:dyDescent="0.2">
      <c r="A12" s="106" t="s">
        <v>4</v>
      </c>
      <c r="B12" s="8" t="str">
        <f>SW!B12</f>
        <v>TEAMS</v>
      </c>
      <c r="C12" s="8" t="s">
        <v>5</v>
      </c>
      <c r="D12" s="8" t="str">
        <f>SW!D12</f>
        <v>RACE</v>
      </c>
      <c r="E12" s="19" t="str">
        <f>E3</f>
        <v>SW</v>
      </c>
      <c r="F12" s="9" t="str">
        <f>F3</f>
        <v>SEASON</v>
      </c>
    </row>
    <row r="13" spans="1:6" x14ac:dyDescent="0.2">
      <c r="A13" s="107" t="s">
        <v>1</v>
      </c>
      <c r="B13" s="15"/>
      <c r="C13" s="15"/>
      <c r="D13" s="16" t="str">
        <f>SW!D13</f>
        <v>POINTS</v>
      </c>
      <c r="E13" s="20" t="str">
        <f>E4</f>
        <v>Points</v>
      </c>
      <c r="F13" s="18" t="str">
        <f>F4</f>
        <v>TOTAL</v>
      </c>
    </row>
    <row r="14" spans="1:6" x14ac:dyDescent="0.2">
      <c r="A14" s="108">
        <v>1</v>
      </c>
      <c r="B14" t="s">
        <v>48</v>
      </c>
      <c r="C14" s="90">
        <v>0.76180555555555562</v>
      </c>
      <c r="D14" s="5">
        <v>1</v>
      </c>
      <c r="E14" s="21">
        <f>INDEX(SW!D$14:D$25,MATCH(B14,SW!B$14:B$25,0))</f>
        <v>2</v>
      </c>
      <c r="F14" s="21">
        <f t="shared" ref="F14:F21" si="1">SUM(D14:E14)</f>
        <v>3</v>
      </c>
    </row>
    <row r="15" spans="1:6" x14ac:dyDescent="0.2">
      <c r="A15" s="108">
        <f t="shared" ref="A15:A17" si="2">A14+1</f>
        <v>2</v>
      </c>
      <c r="B15" t="s">
        <v>60</v>
      </c>
      <c r="C15" s="90">
        <v>0.79791666666666661</v>
      </c>
      <c r="D15" s="5">
        <v>2</v>
      </c>
      <c r="E15" s="21">
        <f>INDEX(SW!D$14:D$25,MATCH(B15,SW!B$14:B$25,0))</f>
        <v>4</v>
      </c>
      <c r="F15" s="21">
        <f t="shared" si="1"/>
        <v>6</v>
      </c>
    </row>
    <row r="16" spans="1:6" x14ac:dyDescent="0.2">
      <c r="A16" s="108">
        <f t="shared" si="2"/>
        <v>3</v>
      </c>
      <c r="B16" t="s">
        <v>34</v>
      </c>
      <c r="C16" s="90">
        <v>0.83750000000000002</v>
      </c>
      <c r="D16" s="5">
        <v>3</v>
      </c>
      <c r="E16" s="21">
        <f>INDEX(SW!D$14:D$25,MATCH(B16,SW!B$14:B$25,0))</f>
        <v>3</v>
      </c>
      <c r="F16" s="21">
        <f t="shared" si="1"/>
        <v>6</v>
      </c>
    </row>
    <row r="17" spans="1:6" x14ac:dyDescent="0.2">
      <c r="A17" s="108">
        <f t="shared" si="2"/>
        <v>4</v>
      </c>
      <c r="B17" t="s">
        <v>75</v>
      </c>
      <c r="C17" s="90">
        <v>0.85625000000000007</v>
      </c>
      <c r="D17" s="5">
        <v>4</v>
      </c>
      <c r="E17" s="21">
        <f>INDEX(SW!D$14:D$25,MATCH(B17,SW!B$14:B$25,0))</f>
        <v>1</v>
      </c>
      <c r="F17" s="21">
        <f t="shared" ref="F17" si="3">SUM(D17:E17)</f>
        <v>5</v>
      </c>
    </row>
    <row r="18" spans="1:6" x14ac:dyDescent="0.2">
      <c r="A18" s="108" t="s">
        <v>11</v>
      </c>
      <c r="B18" t="s">
        <v>62</v>
      </c>
      <c r="C18" s="90"/>
      <c r="D18" s="5">
        <v>5</v>
      </c>
      <c r="E18" s="21">
        <f>INDEX(SW!D$14:D$25,MATCH(B18,SW!B$14:B$25,0))</f>
        <v>5</v>
      </c>
      <c r="F18" s="21">
        <f t="shared" si="1"/>
        <v>10</v>
      </c>
    </row>
    <row r="19" spans="1:6" x14ac:dyDescent="0.2">
      <c r="A19" s="108" t="s">
        <v>11</v>
      </c>
      <c r="B19" s="31" t="s">
        <v>56</v>
      </c>
      <c r="C19" s="90"/>
      <c r="D19" s="5">
        <v>5</v>
      </c>
      <c r="E19" s="21">
        <f>INDEX(SW!D$14:D$25,MATCH(B19,SW!B$14:B$25,0))</f>
        <v>5</v>
      </c>
      <c r="F19" s="21">
        <f t="shared" si="1"/>
        <v>10</v>
      </c>
    </row>
    <row r="20" spans="1:6" x14ac:dyDescent="0.2">
      <c r="A20" s="108" t="s">
        <v>11</v>
      </c>
      <c r="B20" s="31"/>
      <c r="C20" s="90"/>
      <c r="D20" s="5">
        <v>6</v>
      </c>
      <c r="E20" s="21" t="e">
        <f>INDEX(SW!D$14:D$25,MATCH(B20,SW!B$14:B$25,0))</f>
        <v>#N/A</v>
      </c>
      <c r="F20" s="21" t="e">
        <f t="shared" si="1"/>
        <v>#N/A</v>
      </c>
    </row>
    <row r="21" spans="1:6" x14ac:dyDescent="0.2">
      <c r="A21" s="108" t="s">
        <v>11</v>
      </c>
      <c r="B21" s="31"/>
      <c r="C21" s="90"/>
      <c r="D21" s="5">
        <v>6</v>
      </c>
      <c r="E21" s="21" t="e">
        <f>INDEX(SW!D$14:D$25,MATCH(B21,SW!B$14:B$25,0))</f>
        <v>#N/A</v>
      </c>
      <c r="F21" s="21" t="e">
        <f t="shared" si="1"/>
        <v>#N/A</v>
      </c>
    </row>
    <row r="22" spans="1:6" x14ac:dyDescent="0.2">
      <c r="A22" s="108" t="s">
        <v>11</v>
      </c>
      <c r="B22" s="31"/>
      <c r="C22" s="90"/>
      <c r="D22" s="5">
        <v>6</v>
      </c>
      <c r="E22" s="21" t="e">
        <f>INDEX(SW!D$14:D$25,MATCH(B22,SW!B$14:B$25,0))</f>
        <v>#N/A</v>
      </c>
      <c r="F22" s="21" t="e">
        <f t="shared" ref="F22" si="4">SUM(D22:E22)</f>
        <v>#N/A</v>
      </c>
    </row>
    <row r="23" spans="1:6" x14ac:dyDescent="0.2">
      <c r="A23" s="108" t="s">
        <v>11</v>
      </c>
      <c r="B23" s="31"/>
      <c r="C23" s="90"/>
      <c r="D23" s="5">
        <v>6</v>
      </c>
      <c r="E23" s="21" t="e">
        <f>INDEX(SW!D$14:D$25,MATCH(B23,SW!B$14:B$25,0))</f>
        <v>#N/A</v>
      </c>
      <c r="F23" s="21" t="e">
        <f t="shared" ref="F23" si="5">SUM(D23:E23)</f>
        <v>#N/A</v>
      </c>
    </row>
    <row r="24" spans="1:6" x14ac:dyDescent="0.2">
      <c r="A24" s="108" t="s">
        <v>11</v>
      </c>
      <c r="B24" s="31"/>
      <c r="C24" s="90"/>
      <c r="D24" s="5">
        <v>6</v>
      </c>
      <c r="E24" s="21" t="e">
        <f>INDEX(SW!D$14:D$25,MATCH(B24,SW!B$14:B$25,0))</f>
        <v>#N/A</v>
      </c>
      <c r="F24" s="21" t="e">
        <f t="shared" ref="F24" si="6">SUM(D24:E24)</f>
        <v>#N/A</v>
      </c>
    </row>
    <row r="25" spans="1:6" ht="17" thickBot="1" x14ac:dyDescent="0.25">
      <c r="A25" s="110"/>
      <c r="B25" s="34"/>
      <c r="C25" s="90"/>
      <c r="D25" s="6"/>
      <c r="E25" s="21"/>
      <c r="F25" s="21"/>
    </row>
    <row r="26" spans="1:6" x14ac:dyDescent="0.2">
      <c r="A26" s="111" t="s">
        <v>4</v>
      </c>
      <c r="B26" s="8" t="str">
        <f>SW!B26</f>
        <v>TEAMS</v>
      </c>
      <c r="C26" s="14" t="s">
        <v>5</v>
      </c>
      <c r="D26" s="8" t="str">
        <f>SW!D26</f>
        <v>RACE</v>
      </c>
      <c r="E26" s="19" t="str">
        <f>E12</f>
        <v>SW</v>
      </c>
      <c r="F26" s="9" t="str">
        <f>F12</f>
        <v>SEASON</v>
      </c>
    </row>
    <row r="27" spans="1:6" x14ac:dyDescent="0.2">
      <c r="A27" s="107" t="s">
        <v>2</v>
      </c>
      <c r="B27" s="15"/>
      <c r="C27" s="15"/>
      <c r="D27" s="16" t="str">
        <f>SW!D27</f>
        <v>POINTS</v>
      </c>
      <c r="E27" s="20" t="str">
        <f>E13</f>
        <v>Points</v>
      </c>
      <c r="F27" s="18" t="str">
        <f>F13</f>
        <v>TOTAL</v>
      </c>
    </row>
    <row r="28" spans="1:6" x14ac:dyDescent="0.2">
      <c r="A28" s="108">
        <v>1</v>
      </c>
      <c r="B28" s="31" t="s">
        <v>48</v>
      </c>
      <c r="C28" s="90">
        <v>0.74722222222222223</v>
      </c>
      <c r="D28" s="5">
        <v>1</v>
      </c>
      <c r="E28" s="21">
        <f>INDEX(SW!D$28:D$39,MATCH(B28,SW!B$28:B$39,0))</f>
        <v>2</v>
      </c>
      <c r="F28" s="21">
        <f t="shared" ref="F28:F36" si="7">SUM(D28:E28)</f>
        <v>3</v>
      </c>
    </row>
    <row r="29" spans="1:6" x14ac:dyDescent="0.2">
      <c r="A29" s="108">
        <f>A28+1</f>
        <v>2</v>
      </c>
      <c r="B29" s="31" t="s">
        <v>34</v>
      </c>
      <c r="C29" s="90">
        <v>0.77847222222222223</v>
      </c>
      <c r="D29" s="5">
        <v>2</v>
      </c>
      <c r="E29" s="21">
        <f>INDEX(SW!D$28:D$39,MATCH(B29,SW!B$28:B$39,0))</f>
        <v>4</v>
      </c>
      <c r="F29" s="21">
        <f t="shared" si="7"/>
        <v>6</v>
      </c>
    </row>
    <row r="30" spans="1:6" x14ac:dyDescent="0.2">
      <c r="A30" s="108">
        <f>A29+1</f>
        <v>3</v>
      </c>
      <c r="B30" t="s">
        <v>7</v>
      </c>
      <c r="C30" s="90">
        <v>0.79166666666666663</v>
      </c>
      <c r="D30" s="5">
        <v>3</v>
      </c>
      <c r="E30" s="21">
        <f>INDEX(SW!D$28:D$39,MATCH(B30,SW!B$28:B$39,0))</f>
        <v>1</v>
      </c>
      <c r="F30" s="21">
        <f t="shared" si="7"/>
        <v>4</v>
      </c>
    </row>
    <row r="31" spans="1:6" x14ac:dyDescent="0.2">
      <c r="A31" s="108">
        <f>A30+1</f>
        <v>4</v>
      </c>
      <c r="B31" s="31" t="s">
        <v>9</v>
      </c>
      <c r="C31" s="90">
        <v>0.80138888888888893</v>
      </c>
      <c r="D31" s="5">
        <v>4</v>
      </c>
      <c r="E31" s="21">
        <f>INDEX(SW!D$28:D$39,MATCH(B31,SW!B$28:B$39,0))</f>
        <v>3</v>
      </c>
      <c r="F31" s="21">
        <f t="shared" si="7"/>
        <v>7</v>
      </c>
    </row>
    <row r="32" spans="1:6" x14ac:dyDescent="0.2">
      <c r="A32" s="108">
        <f>A31+1</f>
        <v>5</v>
      </c>
      <c r="B32" s="31" t="s">
        <v>74</v>
      </c>
      <c r="C32" s="90">
        <v>0.81180555555555556</v>
      </c>
      <c r="D32" s="5">
        <v>5</v>
      </c>
      <c r="E32" s="21">
        <f>INDEX(SW!D$28:D$39,MATCH(B32,SW!B$28:B$39,0))</f>
        <v>5</v>
      </c>
      <c r="F32" s="21">
        <f t="shared" si="7"/>
        <v>10</v>
      </c>
    </row>
    <row r="33" spans="1:10" x14ac:dyDescent="0.2">
      <c r="A33" s="108" t="s">
        <v>11</v>
      </c>
      <c r="C33" s="90"/>
      <c r="D33" s="5">
        <v>6</v>
      </c>
      <c r="E33" s="21" t="e">
        <f>INDEX(SW!D$28:D$39,MATCH(B33,SW!B$28:B$39,0))</f>
        <v>#N/A</v>
      </c>
      <c r="F33" s="21" t="e">
        <f t="shared" si="7"/>
        <v>#N/A</v>
      </c>
    </row>
    <row r="34" spans="1:10" x14ac:dyDescent="0.2">
      <c r="A34" s="108" t="s">
        <v>11</v>
      </c>
      <c r="B34" s="31"/>
      <c r="C34" s="90"/>
      <c r="D34" s="5">
        <v>6</v>
      </c>
      <c r="E34" s="21" t="e">
        <f>INDEX(SW!D$28:D$39,MATCH(B34,SW!B$28:B$39,0))</f>
        <v>#N/A</v>
      </c>
      <c r="F34" s="21" t="e">
        <f t="shared" si="7"/>
        <v>#N/A</v>
      </c>
    </row>
    <row r="35" spans="1:10" x14ac:dyDescent="0.2">
      <c r="A35" s="108" t="s">
        <v>11</v>
      </c>
      <c r="B35" s="31"/>
      <c r="C35" s="90"/>
      <c r="D35" s="5">
        <v>6</v>
      </c>
      <c r="E35" s="21" t="e">
        <f>INDEX(SW!D$28:D$39,MATCH(B35,SW!B$28:B$39,0))</f>
        <v>#N/A</v>
      </c>
      <c r="F35" s="21" t="e">
        <f t="shared" si="7"/>
        <v>#N/A</v>
      </c>
    </row>
    <row r="36" spans="1:10" x14ac:dyDescent="0.2">
      <c r="A36" s="108" t="s">
        <v>11</v>
      </c>
      <c r="B36" s="31"/>
      <c r="C36" s="90"/>
      <c r="D36" s="5">
        <v>6</v>
      </c>
      <c r="E36" s="21" t="e">
        <f>INDEX(SW!D$28:D$39,MATCH(B36,SW!B$28:B$39,0))</f>
        <v>#N/A</v>
      </c>
      <c r="F36" s="21" t="e">
        <f t="shared" si="7"/>
        <v>#N/A</v>
      </c>
      <c r="G36" s="1"/>
    </row>
    <row r="37" spans="1:10" x14ac:dyDescent="0.2">
      <c r="A37" s="108" t="s">
        <v>11</v>
      </c>
      <c r="C37" s="90"/>
      <c r="D37" s="5">
        <v>6</v>
      </c>
      <c r="E37" s="21" t="e">
        <f>INDEX(SW!D$28:D$39,MATCH(B37,SW!B$28:B$39,0))</f>
        <v>#N/A</v>
      </c>
      <c r="F37" s="21" t="e">
        <f t="shared" ref="F37" si="8">SUM(D37:E37)</f>
        <v>#N/A</v>
      </c>
    </row>
    <row r="38" spans="1:10" x14ac:dyDescent="0.2">
      <c r="A38" s="108" t="s">
        <v>11</v>
      </c>
      <c r="B38" s="31"/>
      <c r="C38" s="90"/>
      <c r="D38" s="5">
        <v>6</v>
      </c>
      <c r="E38" s="21" t="e">
        <f>INDEX(SW!D$28:D$39,MATCH(B38,SW!B$28:B$39,0))</f>
        <v>#N/A</v>
      </c>
      <c r="F38" s="21" t="e">
        <f t="shared" ref="F38" si="9">SUM(D38:E38)</f>
        <v>#N/A</v>
      </c>
    </row>
    <row r="39" spans="1:10" ht="17" thickBot="1" x14ac:dyDescent="0.25">
      <c r="A39" s="110"/>
      <c r="B39" s="34"/>
      <c r="C39" s="90"/>
      <c r="D39" s="6"/>
      <c r="E39" s="21"/>
      <c r="F39" s="21"/>
    </row>
    <row r="40" spans="1:10" x14ac:dyDescent="0.2">
      <c r="A40" s="111" t="s">
        <v>4</v>
      </c>
      <c r="B40" s="8" t="s">
        <v>16</v>
      </c>
      <c r="C40" s="14" t="s">
        <v>5</v>
      </c>
      <c r="D40" s="8" t="str">
        <f t="shared" ref="D40:F41" si="10">D26</f>
        <v>RACE</v>
      </c>
      <c r="E40" s="19" t="str">
        <f t="shared" si="10"/>
        <v>SW</v>
      </c>
      <c r="F40" s="9" t="str">
        <f t="shared" si="10"/>
        <v>SEASON</v>
      </c>
      <c r="G40" s="17"/>
      <c r="H40" s="17"/>
      <c r="I40" s="17"/>
      <c r="J40" s="17"/>
    </row>
    <row r="41" spans="1:10" x14ac:dyDescent="0.2">
      <c r="A41" s="107" t="s">
        <v>3</v>
      </c>
      <c r="B41" s="41"/>
      <c r="C41" s="41"/>
      <c r="D41" s="16" t="str">
        <f t="shared" si="10"/>
        <v>POINTS</v>
      </c>
      <c r="E41" s="20" t="str">
        <f t="shared" si="10"/>
        <v>Points</v>
      </c>
      <c r="F41" s="20" t="str">
        <f t="shared" si="10"/>
        <v>TOTAL</v>
      </c>
    </row>
    <row r="42" spans="1:10" x14ac:dyDescent="0.2">
      <c r="A42" s="108">
        <v>1</v>
      </c>
      <c r="B42" t="s">
        <v>34</v>
      </c>
      <c r="C42" s="90">
        <v>0.87222222222222223</v>
      </c>
      <c r="D42" s="5">
        <v>1</v>
      </c>
      <c r="E42" s="21">
        <f>INDEX(SW!D$42:D$49,MATCH(B42,SW!B$42:B$49,0))</f>
        <v>3</v>
      </c>
      <c r="F42" s="21">
        <f>D42+E42</f>
        <v>4</v>
      </c>
    </row>
    <row r="43" spans="1:10" x14ac:dyDescent="0.2">
      <c r="A43" s="108">
        <v>2</v>
      </c>
      <c r="B43" t="s">
        <v>61</v>
      </c>
      <c r="C43" s="90">
        <v>0.87361111111111101</v>
      </c>
      <c r="D43" s="5">
        <v>2</v>
      </c>
      <c r="E43" s="21">
        <f>INDEX(SW!D$42:D$49,MATCH(B43,SW!B$42:B$49,0))</f>
        <v>2</v>
      </c>
      <c r="F43" s="21">
        <f t="shared" ref="F43:F44" si="11">D43+E43</f>
        <v>4</v>
      </c>
    </row>
    <row r="44" spans="1:10" x14ac:dyDescent="0.2">
      <c r="A44" s="108" t="s">
        <v>11</v>
      </c>
      <c r="B44" t="s">
        <v>47</v>
      </c>
      <c r="C44" s="90"/>
      <c r="D44" s="5">
        <v>3</v>
      </c>
      <c r="E44" s="21">
        <f>INDEX(SW!D$42:D$49,MATCH(B44,SW!B$42:B$49,0))</f>
        <v>1</v>
      </c>
      <c r="F44" s="21">
        <f t="shared" si="11"/>
        <v>4</v>
      </c>
    </row>
    <row r="45" spans="1:10" ht="20" customHeight="1" x14ac:dyDescent="0.2">
      <c r="A45" s="108" t="s">
        <v>11</v>
      </c>
      <c r="B45" s="87" t="s">
        <v>70</v>
      </c>
      <c r="C45" s="90"/>
      <c r="D45" s="5">
        <v>3</v>
      </c>
      <c r="E45" s="21">
        <f>INDEX(SW!D$42:D$49,MATCH(B45,SW!B$42:B$49,0))</f>
        <v>4</v>
      </c>
      <c r="F45" s="21">
        <f t="shared" ref="F45:F48" si="12">D45+E45</f>
        <v>7</v>
      </c>
    </row>
    <row r="46" spans="1:10" x14ac:dyDescent="0.2">
      <c r="A46" s="108" t="s">
        <v>11</v>
      </c>
      <c r="C46" s="90"/>
      <c r="D46" s="5">
        <v>3</v>
      </c>
      <c r="E46" s="21" t="e">
        <f>INDEX(SW!D$42:D$49,MATCH(B46,SW!B$42:B$49,0))</f>
        <v>#N/A</v>
      </c>
      <c r="F46" s="21" t="e">
        <f t="shared" si="12"/>
        <v>#N/A</v>
      </c>
    </row>
    <row r="47" spans="1:10" x14ac:dyDescent="0.2">
      <c r="A47" s="108" t="s">
        <v>11</v>
      </c>
      <c r="B47" s="87"/>
      <c r="C47" s="90"/>
      <c r="D47" s="5">
        <v>5</v>
      </c>
      <c r="E47" s="21" t="e">
        <f>INDEX(SW!D$42:D$49,MATCH(B47,SW!B$42:B$49,0))</f>
        <v>#N/A</v>
      </c>
      <c r="F47" s="21" t="e">
        <f t="shared" si="12"/>
        <v>#N/A</v>
      </c>
    </row>
    <row r="48" spans="1:10" x14ac:dyDescent="0.2">
      <c r="A48" s="108"/>
      <c r="C48" s="90"/>
      <c r="D48" s="5"/>
      <c r="E48" s="21" t="e">
        <f>INDEX(SW!D$42:D$45,MATCH(B48,SW!B$42:B$45,0))</f>
        <v>#N/A</v>
      </c>
      <c r="F48" s="21" t="e">
        <f t="shared" si="12"/>
        <v>#N/A</v>
      </c>
    </row>
    <row r="49" spans="1:6" ht="17" thickBot="1" x14ac:dyDescent="0.25">
      <c r="A49" s="110"/>
      <c r="B49" s="3"/>
      <c r="C49" s="91"/>
      <c r="D49" s="6"/>
      <c r="E49" s="22"/>
      <c r="F49" s="22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49"/>
  <sheetViews>
    <sheetView workbookViewId="0"/>
  </sheetViews>
  <sheetFormatPr baseColWidth="10" defaultColWidth="8.6640625" defaultRowHeight="16" x14ac:dyDescent="0.2"/>
  <cols>
    <col min="2" max="2" width="14.1640625" customWidth="1"/>
  </cols>
  <sheetData>
    <row r="2" spans="1:10" s="29" customFormat="1" ht="20" thickBot="1" x14ac:dyDescent="0.3">
      <c r="A2" s="27" t="s">
        <v>63</v>
      </c>
      <c r="B2" s="27"/>
      <c r="D2" s="28">
        <f>CGC!E2</f>
        <v>2023</v>
      </c>
    </row>
    <row r="3" spans="1:10" x14ac:dyDescent="0.2">
      <c r="A3" s="7" t="s">
        <v>4</v>
      </c>
      <c r="B3" s="8" t="str">
        <f>CGC!B3</f>
        <v>TEAMS</v>
      </c>
      <c r="C3" s="8" t="s">
        <v>5</v>
      </c>
      <c r="D3" s="8" t="str">
        <f>CGC!D3</f>
        <v>RACE</v>
      </c>
      <c r="E3" s="19" t="s">
        <v>36</v>
      </c>
      <c r="F3" s="19" t="s">
        <v>17</v>
      </c>
      <c r="G3" s="19" t="s">
        <v>37</v>
      </c>
      <c r="H3" s="17"/>
      <c r="I3" s="17"/>
      <c r="J3" s="17"/>
    </row>
    <row r="4" spans="1:10" x14ac:dyDescent="0.2">
      <c r="A4" s="10" t="s">
        <v>0</v>
      </c>
      <c r="B4" s="15"/>
      <c r="C4" s="15"/>
      <c r="D4" s="16" t="str">
        <f>CGC!D4</f>
        <v>POINTS</v>
      </c>
      <c r="E4" s="20" t="s">
        <v>14</v>
      </c>
      <c r="F4" s="20" t="s">
        <v>14</v>
      </c>
      <c r="G4" s="20" t="s">
        <v>31</v>
      </c>
      <c r="I4" s="16"/>
    </row>
    <row r="5" spans="1:10" x14ac:dyDescent="0.2">
      <c r="A5" s="30">
        <v>1</v>
      </c>
      <c r="B5" s="31" t="s">
        <v>48</v>
      </c>
      <c r="C5" s="32">
        <v>0.3034722222222222</v>
      </c>
      <c r="D5" s="5">
        <v>1</v>
      </c>
      <c r="E5" s="21">
        <f>INDEX(SW!$D$5:$D$11,MATCH($B5,SW!$B$5:$B$11,0))</f>
        <v>1</v>
      </c>
      <c r="F5" s="21">
        <f>INDEX(CGC!$D$5:$D$11,MATCH($B5,CGC!$B$5:$B$11,0))</f>
        <v>1</v>
      </c>
      <c r="G5" s="21">
        <f>SUM(D5:F5)</f>
        <v>3</v>
      </c>
    </row>
    <row r="6" spans="1:10" x14ac:dyDescent="0.2">
      <c r="A6" s="30">
        <f>A5+1</f>
        <v>2</v>
      </c>
      <c r="B6" s="31" t="s">
        <v>34</v>
      </c>
      <c r="C6" s="32">
        <v>0.3215277777777778</v>
      </c>
      <c r="D6" s="5">
        <v>2</v>
      </c>
      <c r="E6" s="21">
        <f>INDEX(SW!$D$5:$D$11,MATCH($B6,SW!$B$5:$B$11,0))</f>
        <v>3</v>
      </c>
      <c r="F6" s="21">
        <f>INDEX(CGC!$D$5:$D$11,MATCH($B6,CGC!$B$5:$B$11,0))</f>
        <v>3</v>
      </c>
      <c r="G6" s="21">
        <f>SUM(D6:F6)</f>
        <v>8</v>
      </c>
    </row>
    <row r="7" spans="1:10" x14ac:dyDescent="0.2">
      <c r="A7" s="30">
        <f>A6+1</f>
        <v>3</v>
      </c>
      <c r="B7" s="31" t="s">
        <v>32</v>
      </c>
      <c r="C7" s="32">
        <v>0.32569444444444445</v>
      </c>
      <c r="D7" s="5">
        <v>3</v>
      </c>
      <c r="E7" s="21">
        <f>INDEX(SW!$D$5:$D$11,MATCH($B7,SW!$B$5:$B$11,0))</f>
        <v>2</v>
      </c>
      <c r="F7" s="21">
        <f>INDEX(CGC!$D$5:$D$11,MATCH($B7,CGC!$B$5:$B$11,0))</f>
        <v>2</v>
      </c>
      <c r="G7" s="21">
        <f>SUM(D7:F7)</f>
        <v>7</v>
      </c>
    </row>
    <row r="8" spans="1:10" x14ac:dyDescent="0.2">
      <c r="A8" s="30" t="s">
        <v>11</v>
      </c>
      <c r="C8" s="32"/>
      <c r="D8" s="5"/>
      <c r="E8" s="21" t="e">
        <f>INDEX(SW!$D$5:$D$11,MATCH($B8,SW!$B$5:$B$11,0))</f>
        <v>#N/A</v>
      </c>
      <c r="F8" s="21" t="e">
        <f>INDEX(CGC!$D$5:$D$11,MATCH($B8,CGC!$B$5:$B$11,0))</f>
        <v>#N/A</v>
      </c>
      <c r="G8" s="21" t="e">
        <f t="shared" ref="G8:G9" si="0">SUM(D8:F8)</f>
        <v>#N/A</v>
      </c>
    </row>
    <row r="9" spans="1:10" x14ac:dyDescent="0.2">
      <c r="A9" s="30" t="s">
        <v>11</v>
      </c>
      <c r="B9" s="31"/>
      <c r="C9" s="32"/>
      <c r="D9" s="5"/>
      <c r="E9" s="21" t="e">
        <f>INDEX(SW!$D$5:$D$11,MATCH($B9,SW!$B$5:$B$11,0))</f>
        <v>#N/A</v>
      </c>
      <c r="F9" s="21" t="e">
        <f>INDEX(CGC!$D$5:$D$11,MATCH($B9,CGC!$B$5:$B$11,0))</f>
        <v>#N/A</v>
      </c>
      <c r="G9" s="21" t="e">
        <f t="shared" si="0"/>
        <v>#N/A</v>
      </c>
    </row>
    <row r="10" spans="1:10" x14ac:dyDescent="0.2">
      <c r="A10" s="30"/>
      <c r="B10" s="31"/>
      <c r="C10" s="32"/>
      <c r="D10" s="5"/>
      <c r="E10" s="21"/>
      <c r="F10" s="24"/>
      <c r="G10" s="21"/>
    </row>
    <row r="11" spans="1:10" ht="17" thickBot="1" x14ac:dyDescent="0.25">
      <c r="A11" s="36"/>
      <c r="B11" s="34"/>
      <c r="C11" s="32"/>
      <c r="D11" s="3"/>
      <c r="E11" s="23"/>
      <c r="F11" s="23"/>
      <c r="G11" s="23"/>
      <c r="H11" s="17"/>
      <c r="I11" s="17"/>
      <c r="J11" s="17"/>
    </row>
    <row r="12" spans="1:10" x14ac:dyDescent="0.2">
      <c r="A12" s="7" t="s">
        <v>4</v>
      </c>
      <c r="B12" s="8" t="str">
        <f>CGC!B12</f>
        <v>TEAMS</v>
      </c>
      <c r="C12" s="8" t="s">
        <v>5</v>
      </c>
      <c r="D12" s="8" t="str">
        <f>CGC!D12</f>
        <v>RACE</v>
      </c>
      <c r="E12" s="19" t="str">
        <f t="shared" ref="E12:G13" si="1">E3</f>
        <v>SW</v>
      </c>
      <c r="F12" s="19" t="str">
        <f t="shared" si="1"/>
        <v>CGC</v>
      </c>
      <c r="G12" s="9" t="str">
        <f t="shared" si="1"/>
        <v>SEASON</v>
      </c>
    </row>
    <row r="13" spans="1:10" x14ac:dyDescent="0.2">
      <c r="A13" s="10" t="s">
        <v>1</v>
      </c>
      <c r="B13" s="15"/>
      <c r="C13" s="15"/>
      <c r="D13" s="16" t="str">
        <f>CGC!D13</f>
        <v>POINTS</v>
      </c>
      <c r="E13" s="20" t="str">
        <f t="shared" si="1"/>
        <v>Points</v>
      </c>
      <c r="F13" s="20" t="str">
        <f t="shared" si="1"/>
        <v>Points</v>
      </c>
      <c r="G13" s="18" t="str">
        <f t="shared" si="1"/>
        <v>TOTAL</v>
      </c>
    </row>
    <row r="14" spans="1:10" x14ac:dyDescent="0.2">
      <c r="A14" s="30">
        <v>1</v>
      </c>
      <c r="B14" s="31" t="s">
        <v>48</v>
      </c>
      <c r="C14" s="32">
        <v>0.3034722222222222</v>
      </c>
      <c r="D14" s="5">
        <v>1</v>
      </c>
      <c r="E14" s="25">
        <f>INDEX(SW!D$14:D$25,MATCH(B14,SW!B$14:B$25,0))</f>
        <v>2</v>
      </c>
      <c r="F14" s="21">
        <f>INDEX(CGC!$D$14:$D$25,MATCH($B14,CGC!$B$14:$B$25,0))</f>
        <v>1</v>
      </c>
      <c r="G14" s="21">
        <f t="shared" ref="G14" si="2">SUM(D14:F14)</f>
        <v>4</v>
      </c>
    </row>
    <row r="15" spans="1:10" x14ac:dyDescent="0.2">
      <c r="A15" s="30">
        <f t="shared" ref="A15:A18" si="3">A14+1</f>
        <v>2</v>
      </c>
      <c r="B15" t="s">
        <v>75</v>
      </c>
      <c r="C15" s="32">
        <v>0.32291666666666669</v>
      </c>
      <c r="D15" s="5">
        <v>2</v>
      </c>
      <c r="E15" s="25">
        <f>INDEX(SW!D$14:D$25,MATCH(B15,SW!B$14:B$25,0))</f>
        <v>1</v>
      </c>
      <c r="F15" s="21">
        <f>INDEX(CGC!$D$14:$D$25,MATCH($B15,CGC!$B$14:$B$25,0))</f>
        <v>4</v>
      </c>
      <c r="G15" s="21">
        <f t="shared" ref="G15:G24" si="4">SUM(D15:F15)</f>
        <v>7</v>
      </c>
    </row>
    <row r="16" spans="1:10" x14ac:dyDescent="0.2">
      <c r="A16" s="30">
        <f t="shared" si="3"/>
        <v>3</v>
      </c>
      <c r="B16" s="31" t="s">
        <v>34</v>
      </c>
      <c r="C16" s="32">
        <v>0.33402777777777781</v>
      </c>
      <c r="D16" s="5">
        <v>3</v>
      </c>
      <c r="E16" s="25">
        <f>INDEX(SW!D$14:D$25,MATCH(B16,SW!B$14:B$25,0))</f>
        <v>3</v>
      </c>
      <c r="F16" s="21">
        <f>INDEX(CGC!$D$14:$D$25,MATCH($B16,CGC!$B$14:$B$25,0))</f>
        <v>3</v>
      </c>
      <c r="G16" s="21">
        <f t="shared" si="4"/>
        <v>9</v>
      </c>
    </row>
    <row r="17" spans="1:7" x14ac:dyDescent="0.2">
      <c r="A17" s="30">
        <f t="shared" si="3"/>
        <v>4</v>
      </c>
      <c r="B17" s="31" t="s">
        <v>62</v>
      </c>
      <c r="C17" s="32">
        <v>0.34097222222222223</v>
      </c>
      <c r="D17" s="5">
        <v>4</v>
      </c>
      <c r="E17" s="25">
        <f>INDEX(SW!D$14:D$25,MATCH(B17,SW!B$14:B$25,0))</f>
        <v>5</v>
      </c>
      <c r="F17" s="21">
        <f>INDEX(CGC!$D$14:$D$25,MATCH($B17,CGC!$B$14:$B$25,0))</f>
        <v>5</v>
      </c>
      <c r="G17" s="21">
        <f t="shared" si="4"/>
        <v>14</v>
      </c>
    </row>
    <row r="18" spans="1:7" x14ac:dyDescent="0.2">
      <c r="A18" s="30">
        <f t="shared" si="3"/>
        <v>5</v>
      </c>
      <c r="B18" s="31" t="s">
        <v>60</v>
      </c>
      <c r="C18" s="32">
        <v>0.3430555555555555</v>
      </c>
      <c r="D18" s="5">
        <v>5</v>
      </c>
      <c r="E18" s="25">
        <f>INDEX(SW!D$14:D$25,MATCH(B18,SW!B$14:B$25,0))</f>
        <v>4</v>
      </c>
      <c r="F18" s="21">
        <f>INDEX(CGC!$D$14:$D$25,MATCH($B18,CGC!$B$14:$B$25,0))</f>
        <v>2</v>
      </c>
      <c r="G18" s="21">
        <f t="shared" si="4"/>
        <v>11</v>
      </c>
    </row>
    <row r="19" spans="1:7" x14ac:dyDescent="0.2">
      <c r="A19" s="30">
        <v>6</v>
      </c>
      <c r="B19" s="31" t="s">
        <v>56</v>
      </c>
      <c r="C19" s="32">
        <v>0.35625000000000001</v>
      </c>
      <c r="D19" s="5">
        <v>6</v>
      </c>
      <c r="E19" s="25">
        <f>INDEX(SW!D$14:D$25,MATCH(B19,SW!B$14:B$25,0))</f>
        <v>5</v>
      </c>
      <c r="F19" s="21">
        <f>INDEX(CGC!$D$14:$D$25,MATCH($B19,CGC!$B$14:$B$25,0))</f>
        <v>5</v>
      </c>
      <c r="G19" s="21">
        <f t="shared" si="4"/>
        <v>16</v>
      </c>
    </row>
    <row r="20" spans="1:7" x14ac:dyDescent="0.2">
      <c r="A20" s="30" t="s">
        <v>11</v>
      </c>
      <c r="C20" s="32"/>
      <c r="D20" s="5">
        <v>6</v>
      </c>
      <c r="E20" s="25" t="e">
        <f>INDEX(SW!D$14:D$25,MATCH(B20,SW!B$14:B$25,0))</f>
        <v>#N/A</v>
      </c>
      <c r="F20" s="21" t="e">
        <f>INDEX(CGC!$D$14:$D$25,MATCH($B20,CGC!$B$14:$B$25,0))</f>
        <v>#N/A</v>
      </c>
      <c r="G20" s="21" t="e">
        <f t="shared" si="4"/>
        <v>#N/A</v>
      </c>
    </row>
    <row r="21" spans="1:7" x14ac:dyDescent="0.2">
      <c r="A21" s="30" t="s">
        <v>11</v>
      </c>
      <c r="B21" s="31"/>
      <c r="C21" s="32"/>
      <c r="D21" s="5">
        <v>6</v>
      </c>
      <c r="E21" s="25" t="e">
        <f>INDEX(SW!D$14:D$25,MATCH(B21,SW!B$14:B$25,0))</f>
        <v>#N/A</v>
      </c>
      <c r="F21" s="21" t="e">
        <f>INDEX(CGC!$D$14:$D$25,MATCH($B21,CGC!$B$14:$B$25,0))</f>
        <v>#N/A</v>
      </c>
      <c r="G21" s="21" t="e">
        <f t="shared" si="4"/>
        <v>#N/A</v>
      </c>
    </row>
    <row r="22" spans="1:7" x14ac:dyDescent="0.2">
      <c r="A22" s="30" t="s">
        <v>11</v>
      </c>
      <c r="C22" s="32"/>
      <c r="D22" s="5">
        <v>6</v>
      </c>
      <c r="E22" s="25" t="e">
        <f>INDEX(SW!D$14:D$25,MATCH(B22,SW!B$14:B$25,0))</f>
        <v>#N/A</v>
      </c>
      <c r="F22" s="21" t="e">
        <f>INDEX(CGC!$D$14:$D$25,MATCH($B22,CGC!$B$14:$B$25,0))</f>
        <v>#N/A</v>
      </c>
      <c r="G22" s="21" t="e">
        <f t="shared" si="4"/>
        <v>#N/A</v>
      </c>
    </row>
    <row r="23" spans="1:7" x14ac:dyDescent="0.2">
      <c r="A23" s="30" t="s">
        <v>11</v>
      </c>
      <c r="C23" s="32"/>
      <c r="D23" s="5">
        <v>6</v>
      </c>
      <c r="E23" s="25" t="e">
        <f>INDEX(SW!D$14:D$25,MATCH(B23,SW!B$14:B$25,0))</f>
        <v>#N/A</v>
      </c>
      <c r="F23" s="21" t="e">
        <f>INDEX(CGC!$D$14:$D$25,MATCH($B23,CGC!$B$14:$B$25,0))</f>
        <v>#N/A</v>
      </c>
      <c r="G23" s="21" t="e">
        <f t="shared" si="4"/>
        <v>#N/A</v>
      </c>
    </row>
    <row r="24" spans="1:7" x14ac:dyDescent="0.2">
      <c r="A24" s="30" t="s">
        <v>11</v>
      </c>
      <c r="C24" s="32"/>
      <c r="E24" s="25" t="e">
        <f>INDEX(SW!D$14:D$25,MATCH(B24,SW!B$14:B$25,0))</f>
        <v>#N/A</v>
      </c>
      <c r="F24" s="21" t="e">
        <f>INDEX(CGC!$D$14:$D$25,MATCH($B24,CGC!$B$14:$B$25,0))</f>
        <v>#N/A</v>
      </c>
      <c r="G24" s="21" t="e">
        <f t="shared" si="4"/>
        <v>#N/A</v>
      </c>
    </row>
    <row r="25" spans="1:7" ht="17" thickBot="1" x14ac:dyDescent="0.25">
      <c r="A25" s="30"/>
      <c r="B25" s="31"/>
      <c r="C25" s="33"/>
      <c r="E25" s="25"/>
      <c r="F25" s="24"/>
      <c r="G25" s="2"/>
    </row>
    <row r="26" spans="1:7" x14ac:dyDescent="0.2">
      <c r="A26" s="12" t="s">
        <v>4</v>
      </c>
      <c r="B26" s="8" t="str">
        <f>CGC!B26</f>
        <v>TEAMS</v>
      </c>
      <c r="C26" s="14" t="s">
        <v>5</v>
      </c>
      <c r="D26" s="8" t="str">
        <f>CGC!D26</f>
        <v>RACE</v>
      </c>
      <c r="E26" s="19" t="str">
        <f t="shared" ref="E26:G27" si="5">E12</f>
        <v>SW</v>
      </c>
      <c r="F26" s="19" t="str">
        <f t="shared" si="5"/>
        <v>CGC</v>
      </c>
      <c r="G26" s="9" t="str">
        <f t="shared" si="5"/>
        <v>SEASON</v>
      </c>
    </row>
    <row r="27" spans="1:7" x14ac:dyDescent="0.2">
      <c r="A27" s="10" t="s">
        <v>2</v>
      </c>
      <c r="B27" s="15"/>
      <c r="C27" s="15"/>
      <c r="D27" s="16" t="str">
        <f>CGC!D27</f>
        <v>POINTS</v>
      </c>
      <c r="E27" s="20" t="str">
        <f t="shared" si="5"/>
        <v>Points</v>
      </c>
      <c r="F27" s="20" t="str">
        <f t="shared" si="5"/>
        <v>Points</v>
      </c>
      <c r="G27" s="18" t="str">
        <f t="shared" si="5"/>
        <v>TOTAL</v>
      </c>
    </row>
    <row r="28" spans="1:7" x14ac:dyDescent="0.2">
      <c r="A28" s="30">
        <v>1</v>
      </c>
      <c r="B28" s="31" t="s">
        <v>48</v>
      </c>
      <c r="C28" s="32">
        <v>0.30277777777777776</v>
      </c>
      <c r="D28" s="5">
        <v>1</v>
      </c>
      <c r="E28" s="25">
        <f>INDEX(SW!D$28:D$39,MATCH(B28,SW!B$28:B$39,0))</f>
        <v>2</v>
      </c>
      <c r="F28" s="21">
        <f>INDEX(CGC!$D$28:$D$39,MATCH($B28,CGC!$B$28:$B$39,0))</f>
        <v>1</v>
      </c>
      <c r="G28" s="21">
        <f t="shared" ref="G28:G36" si="6">SUM(D28:F28)</f>
        <v>4</v>
      </c>
    </row>
    <row r="29" spans="1:7" x14ac:dyDescent="0.2">
      <c r="A29" s="30">
        <f t="shared" ref="A29:A32" si="7">A28+1</f>
        <v>2</v>
      </c>
      <c r="B29" s="31" t="s">
        <v>74</v>
      </c>
      <c r="C29" s="32">
        <v>0.30833333333333335</v>
      </c>
      <c r="D29" s="5">
        <v>2</v>
      </c>
      <c r="E29" s="25">
        <f>INDEX(SW!D$28:D$39,MATCH(B29,SW!B$28:B$39,0))</f>
        <v>5</v>
      </c>
      <c r="F29" s="21">
        <f>INDEX(CGC!$D$28:$D$39,MATCH($B29,CGC!$B$28:$B$39,0))</f>
        <v>5</v>
      </c>
      <c r="G29" s="21">
        <f t="shared" si="6"/>
        <v>12</v>
      </c>
    </row>
    <row r="30" spans="1:7" x14ac:dyDescent="0.2">
      <c r="A30" s="30">
        <f t="shared" si="7"/>
        <v>3</v>
      </c>
      <c r="B30" s="31" t="s">
        <v>34</v>
      </c>
      <c r="C30" s="32">
        <v>0.31458333333333333</v>
      </c>
      <c r="D30" s="5">
        <v>3</v>
      </c>
      <c r="E30" s="25">
        <f>INDEX(SW!D$28:D$39,MATCH(B30,SW!B$28:B$39,0))</f>
        <v>4</v>
      </c>
      <c r="F30" s="21">
        <f>INDEX(CGC!$D$28:$D$39,MATCH($B30,CGC!$B$28:$B$39,0))</f>
        <v>2</v>
      </c>
      <c r="G30" s="21">
        <f t="shared" si="6"/>
        <v>9</v>
      </c>
    </row>
    <row r="31" spans="1:7" x14ac:dyDescent="0.2">
      <c r="A31" s="30">
        <f t="shared" si="7"/>
        <v>4</v>
      </c>
      <c r="B31" s="31" t="s">
        <v>7</v>
      </c>
      <c r="C31" s="32">
        <v>0.33124999999999999</v>
      </c>
      <c r="D31" s="5">
        <v>4</v>
      </c>
      <c r="E31" s="25">
        <f>INDEX(SW!D$28:D$39,MATCH(B31,SW!B$28:B$39,0))</f>
        <v>1</v>
      </c>
      <c r="F31" s="21">
        <f>INDEX(CGC!$D$28:$D$39,MATCH($B31,CGC!$B$28:$B$39,0))</f>
        <v>3</v>
      </c>
      <c r="G31" s="21">
        <f t="shared" si="6"/>
        <v>8</v>
      </c>
    </row>
    <row r="32" spans="1:7" x14ac:dyDescent="0.2">
      <c r="A32" s="30">
        <f t="shared" si="7"/>
        <v>5</v>
      </c>
      <c r="B32" s="31" t="s">
        <v>9</v>
      </c>
      <c r="C32" s="32">
        <v>0.33888888888888885</v>
      </c>
      <c r="D32" s="5">
        <v>5</v>
      </c>
      <c r="E32" s="25">
        <f>INDEX(SW!D$28:D$39,MATCH(B32,SW!B$28:B$39,0))</f>
        <v>3</v>
      </c>
      <c r="F32" s="21">
        <f>INDEX(CGC!$D$28:$D$39,MATCH($B32,CGC!$B$28:$B$39,0))</f>
        <v>4</v>
      </c>
      <c r="G32" s="21">
        <f t="shared" si="6"/>
        <v>12</v>
      </c>
    </row>
    <row r="33" spans="1:7" x14ac:dyDescent="0.2">
      <c r="A33" s="30">
        <v>6</v>
      </c>
      <c r="B33" s="31"/>
      <c r="C33" s="32"/>
      <c r="D33" s="5"/>
      <c r="E33" s="25" t="e">
        <f>INDEX(SW!D$28:D$39,MATCH(B33,SW!B$28:B$39,0))</f>
        <v>#N/A</v>
      </c>
      <c r="F33" s="21" t="e">
        <f>INDEX(CGC!$D$28:$D$39,MATCH($B33,CGC!$B$28:$B$39,0))</f>
        <v>#N/A</v>
      </c>
      <c r="G33" s="21" t="e">
        <f t="shared" si="6"/>
        <v>#N/A</v>
      </c>
    </row>
    <row r="34" spans="1:7" x14ac:dyDescent="0.2">
      <c r="A34" s="30" t="s">
        <v>11</v>
      </c>
      <c r="B34" s="31"/>
      <c r="C34" s="32"/>
      <c r="D34" s="5"/>
      <c r="E34" s="25" t="e">
        <f>INDEX(SW!D$28:D$39,MATCH(B34,SW!B$28:B$39,0))</f>
        <v>#N/A</v>
      </c>
      <c r="F34" s="21" t="e">
        <f>INDEX(CGC!$D$28:$D$39,MATCH($B34,CGC!$B$28:$B$39,0))</f>
        <v>#N/A</v>
      </c>
      <c r="G34" s="21" t="e">
        <f t="shared" si="6"/>
        <v>#N/A</v>
      </c>
    </row>
    <row r="35" spans="1:7" x14ac:dyDescent="0.2">
      <c r="A35" s="30" t="s">
        <v>11</v>
      </c>
      <c r="B35" s="31"/>
      <c r="C35" s="32"/>
      <c r="D35" s="5"/>
      <c r="E35" s="25" t="e">
        <f>INDEX(SW!D$28:D$39,MATCH(B35,SW!B$28:B$39,0))</f>
        <v>#N/A</v>
      </c>
      <c r="F35" s="21" t="e">
        <f>INDEX(CGC!$D$28:$D$39,MATCH($B35,CGC!$B$28:$B$39,0))</f>
        <v>#N/A</v>
      </c>
      <c r="G35" s="21" t="e">
        <f t="shared" si="6"/>
        <v>#N/A</v>
      </c>
    </row>
    <row r="36" spans="1:7" x14ac:dyDescent="0.2">
      <c r="A36" s="30" t="s">
        <v>11</v>
      </c>
      <c r="B36" s="31"/>
      <c r="C36" s="32"/>
      <c r="D36" s="5"/>
      <c r="E36" s="25" t="e">
        <f>INDEX(SW!D$28:D$39,MATCH(B36,SW!B$28:B$39,0))</f>
        <v>#N/A</v>
      </c>
      <c r="F36" s="21" t="e">
        <f>INDEX(CGC!$D$28:$D$39,MATCH($B36,CGC!$B$28:$B$39,0))</f>
        <v>#N/A</v>
      </c>
      <c r="G36" s="21" t="e">
        <f t="shared" si="6"/>
        <v>#N/A</v>
      </c>
    </row>
    <row r="37" spans="1:7" x14ac:dyDescent="0.2">
      <c r="A37" s="30" t="s">
        <v>11</v>
      </c>
      <c r="B37" s="31"/>
      <c r="C37" s="32"/>
      <c r="D37" s="5"/>
      <c r="E37" s="25" t="e">
        <f>INDEX(SW!D$28:D$39,MATCH(B37,SW!B$28:B$39,0))</f>
        <v>#N/A</v>
      </c>
      <c r="F37" s="21" t="e">
        <f>INDEX(CGC!$D$28:$D$39,MATCH($B37,CGC!$B$28:$B$39,0))</f>
        <v>#N/A</v>
      </c>
      <c r="G37" s="21" t="e">
        <f t="shared" ref="G37" si="8">SUM(D37:F37)</f>
        <v>#N/A</v>
      </c>
    </row>
    <row r="38" spans="1:7" x14ac:dyDescent="0.2">
      <c r="A38" s="30" t="s">
        <v>11</v>
      </c>
      <c r="B38" s="31"/>
      <c r="C38" s="32"/>
      <c r="D38" s="5"/>
      <c r="E38" s="25" t="e">
        <f>INDEX(SW!D$28:D$39,MATCH(B38,SW!B$28:B$39,0))</f>
        <v>#N/A</v>
      </c>
      <c r="F38" s="21" t="e">
        <f>INDEX(CGC!$D$28:$D$39,MATCH($B38,CGC!$B$28:$B$39,0))</f>
        <v>#N/A</v>
      </c>
      <c r="G38" s="21" t="e">
        <f t="shared" ref="G38" si="9">SUM(D38:F38)</f>
        <v>#N/A</v>
      </c>
    </row>
    <row r="39" spans="1:7" ht="17" thickBot="1" x14ac:dyDescent="0.25">
      <c r="A39" s="36"/>
      <c r="B39" s="34"/>
      <c r="C39" s="35"/>
      <c r="D39" s="3"/>
      <c r="E39" s="23"/>
      <c r="F39" s="23"/>
      <c r="G39" s="4"/>
    </row>
    <row r="40" spans="1:7" x14ac:dyDescent="0.2">
      <c r="A40" s="12" t="s">
        <v>4</v>
      </c>
      <c r="B40" s="8" t="str">
        <f>CGC!B40</f>
        <v>TEAMS</v>
      </c>
      <c r="C40" s="14" t="s">
        <v>5</v>
      </c>
      <c r="D40" s="8" t="str">
        <f>CGC!D40</f>
        <v>RACE</v>
      </c>
      <c r="E40" s="19" t="str">
        <f t="shared" ref="E40:G41" si="10">E26</f>
        <v>SW</v>
      </c>
      <c r="F40" s="19" t="str">
        <f t="shared" si="10"/>
        <v>CGC</v>
      </c>
      <c r="G40" s="19" t="str">
        <f t="shared" si="10"/>
        <v>SEASON</v>
      </c>
    </row>
    <row r="41" spans="1:7" x14ac:dyDescent="0.2">
      <c r="A41" s="10" t="s">
        <v>54</v>
      </c>
      <c r="B41" s="15"/>
      <c r="C41" s="15"/>
      <c r="D41" s="16" t="str">
        <f>CGC!D41</f>
        <v>POINTS</v>
      </c>
      <c r="E41" s="20" t="str">
        <f t="shared" si="10"/>
        <v>Points</v>
      </c>
      <c r="F41" s="20" t="str">
        <f t="shared" si="10"/>
        <v>Points</v>
      </c>
      <c r="G41" s="20" t="str">
        <f t="shared" si="10"/>
        <v>TOTAL</v>
      </c>
    </row>
    <row r="42" spans="1:7" x14ac:dyDescent="0.2">
      <c r="A42" s="30">
        <v>1</v>
      </c>
      <c r="B42" s="87" t="s">
        <v>34</v>
      </c>
      <c r="C42" s="32">
        <v>0.3263888888888889</v>
      </c>
      <c r="D42" s="5">
        <v>1</v>
      </c>
      <c r="E42" s="25">
        <f>INDEX(SW!D$42:D$49,MATCH(B42,SW!B$42:B$49,0))</f>
        <v>3</v>
      </c>
      <c r="F42" s="21">
        <f>INDEX(CGC!$D$42:$D$50,MATCH($B42,CGC!$B$42:$B$50,0))</f>
        <v>1</v>
      </c>
      <c r="G42" s="21">
        <f>SUM(D42:F42)</f>
        <v>5</v>
      </c>
    </row>
    <row r="43" spans="1:7" x14ac:dyDescent="0.2">
      <c r="A43" s="30">
        <v>2</v>
      </c>
      <c r="B43" s="87" t="s">
        <v>61</v>
      </c>
      <c r="C43" s="32">
        <v>0.34930555555555554</v>
      </c>
      <c r="D43" s="5">
        <v>2</v>
      </c>
      <c r="E43" s="25">
        <f>INDEX(SW!D$42:D$49,MATCH(B43,SW!B$42:B$49,0))</f>
        <v>2</v>
      </c>
      <c r="F43" s="21">
        <f>INDEX(CGC!$D$42:$D$50,MATCH($B43,CGC!$B$42:$B$50,0))</f>
        <v>2</v>
      </c>
      <c r="G43" s="21">
        <f t="shared" ref="G43:G48" si="11">SUM(D43:F43)</f>
        <v>6</v>
      </c>
    </row>
    <row r="44" spans="1:7" x14ac:dyDescent="0.2">
      <c r="A44" s="30" t="s">
        <v>11</v>
      </c>
      <c r="B44" t="s">
        <v>47</v>
      </c>
      <c r="C44" s="5"/>
      <c r="D44" s="5">
        <v>3</v>
      </c>
      <c r="E44" s="25">
        <f>INDEX(SW!D$42:D$49,MATCH(B44,SW!B$42:B$49,0))</f>
        <v>1</v>
      </c>
      <c r="F44" s="21">
        <f>INDEX(CGC!$D$42:$D$50,MATCH($B44,CGC!$B$42:$B$50,0))</f>
        <v>3</v>
      </c>
      <c r="G44" s="21">
        <f t="shared" ref="G44:G47" si="12">SUM(D44:F44)</f>
        <v>7</v>
      </c>
    </row>
    <row r="45" spans="1:7" x14ac:dyDescent="0.2">
      <c r="A45" s="30" t="s">
        <v>11</v>
      </c>
      <c r="B45" s="87" t="s">
        <v>70</v>
      </c>
      <c r="C45" s="5"/>
      <c r="D45" s="5">
        <v>3</v>
      </c>
      <c r="E45" s="25">
        <f>INDEX(SW!D$42:D$49,MATCH(B45,SW!B$42:B$49,0))</f>
        <v>4</v>
      </c>
      <c r="F45" s="21">
        <f>INDEX(CGC!$D$42:$D$50,MATCH($B45,CGC!$B$42:$B$50,0))</f>
        <v>3</v>
      </c>
      <c r="G45" s="21">
        <f t="shared" si="12"/>
        <v>10</v>
      </c>
    </row>
    <row r="46" spans="1:7" x14ac:dyDescent="0.2">
      <c r="A46" s="30" t="s">
        <v>11</v>
      </c>
      <c r="C46" s="5"/>
      <c r="D46" s="5">
        <v>3</v>
      </c>
      <c r="E46" s="25" t="e">
        <f>INDEX(SW!D$42:D$49,MATCH(B46,SW!B$42:B$49,0))</f>
        <v>#N/A</v>
      </c>
      <c r="F46" s="21" t="e">
        <f>INDEX(CGC!$D$42:$D$50,MATCH($B46,CGC!$B$42:$B$50,0))</f>
        <v>#N/A</v>
      </c>
      <c r="G46" s="21" t="e">
        <f t="shared" si="12"/>
        <v>#N/A</v>
      </c>
    </row>
    <row r="47" spans="1:7" x14ac:dyDescent="0.2">
      <c r="A47" s="30" t="s">
        <v>11</v>
      </c>
      <c r="B47" s="87"/>
      <c r="C47" s="32"/>
      <c r="D47" s="5">
        <v>3</v>
      </c>
      <c r="E47" s="25" t="e">
        <f>INDEX(SW!D$42:D$49,MATCH(B47,SW!B$42:B$49,0))</f>
        <v>#N/A</v>
      </c>
      <c r="F47" s="21" t="e">
        <f>INDEX(CGC!$D$42:$D$50,MATCH($B47,CGC!$B$42:$B$50,0))</f>
        <v>#N/A</v>
      </c>
      <c r="G47" s="21" t="e">
        <f t="shared" si="12"/>
        <v>#N/A</v>
      </c>
    </row>
    <row r="48" spans="1:7" x14ac:dyDescent="0.2">
      <c r="A48" s="30"/>
      <c r="B48" s="87"/>
      <c r="C48" s="32"/>
      <c r="D48" s="5"/>
      <c r="E48" s="25" t="e">
        <f>INDEX(SW!D$42:D$49,MATCH(B48,SW!B$42:B$49,0))</f>
        <v>#N/A</v>
      </c>
      <c r="F48" s="21" t="e">
        <f>INDEX(CGC!$D$42:$D$50,MATCH($B48,CGC!$B$42:$B$50,0))</f>
        <v>#N/A</v>
      </c>
      <c r="G48" s="21" t="e">
        <f t="shared" si="11"/>
        <v>#N/A</v>
      </c>
    </row>
    <row r="49" spans="1:7" ht="17" thickBot="1" x14ac:dyDescent="0.25">
      <c r="A49" s="13"/>
      <c r="B49" s="92"/>
      <c r="C49" s="6"/>
      <c r="D49" s="6"/>
      <c r="E49" s="42"/>
      <c r="F49" s="22"/>
      <c r="G49" s="2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49"/>
  <sheetViews>
    <sheetView workbookViewId="0"/>
  </sheetViews>
  <sheetFormatPr baseColWidth="10" defaultColWidth="8.6640625" defaultRowHeight="16" x14ac:dyDescent="0.2"/>
  <cols>
    <col min="2" max="2" width="18.6640625" customWidth="1"/>
  </cols>
  <sheetData>
    <row r="2" spans="1:8" s="29" customFormat="1" ht="20" thickBot="1" x14ac:dyDescent="0.3">
      <c r="A2" s="27" t="s">
        <v>22</v>
      </c>
      <c r="B2" s="27"/>
      <c r="C2" s="28">
        <f>WCC!D2</f>
        <v>2023</v>
      </c>
    </row>
    <row r="3" spans="1:8" x14ac:dyDescent="0.2">
      <c r="A3" s="7" t="s">
        <v>4</v>
      </c>
      <c r="B3" s="8" t="str">
        <f>WCC!B3</f>
        <v>TEAMS</v>
      </c>
      <c r="C3" s="8" t="s">
        <v>5</v>
      </c>
      <c r="D3" s="8" t="str">
        <f>WCC!D3</f>
        <v>RACE</v>
      </c>
      <c r="E3" s="19" t="s">
        <v>36</v>
      </c>
      <c r="F3" s="19" t="s">
        <v>17</v>
      </c>
      <c r="G3" s="19" t="s">
        <v>64</v>
      </c>
      <c r="H3" s="19" t="s">
        <v>37</v>
      </c>
    </row>
    <row r="4" spans="1:8" x14ac:dyDescent="0.2">
      <c r="A4" s="10" t="s">
        <v>0</v>
      </c>
      <c r="B4" s="15"/>
      <c r="C4" s="15"/>
      <c r="D4" s="16" t="str">
        <f>WCC!D4</f>
        <v>POINTS</v>
      </c>
      <c r="E4" s="20" t="s">
        <v>14</v>
      </c>
      <c r="F4" s="20" t="s">
        <v>14</v>
      </c>
      <c r="G4" s="20" t="s">
        <v>14</v>
      </c>
      <c r="H4" s="20" t="s">
        <v>31</v>
      </c>
    </row>
    <row r="5" spans="1:8" x14ac:dyDescent="0.2">
      <c r="A5" s="30">
        <v>1</v>
      </c>
      <c r="B5" s="31" t="s">
        <v>48</v>
      </c>
      <c r="C5" s="32"/>
      <c r="D5" s="5">
        <v>1</v>
      </c>
      <c r="E5" s="21">
        <f>INDEX(SW!$D$5:$D$11,MATCH($B5,SW!$B$5:$B$11,0))</f>
        <v>1</v>
      </c>
      <c r="F5" s="21">
        <f>INDEX(CGC!$D$5:$D$11,MATCH($B5,CGC!$B$5:$B$11,0))</f>
        <v>1</v>
      </c>
      <c r="G5" s="21">
        <f>INDEX(WCC!$D$5:$D$11,MATCH($B5,WCC!$B$5:$B$11,0))</f>
        <v>1</v>
      </c>
      <c r="H5" s="21">
        <f>SUM(D5:G5)</f>
        <v>4</v>
      </c>
    </row>
    <row r="6" spans="1:8" x14ac:dyDescent="0.2">
      <c r="A6" s="30">
        <v>2</v>
      </c>
      <c r="B6" s="31" t="s">
        <v>34</v>
      </c>
      <c r="C6" s="32"/>
      <c r="D6" s="5">
        <v>2</v>
      </c>
      <c r="E6" s="21">
        <f>INDEX(SW!$D$5:$D$11,MATCH($B6,SW!$B$5:$B$11,0))</f>
        <v>3</v>
      </c>
      <c r="F6" s="21">
        <f>INDEX(CGC!$D$5:$D$11,MATCH($B6,CGC!$B$5:$B$11,0))</f>
        <v>3</v>
      </c>
      <c r="G6" s="21">
        <f>INDEX(WCC!$D$5:$D$11,MATCH($B6,WCC!$B$5:$B$11,0))</f>
        <v>2</v>
      </c>
      <c r="H6" s="21">
        <f>SUM(D6:G6)</f>
        <v>10</v>
      </c>
    </row>
    <row r="7" spans="1:8" x14ac:dyDescent="0.2">
      <c r="A7" s="30">
        <v>3</v>
      </c>
      <c r="B7" s="31" t="s">
        <v>32</v>
      </c>
      <c r="C7" s="32"/>
      <c r="D7" s="5">
        <v>3</v>
      </c>
      <c r="E7" s="21">
        <f>INDEX(SW!$D$5:$D$11,MATCH($B7,SW!$B$5:$B$11,0))</f>
        <v>2</v>
      </c>
      <c r="F7" s="21">
        <f>INDEX(CGC!$D$5:$D$11,MATCH($B7,CGC!$B$5:$B$11,0))</f>
        <v>2</v>
      </c>
      <c r="G7" s="21">
        <f>INDEX(WCC!$D$5:$D$11,MATCH($B7,WCC!$B$5:$B$11,0))</f>
        <v>3</v>
      </c>
      <c r="H7" s="21">
        <f>SUM(D7:G7)</f>
        <v>10</v>
      </c>
    </row>
    <row r="8" spans="1:8" x14ac:dyDescent="0.2">
      <c r="A8" s="30" t="s">
        <v>11</v>
      </c>
      <c r="B8" s="31"/>
      <c r="C8" s="32"/>
      <c r="D8" s="5">
        <v>4</v>
      </c>
      <c r="E8" s="21" t="e">
        <f>INDEX(SW!$D$5:$D$11,MATCH($B8,SW!$B$5:$B$11,0))</f>
        <v>#N/A</v>
      </c>
      <c r="F8" s="21" t="e">
        <f>INDEX(CGC!$D$5:$D$11,MATCH($B8,CGC!$B$5:$B$11,0))</f>
        <v>#N/A</v>
      </c>
      <c r="G8" s="21" t="e">
        <f>INDEX(WCC!$D$5:$D$11,MATCH($B8,WCC!$B$5:$B$11,0))</f>
        <v>#N/A</v>
      </c>
      <c r="H8" s="21" t="e">
        <f>SUM(D8:G8)</f>
        <v>#N/A</v>
      </c>
    </row>
    <row r="9" spans="1:8" x14ac:dyDescent="0.2">
      <c r="A9" s="30" t="s">
        <v>11</v>
      </c>
      <c r="B9" s="31"/>
      <c r="C9" s="38"/>
      <c r="D9" s="5">
        <v>4</v>
      </c>
      <c r="E9" s="21" t="e">
        <f>INDEX(SW!$D$5:$D$11,MATCH($B9,SW!$B$5:$B$11,0))</f>
        <v>#N/A</v>
      </c>
      <c r="F9" s="21" t="e">
        <f>INDEX(CGC!$D$5:$D$11,MATCH($B9,CGC!$B$5:$B$11,0))</f>
        <v>#N/A</v>
      </c>
      <c r="G9" s="21" t="e">
        <f>INDEX(WCC!$D$5:$D$11,MATCH($B9,WCC!$B$5:$B$11,0))</f>
        <v>#N/A</v>
      </c>
      <c r="H9" s="21" t="e">
        <f>SUM(D9:G9)</f>
        <v>#N/A</v>
      </c>
    </row>
    <row r="10" spans="1:8" x14ac:dyDescent="0.2">
      <c r="A10" s="30" t="s">
        <v>11</v>
      </c>
      <c r="B10" s="31"/>
      <c r="C10" s="38"/>
      <c r="D10" s="5"/>
      <c r="E10" s="21"/>
      <c r="F10" s="24"/>
      <c r="G10" s="24"/>
      <c r="H10" s="21"/>
    </row>
    <row r="11" spans="1:8" ht="17" thickBot="1" x14ac:dyDescent="0.25">
      <c r="A11" s="36"/>
      <c r="B11" s="34"/>
      <c r="C11" s="35"/>
      <c r="D11" s="3"/>
      <c r="E11" s="23"/>
      <c r="F11" s="23"/>
      <c r="G11" s="23"/>
      <c r="H11" s="23"/>
    </row>
    <row r="12" spans="1:8" x14ac:dyDescent="0.2">
      <c r="A12" s="7" t="s">
        <v>4</v>
      </c>
      <c r="B12" s="8" t="str">
        <f>WCC!B12</f>
        <v>TEAMS</v>
      </c>
      <c r="C12" s="8" t="s">
        <v>5</v>
      </c>
      <c r="D12" s="8" t="str">
        <f>WCC!D12</f>
        <v>RACE</v>
      </c>
      <c r="E12" s="19" t="str">
        <f t="shared" ref="E12:H13" si="0">E3</f>
        <v>SW</v>
      </c>
      <c r="F12" s="19" t="str">
        <f t="shared" si="0"/>
        <v>CGC</v>
      </c>
      <c r="G12" s="19" t="str">
        <f t="shared" si="0"/>
        <v>WCC</v>
      </c>
      <c r="H12" s="9" t="str">
        <f t="shared" si="0"/>
        <v>SEASON</v>
      </c>
    </row>
    <row r="13" spans="1:8" x14ac:dyDescent="0.2">
      <c r="A13" s="10" t="s">
        <v>1</v>
      </c>
      <c r="B13" s="15"/>
      <c r="C13" s="15"/>
      <c r="D13" s="16" t="str">
        <f>WCC!D13</f>
        <v>POINTS</v>
      </c>
      <c r="E13" s="20" t="str">
        <f t="shared" si="0"/>
        <v>Points</v>
      </c>
      <c r="F13" s="20" t="str">
        <f t="shared" si="0"/>
        <v>Points</v>
      </c>
      <c r="G13" s="20" t="str">
        <f t="shared" si="0"/>
        <v>Points</v>
      </c>
      <c r="H13" s="18" t="str">
        <f t="shared" si="0"/>
        <v>TOTAL</v>
      </c>
    </row>
    <row r="14" spans="1:8" x14ac:dyDescent="0.2">
      <c r="A14" s="30">
        <v>1</v>
      </c>
      <c r="B14" s="31" t="s">
        <v>48</v>
      </c>
      <c r="C14" s="32"/>
      <c r="D14" s="5">
        <v>1</v>
      </c>
      <c r="E14" s="25">
        <f>INDEX(SW!D$14:D$25,MATCH(B14,SW!B$14:B$25,0))</f>
        <v>2</v>
      </c>
      <c r="F14" s="21">
        <f>INDEX(CGC!$D$14:$D$25,MATCH($B14,CGC!$B$14:$B$25,0))</f>
        <v>1</v>
      </c>
      <c r="G14" s="21">
        <f>INDEX(WCC!$D$14:$D$25,MATCH($B14,WCC!$B$14:$B$25,0))</f>
        <v>1</v>
      </c>
      <c r="H14" s="21">
        <f t="shared" ref="H14:H19" si="1">SUM(D14:G14)</f>
        <v>5</v>
      </c>
    </row>
    <row r="15" spans="1:8" x14ac:dyDescent="0.2">
      <c r="A15" s="30">
        <v>2</v>
      </c>
      <c r="B15" s="31" t="s">
        <v>60</v>
      </c>
      <c r="C15" s="32"/>
      <c r="D15" s="5">
        <v>2</v>
      </c>
      <c r="E15" s="25">
        <f>INDEX(SW!D$14:D$25,MATCH(B15,SW!B$14:B$25,0))</f>
        <v>4</v>
      </c>
      <c r="F15" s="21">
        <f>INDEX(CGC!$D$14:$D$25,MATCH($B15,CGC!$B$14:$B$25,0))</f>
        <v>2</v>
      </c>
      <c r="G15" s="21">
        <f>INDEX(WCC!$D$14:$D$25,MATCH($B15,WCC!$B$14:$B$25,0))</f>
        <v>5</v>
      </c>
      <c r="H15" s="21">
        <f t="shared" si="1"/>
        <v>13</v>
      </c>
    </row>
    <row r="16" spans="1:8" x14ac:dyDescent="0.2">
      <c r="A16" s="30">
        <v>3</v>
      </c>
      <c r="B16" s="31" t="s">
        <v>75</v>
      </c>
      <c r="C16" s="32"/>
      <c r="D16" s="5">
        <v>3</v>
      </c>
      <c r="E16" s="25">
        <f>INDEX(SW!D$14:D$25,MATCH(B16,SW!B$14:B$25,0))</f>
        <v>1</v>
      </c>
      <c r="F16" s="21">
        <f>INDEX(CGC!$D$14:$D$25,MATCH($B16,CGC!$B$14:$B$25,0))</f>
        <v>4</v>
      </c>
      <c r="G16" s="21">
        <f>INDEX(WCC!$D$14:$D$25,MATCH($B16,WCC!$B$14:$B$25,0))</f>
        <v>2</v>
      </c>
      <c r="H16" s="21">
        <f t="shared" si="1"/>
        <v>10</v>
      </c>
    </row>
    <row r="17" spans="1:8" x14ac:dyDescent="0.2">
      <c r="A17" s="30">
        <v>4</v>
      </c>
      <c r="B17" s="31" t="s">
        <v>56</v>
      </c>
      <c r="C17" s="32"/>
      <c r="D17" s="5">
        <v>4</v>
      </c>
      <c r="E17" s="25">
        <f>INDEX(SW!D$14:D$25,MATCH(B17,SW!B$14:B$25,0))</f>
        <v>5</v>
      </c>
      <c r="F17" s="21">
        <f>INDEX(CGC!$D$14:$D$25,MATCH($B17,CGC!$B$14:$B$25,0))</f>
        <v>5</v>
      </c>
      <c r="G17" s="21">
        <f>INDEX(WCC!$D$14:$D$25,MATCH($B17,WCC!$B$14:$B$25,0))</f>
        <v>6</v>
      </c>
      <c r="H17" s="21">
        <f t="shared" si="1"/>
        <v>20</v>
      </c>
    </row>
    <row r="18" spans="1:8" x14ac:dyDescent="0.2">
      <c r="A18" s="30">
        <v>5</v>
      </c>
      <c r="B18" s="31" t="s">
        <v>34</v>
      </c>
      <c r="C18" s="32"/>
      <c r="D18" s="5">
        <v>5</v>
      </c>
      <c r="E18" s="25">
        <f>INDEX(SW!D$14:D$25,MATCH(B18,SW!B$14:B$25,0))</f>
        <v>3</v>
      </c>
      <c r="F18" s="21">
        <f>INDEX(CGC!$D$14:$D$25,MATCH($B18,CGC!$B$14:$B$25,0))</f>
        <v>3</v>
      </c>
      <c r="G18" s="21">
        <f>INDEX(WCC!$D$14:$D$25,MATCH($B18,WCC!$B$14:$B$25,0))</f>
        <v>3</v>
      </c>
      <c r="H18" s="21">
        <f t="shared" si="1"/>
        <v>14</v>
      </c>
    </row>
    <row r="19" spans="1:8" x14ac:dyDescent="0.2">
      <c r="A19" s="30" t="s">
        <v>11</v>
      </c>
      <c r="B19" s="31" t="s">
        <v>62</v>
      </c>
      <c r="C19" s="32"/>
      <c r="D19" s="5">
        <v>6</v>
      </c>
      <c r="E19" s="25">
        <f>INDEX(SW!D$14:D$25,MATCH(B19,SW!B$14:B$25,0))</f>
        <v>5</v>
      </c>
      <c r="F19" s="21">
        <f>INDEX(CGC!$D$14:$D$25,MATCH($B19,CGC!$B$14:$B$25,0))</f>
        <v>5</v>
      </c>
      <c r="G19" s="21">
        <f>INDEX(WCC!$D$14:$D$25,MATCH($B19,WCC!$B$14:$B$25,0))</f>
        <v>4</v>
      </c>
      <c r="H19" s="21">
        <f t="shared" si="1"/>
        <v>20</v>
      </c>
    </row>
    <row r="20" spans="1:8" x14ac:dyDescent="0.2">
      <c r="A20" s="30" t="s">
        <v>11</v>
      </c>
      <c r="B20" s="31"/>
      <c r="C20" s="32"/>
      <c r="D20" s="5"/>
      <c r="E20" s="25" t="e">
        <f>INDEX(SW!D$14:D$25,MATCH(B20,SW!B$14:B$25,0))</f>
        <v>#N/A</v>
      </c>
      <c r="F20" s="21" t="e">
        <f>INDEX(CGC!$D$14:$D$25,MATCH($B20,CGC!$B$14:$B$25,0))</f>
        <v>#N/A</v>
      </c>
      <c r="G20" s="21" t="e">
        <f>INDEX(WCC!$D$14:$D$25,MATCH($B20,WCC!$B$14:$B$25,0))</f>
        <v>#N/A</v>
      </c>
      <c r="H20" s="21" t="e">
        <f t="shared" ref="H20:H24" si="2">SUM(D20:G20)</f>
        <v>#N/A</v>
      </c>
    </row>
    <row r="21" spans="1:8" x14ac:dyDescent="0.2">
      <c r="A21" s="30" t="s">
        <v>11</v>
      </c>
      <c r="B21" s="31"/>
      <c r="C21" s="32"/>
      <c r="D21" s="5"/>
      <c r="E21" s="25" t="e">
        <f>INDEX(SW!D$14:D$25,MATCH(B21,SW!B$14:B$25,0))</f>
        <v>#N/A</v>
      </c>
      <c r="F21" s="21" t="e">
        <f>INDEX(CGC!$D$14:$D$25,MATCH($B21,CGC!$B$14:$B$25,0))</f>
        <v>#N/A</v>
      </c>
      <c r="G21" s="21" t="e">
        <f>INDEX(WCC!$D$14:$D$25,MATCH($B21,WCC!$B$14:$B$25,0))</f>
        <v>#N/A</v>
      </c>
      <c r="H21" s="21" t="e">
        <f t="shared" si="2"/>
        <v>#N/A</v>
      </c>
    </row>
    <row r="22" spans="1:8" x14ac:dyDescent="0.2">
      <c r="A22" s="30" t="s">
        <v>11</v>
      </c>
      <c r="B22" s="31"/>
      <c r="C22" s="32"/>
      <c r="D22" s="5"/>
      <c r="E22" s="25" t="e">
        <f>INDEX(SW!D$14:D$25,MATCH(B22,SW!B$14:B$25,0))</f>
        <v>#N/A</v>
      </c>
      <c r="F22" s="21" t="e">
        <f>INDEX(CGC!$D$14:$D$25,MATCH($B22,CGC!$B$14:$B$25,0))</f>
        <v>#N/A</v>
      </c>
      <c r="G22" s="21" t="e">
        <f>INDEX(WCC!$D$14:$D$25,MATCH($B22,WCC!$B$14:$B$25,0))</f>
        <v>#N/A</v>
      </c>
      <c r="H22" s="21" t="e">
        <f t="shared" si="2"/>
        <v>#N/A</v>
      </c>
    </row>
    <row r="23" spans="1:8" x14ac:dyDescent="0.2">
      <c r="A23" s="30" t="s">
        <v>11</v>
      </c>
      <c r="B23" s="31"/>
      <c r="C23" s="32"/>
      <c r="D23" s="5"/>
      <c r="E23" s="25" t="e">
        <f>INDEX(SW!D$14:D$25,MATCH(B23,SW!B$14:B$25,0))</f>
        <v>#N/A</v>
      </c>
      <c r="F23" s="21" t="e">
        <f>INDEX(CGC!$D$14:$D$25,MATCH($B23,CGC!$B$14:$B$25,0))</f>
        <v>#N/A</v>
      </c>
      <c r="G23" s="21" t="e">
        <f>INDEX(WCC!$D$14:$D$25,MATCH($B23,WCC!$B$14:$B$25,0))</f>
        <v>#N/A</v>
      </c>
      <c r="H23" s="21" t="e">
        <f t="shared" si="2"/>
        <v>#N/A</v>
      </c>
    </row>
    <row r="24" spans="1:8" x14ac:dyDescent="0.2">
      <c r="A24" s="30" t="s">
        <v>11</v>
      </c>
      <c r="B24" s="31"/>
      <c r="C24" s="32"/>
      <c r="D24" s="5"/>
      <c r="E24" s="25" t="e">
        <f>INDEX(SW!D$14:D$25,MATCH(B24,SW!B$14:B$25,0))</f>
        <v>#N/A</v>
      </c>
      <c r="F24" s="21" t="e">
        <f>INDEX(CGC!$D$14:$D$25,MATCH($B24,CGC!$B$14:$B$25,0))</f>
        <v>#N/A</v>
      </c>
      <c r="G24" s="21" t="e">
        <f>INDEX(WCC!$D$14:$D$25,MATCH($B24,WCC!$B$14:$B$25,0))</f>
        <v>#N/A</v>
      </c>
      <c r="H24" s="21" t="e">
        <f t="shared" si="2"/>
        <v>#N/A</v>
      </c>
    </row>
    <row r="25" spans="1:8" ht="17" thickBot="1" x14ac:dyDescent="0.25">
      <c r="A25" s="30"/>
      <c r="B25" s="31"/>
      <c r="C25" s="32"/>
      <c r="D25" s="5"/>
      <c r="E25" s="25"/>
      <c r="F25" s="21"/>
      <c r="G25" s="21"/>
      <c r="H25" s="21"/>
    </row>
    <row r="26" spans="1:8" x14ac:dyDescent="0.2">
      <c r="A26" s="12" t="s">
        <v>4</v>
      </c>
      <c r="B26" s="8" t="str">
        <f>WCC!B26</f>
        <v>TEAMS</v>
      </c>
      <c r="C26" s="14" t="s">
        <v>5</v>
      </c>
      <c r="D26" s="8" t="str">
        <f>WCC!D26</f>
        <v>RACE</v>
      </c>
      <c r="E26" s="19" t="str">
        <f t="shared" ref="E26:H27" si="3">E12</f>
        <v>SW</v>
      </c>
      <c r="F26" s="19" t="str">
        <f t="shared" si="3"/>
        <v>CGC</v>
      </c>
      <c r="G26" s="19" t="str">
        <f t="shared" si="3"/>
        <v>WCC</v>
      </c>
      <c r="H26" s="9" t="str">
        <f t="shared" si="3"/>
        <v>SEASON</v>
      </c>
    </row>
    <row r="27" spans="1:8" x14ac:dyDescent="0.2">
      <c r="A27" s="10" t="s">
        <v>2</v>
      </c>
      <c r="B27" s="15"/>
      <c r="C27" s="15"/>
      <c r="D27" s="16" t="str">
        <f>WCC!D27</f>
        <v>POINTS</v>
      </c>
      <c r="E27" s="20" t="str">
        <f t="shared" si="3"/>
        <v>Points</v>
      </c>
      <c r="F27" s="20" t="str">
        <f t="shared" si="3"/>
        <v>Points</v>
      </c>
      <c r="G27" s="20" t="str">
        <f t="shared" si="3"/>
        <v>Points</v>
      </c>
      <c r="H27" s="18" t="str">
        <f t="shared" si="3"/>
        <v>TOTAL</v>
      </c>
    </row>
    <row r="28" spans="1:8" x14ac:dyDescent="0.2">
      <c r="A28" s="30">
        <v>1</v>
      </c>
      <c r="B28" s="31" t="s">
        <v>48</v>
      </c>
      <c r="C28" s="32"/>
      <c r="D28" s="5">
        <v>1</v>
      </c>
      <c r="E28" s="25">
        <f>INDEX(SW!D$28:D$39,MATCH(B28,SW!B$28:B$39,0))</f>
        <v>2</v>
      </c>
      <c r="F28" s="21">
        <f>INDEX(CGC!$D$28:$D$39,MATCH($B28,CGC!$B$28:$B$39,0))</f>
        <v>1</v>
      </c>
      <c r="G28" s="21">
        <f>INDEX(WCC!$D$28:$D$39,MATCH($B28,WCC!$B$28:$B$39,0))</f>
        <v>1</v>
      </c>
      <c r="H28" s="21">
        <f t="shared" ref="H28:H32" si="4">SUM(D28:G28)</f>
        <v>5</v>
      </c>
    </row>
    <row r="29" spans="1:8" x14ac:dyDescent="0.2">
      <c r="A29" s="30">
        <v>2</v>
      </c>
      <c r="B29" s="31" t="s">
        <v>7</v>
      </c>
      <c r="C29" s="32"/>
      <c r="D29" s="5">
        <v>2</v>
      </c>
      <c r="E29" s="25">
        <f>INDEX(SW!D$28:D$39,MATCH(B29,SW!B$28:B$39,0))</f>
        <v>1</v>
      </c>
      <c r="F29" s="21">
        <f>INDEX(CGC!$D$28:$D$39,MATCH($B29,CGC!$B$28:$B$39,0))</f>
        <v>3</v>
      </c>
      <c r="G29" s="21">
        <f>INDEX(WCC!$D$28:$D$39,MATCH($B29,WCC!$B$28:$B$39,0))</f>
        <v>4</v>
      </c>
      <c r="H29" s="21">
        <f t="shared" si="4"/>
        <v>10</v>
      </c>
    </row>
    <row r="30" spans="1:8" x14ac:dyDescent="0.2">
      <c r="A30" s="30">
        <v>3</v>
      </c>
      <c r="B30" s="31" t="s">
        <v>9</v>
      </c>
      <c r="C30" s="32"/>
      <c r="D30" s="5">
        <v>3</v>
      </c>
      <c r="E30" s="25">
        <f>INDEX(SW!D$28:D$39,MATCH(B30,SW!B$28:B$39,0))</f>
        <v>3</v>
      </c>
      <c r="F30" s="21">
        <f>INDEX(CGC!$D$28:$D$39,MATCH($B30,CGC!$B$28:$B$39,0))</f>
        <v>4</v>
      </c>
      <c r="G30" s="21">
        <f>INDEX(WCC!$D$28:$D$39,MATCH($B30,WCC!$B$28:$B$39,0))</f>
        <v>5</v>
      </c>
      <c r="H30" s="21">
        <f t="shared" si="4"/>
        <v>15</v>
      </c>
    </row>
    <row r="31" spans="1:8" x14ac:dyDescent="0.2">
      <c r="A31" s="30">
        <v>4</v>
      </c>
      <c r="B31" s="31" t="s">
        <v>34</v>
      </c>
      <c r="C31" s="32"/>
      <c r="D31" s="5">
        <v>4</v>
      </c>
      <c r="E31" s="25">
        <f>INDEX(SW!D$28:D$39,MATCH(B31,SW!B$28:B$39,0))</f>
        <v>4</v>
      </c>
      <c r="F31" s="21">
        <f>INDEX(CGC!$D$28:$D$39,MATCH($B31,CGC!$B$28:$B$39,0))</f>
        <v>2</v>
      </c>
      <c r="G31" s="21">
        <f>INDEX(WCC!$D$28:$D$39,MATCH($B31,WCC!$B$28:$B$39,0))</f>
        <v>3</v>
      </c>
      <c r="H31" s="21">
        <f t="shared" si="4"/>
        <v>13</v>
      </c>
    </row>
    <row r="32" spans="1:8" x14ac:dyDescent="0.2">
      <c r="A32" s="30" t="s">
        <v>11</v>
      </c>
      <c r="B32" s="31" t="s">
        <v>74</v>
      </c>
      <c r="C32" s="32"/>
      <c r="D32" s="5">
        <v>5</v>
      </c>
      <c r="E32" s="25">
        <f>INDEX(SW!D$28:D$39,MATCH(B32,SW!B$28:B$39,0))</f>
        <v>5</v>
      </c>
      <c r="F32" s="21">
        <f>INDEX(CGC!$D$28:$D$39,MATCH($B32,CGC!$B$28:$B$39,0))</f>
        <v>5</v>
      </c>
      <c r="G32" s="21">
        <f>INDEX(WCC!$D$28:$D$39,MATCH($B32,WCC!$B$28:$B$39,0))</f>
        <v>2</v>
      </c>
      <c r="H32" s="21">
        <f t="shared" si="4"/>
        <v>17</v>
      </c>
    </row>
    <row r="33" spans="1:8" x14ac:dyDescent="0.2">
      <c r="A33" s="30" t="s">
        <v>11</v>
      </c>
      <c r="B33" s="31"/>
      <c r="C33" s="32"/>
      <c r="D33" s="5">
        <v>5</v>
      </c>
      <c r="E33" s="25" t="e">
        <f>INDEX(SW!D$28:D$39,MATCH(B33,SW!B$28:B$39,0))</f>
        <v>#N/A</v>
      </c>
      <c r="F33" s="21" t="e">
        <f>INDEX(CGC!$D$28:$D$39,MATCH($B33,CGC!$B$28:$B$39,0))</f>
        <v>#N/A</v>
      </c>
      <c r="G33" s="21" t="e">
        <f>INDEX(WCC!$D$28:$D$39,MATCH($B33,WCC!$B$28:$B$39,0))</f>
        <v>#N/A</v>
      </c>
      <c r="H33" s="21" t="e">
        <f t="shared" ref="H33:H38" si="5">SUM(D33:G33)</f>
        <v>#N/A</v>
      </c>
    </row>
    <row r="34" spans="1:8" x14ac:dyDescent="0.2">
      <c r="A34" s="30" t="s">
        <v>11</v>
      </c>
      <c r="B34" s="31"/>
      <c r="C34" s="32"/>
      <c r="D34" s="5">
        <v>7</v>
      </c>
      <c r="E34" s="25" t="e">
        <f>INDEX(SW!D$28:D$39,MATCH(B34,SW!B$28:B$39,0))</f>
        <v>#N/A</v>
      </c>
      <c r="F34" s="21" t="e">
        <f>INDEX(CGC!$D$28:$D$39,MATCH($B34,CGC!$B$28:$B$39,0))</f>
        <v>#N/A</v>
      </c>
      <c r="G34" s="21" t="e">
        <f>INDEX(WCC!$D$28:$D$39,MATCH($B34,WCC!$B$28:$B$39,0))</f>
        <v>#N/A</v>
      </c>
      <c r="H34" s="21" t="e">
        <f t="shared" si="5"/>
        <v>#N/A</v>
      </c>
    </row>
    <row r="35" spans="1:8" x14ac:dyDescent="0.2">
      <c r="A35" s="30" t="s">
        <v>11</v>
      </c>
      <c r="B35" s="31"/>
      <c r="C35" s="32"/>
      <c r="D35" s="5">
        <v>7</v>
      </c>
      <c r="E35" s="25" t="e">
        <f>INDEX(SW!D$28:D$39,MATCH(B35,SW!B$28:B$39,0))</f>
        <v>#N/A</v>
      </c>
      <c r="F35" s="21" t="e">
        <f>INDEX(CGC!$D$28:$D$39,MATCH($B35,CGC!$B$28:$B$39,0))</f>
        <v>#N/A</v>
      </c>
      <c r="G35" s="21" t="e">
        <f>INDEX(WCC!$D$28:$D$39,MATCH($B35,WCC!$B$28:$B$39,0))</f>
        <v>#N/A</v>
      </c>
      <c r="H35" s="21" t="e">
        <f t="shared" si="5"/>
        <v>#N/A</v>
      </c>
    </row>
    <row r="36" spans="1:8" x14ac:dyDescent="0.2">
      <c r="A36" s="30" t="s">
        <v>11</v>
      </c>
      <c r="B36" s="31"/>
      <c r="C36" s="32"/>
      <c r="D36" s="5">
        <v>7</v>
      </c>
      <c r="E36" s="25" t="e">
        <f>INDEX(SW!D$28:D$39,MATCH(B36,SW!B$28:B$39,0))</f>
        <v>#N/A</v>
      </c>
      <c r="F36" s="21" t="e">
        <f>INDEX(CGC!$D$28:$D$39,MATCH($B36,CGC!$B$28:$B$39,0))</f>
        <v>#N/A</v>
      </c>
      <c r="G36" s="21" t="e">
        <f>INDEX(WCC!$D$28:$D$39,MATCH($B36,WCC!$B$28:$B$39,0))</f>
        <v>#N/A</v>
      </c>
      <c r="H36" s="21" t="e">
        <f t="shared" si="5"/>
        <v>#N/A</v>
      </c>
    </row>
    <row r="37" spans="1:8" x14ac:dyDescent="0.2">
      <c r="A37" s="30" t="s">
        <v>11</v>
      </c>
      <c r="B37" s="31"/>
      <c r="C37" s="33"/>
      <c r="D37" s="5"/>
      <c r="E37" s="25" t="e">
        <f>INDEX(SW!D$28:D$39,MATCH(B37,SW!B$28:B$39,0))</f>
        <v>#N/A</v>
      </c>
      <c r="F37" s="21" t="e">
        <f>INDEX(CGC!$D$28:$D$39,MATCH($B37,CGC!$B$28:$B$39,0))</f>
        <v>#N/A</v>
      </c>
      <c r="G37" s="21" t="e">
        <f>INDEX(WCC!$D$28:$D$39,MATCH($B37,WCC!$B$28:$B$39,0))</f>
        <v>#N/A</v>
      </c>
      <c r="H37" s="21" t="e">
        <f t="shared" si="5"/>
        <v>#N/A</v>
      </c>
    </row>
    <row r="38" spans="1:8" x14ac:dyDescent="0.2">
      <c r="A38" s="30" t="s">
        <v>11</v>
      </c>
      <c r="B38" s="31"/>
      <c r="C38" s="33"/>
      <c r="D38" s="5"/>
      <c r="E38" s="25" t="e">
        <f>INDEX(SW!D$28:D$39,MATCH(B38,SW!B$28:B$39,0))</f>
        <v>#N/A</v>
      </c>
      <c r="F38" s="21" t="e">
        <f>INDEX(CGC!$D$28:$D$39,MATCH($B38,CGC!$B$28:$B$39,0))</f>
        <v>#N/A</v>
      </c>
      <c r="G38" s="21" t="e">
        <f>INDEX(WCC!$D$28:$D$39,MATCH($B38,WCC!$B$28:$B$39,0))</f>
        <v>#N/A</v>
      </c>
      <c r="H38" s="21" t="e">
        <f t="shared" si="5"/>
        <v>#N/A</v>
      </c>
    </row>
    <row r="39" spans="1:8" ht="17" thickBot="1" x14ac:dyDescent="0.25">
      <c r="A39" s="36"/>
      <c r="B39" s="34"/>
      <c r="C39" s="35"/>
      <c r="D39" s="3"/>
      <c r="E39" s="23"/>
      <c r="F39" s="23"/>
      <c r="G39" s="23"/>
      <c r="H39" s="4"/>
    </row>
    <row r="40" spans="1:8" x14ac:dyDescent="0.2">
      <c r="A40" s="12" t="s">
        <v>4</v>
      </c>
      <c r="B40" s="14" t="s">
        <v>16</v>
      </c>
      <c r="C40" s="14" t="s">
        <v>5</v>
      </c>
      <c r="D40" s="8" t="str">
        <f>D26</f>
        <v>RACE</v>
      </c>
      <c r="E40" s="19" t="str">
        <f>E26</f>
        <v>SW</v>
      </c>
      <c r="F40" s="9" t="str">
        <f t="shared" ref="F40:G40" si="6">F26</f>
        <v>CGC</v>
      </c>
      <c r="G40" s="19" t="str">
        <f t="shared" si="6"/>
        <v>WCC</v>
      </c>
      <c r="H40" s="9" t="str">
        <f>H26</f>
        <v>SEASON</v>
      </c>
    </row>
    <row r="41" spans="1:8" x14ac:dyDescent="0.2">
      <c r="A41" s="10" t="s">
        <v>3</v>
      </c>
      <c r="B41" s="41"/>
      <c r="C41" s="41"/>
      <c r="D41" s="16" t="str">
        <f>D27</f>
        <v>POINTS</v>
      </c>
      <c r="E41" s="20" t="str">
        <f>E27</f>
        <v>Points</v>
      </c>
      <c r="F41" s="18" t="str">
        <f t="shared" ref="F41:G41" si="7">F27</f>
        <v>Points</v>
      </c>
      <c r="G41" s="20" t="str">
        <f t="shared" si="7"/>
        <v>Points</v>
      </c>
      <c r="H41" s="18" t="str">
        <f>H27</f>
        <v>TOTAL</v>
      </c>
    </row>
    <row r="42" spans="1:8" x14ac:dyDescent="0.2">
      <c r="A42" s="11">
        <v>1</v>
      </c>
      <c r="B42" s="31" t="s">
        <v>34</v>
      </c>
      <c r="C42" s="40"/>
      <c r="D42" s="5">
        <f>A42</f>
        <v>1</v>
      </c>
      <c r="E42" s="25">
        <f>INDEX(SW!D$42:D$49,MATCH(B42,SW!B$42:B$49,0))</f>
        <v>3</v>
      </c>
      <c r="F42" s="21">
        <f>INDEX(CGC!$D$42:$D$49,MATCH($B42,CGC!$B$42:$B$49,0))</f>
        <v>1</v>
      </c>
      <c r="G42" s="21">
        <f>INDEX(WCC!$D$42:$D$49,MATCH($B42,WCC!$B$42:$B$49,0))</f>
        <v>1</v>
      </c>
      <c r="H42" s="21">
        <f>SUM(D42:G42)</f>
        <v>6</v>
      </c>
    </row>
    <row r="43" spans="1:8" x14ac:dyDescent="0.2">
      <c r="A43" s="11">
        <v>2</v>
      </c>
      <c r="B43" s="31" t="s">
        <v>70</v>
      </c>
      <c r="C43" s="40"/>
      <c r="D43" s="5">
        <f>A43</f>
        <v>2</v>
      </c>
      <c r="E43" s="25">
        <f>INDEX(SW!D$42:D$49,MATCH(B43,SW!B$42:B$49,0))</f>
        <v>4</v>
      </c>
      <c r="F43" s="21">
        <f>INDEX(CGC!$D$42:$D$49,MATCH($B43,CGC!$B$42:$B$49,0))</f>
        <v>3</v>
      </c>
      <c r="G43" s="21">
        <f>INDEX(WCC!$D$42:$D$49,MATCH($B43,WCC!$B$42:$B$49,0))</f>
        <v>3</v>
      </c>
      <c r="H43" s="21">
        <f t="shared" ref="H43:H46" si="8">SUM(D43:G43)</f>
        <v>12</v>
      </c>
    </row>
    <row r="44" spans="1:8" x14ac:dyDescent="0.2">
      <c r="A44" s="30">
        <v>3</v>
      </c>
      <c r="B44" t="s">
        <v>61</v>
      </c>
      <c r="C44" s="40"/>
      <c r="D44" s="5">
        <v>3</v>
      </c>
      <c r="E44" s="25">
        <f>INDEX(SW!D$42:D$49,MATCH(B44,SW!B$42:B$49,0))</f>
        <v>2</v>
      </c>
      <c r="F44" s="21">
        <f>INDEX(CGC!$D$42:$D$49,MATCH($B44,CGC!$B$42:$B$49,0))</f>
        <v>2</v>
      </c>
      <c r="G44" s="21">
        <f>INDEX(WCC!$D$42:$D$49,MATCH($B44,WCC!$B$42:$B$49,0))</f>
        <v>2</v>
      </c>
      <c r="H44" s="21">
        <f t="shared" si="8"/>
        <v>9</v>
      </c>
    </row>
    <row r="45" spans="1:8" x14ac:dyDescent="0.2">
      <c r="A45" s="30" t="s">
        <v>11</v>
      </c>
      <c r="B45" t="s">
        <v>47</v>
      </c>
      <c r="C45" s="40"/>
      <c r="D45" s="5">
        <v>4</v>
      </c>
      <c r="E45" s="25">
        <f>INDEX(SW!D$42:D$49,MATCH(B45,SW!B$42:B$49,0))</f>
        <v>1</v>
      </c>
      <c r="F45" s="21">
        <f>INDEX(CGC!$D$42:$D$49,MATCH($B45,CGC!$B$42:$B$49,0))</f>
        <v>3</v>
      </c>
      <c r="G45" s="21">
        <f>INDEX(WCC!$D$42:$D$49,MATCH($B45,WCC!$B$42:$B$49,0))</f>
        <v>3</v>
      </c>
      <c r="H45" s="21">
        <f t="shared" si="8"/>
        <v>11</v>
      </c>
    </row>
    <row r="46" spans="1:8" x14ac:dyDescent="0.2">
      <c r="A46" s="30" t="s">
        <v>11</v>
      </c>
      <c r="C46" s="40"/>
      <c r="D46" s="5">
        <v>3</v>
      </c>
      <c r="E46" s="25" t="e">
        <f>INDEX(SW!D$42:D$49,MATCH(B46,SW!B$42:B$49,0))</f>
        <v>#N/A</v>
      </c>
      <c r="F46" s="21" t="e">
        <f>INDEX(CGC!$D$42:$D$49,MATCH($B46,CGC!$B$42:$B$49,0))</f>
        <v>#N/A</v>
      </c>
      <c r="G46" s="21" t="e">
        <f>INDEX(WCC!$D$42:$D$49,MATCH($B46,WCC!$B$42:$B$49,0))</f>
        <v>#N/A</v>
      </c>
      <c r="H46" s="21" t="e">
        <f t="shared" si="8"/>
        <v>#N/A</v>
      </c>
    </row>
    <row r="47" spans="1:8" x14ac:dyDescent="0.2">
      <c r="A47" s="30" t="s">
        <v>11</v>
      </c>
      <c r="B47" s="87"/>
      <c r="C47" s="5"/>
      <c r="D47" s="5">
        <v>3</v>
      </c>
      <c r="E47" s="25" t="e">
        <f>INDEX(SW!D$42:D$49,MATCH(B47,SW!B$42:B$49,0))</f>
        <v>#N/A</v>
      </c>
      <c r="F47" s="21" t="e">
        <f>INDEX(CGC!$D$42:$D$49,MATCH($B47,CGC!$B$42:$B$49,0))</f>
        <v>#N/A</v>
      </c>
      <c r="G47" s="21" t="e">
        <f>INDEX(WCC!$D$42:$D$49,MATCH($B47,WCC!$B$42:$B$49,0))</f>
        <v>#N/A</v>
      </c>
      <c r="H47" s="21" t="e">
        <f>SUM(D47:G47)</f>
        <v>#N/A</v>
      </c>
    </row>
    <row r="48" spans="1:8" x14ac:dyDescent="0.2">
      <c r="A48" s="30"/>
      <c r="B48" s="31"/>
      <c r="C48" s="5"/>
      <c r="D48" s="5"/>
      <c r="E48" s="25" t="e">
        <f>INDEX(SW!D$42:D$49,MATCH(B48,SW!B$42:B$49,0))</f>
        <v>#N/A</v>
      </c>
      <c r="F48" s="21" t="e">
        <f>INDEX(CGC!$D$42:$D$49,MATCH($B48,CGC!$B$42:$B$49,0))</f>
        <v>#N/A</v>
      </c>
      <c r="G48" s="21" t="e">
        <f>INDEX(WCC!$D$42:$D$49,MATCH($B48,WCC!$B$42:$B$49,0))</f>
        <v>#N/A</v>
      </c>
      <c r="H48" s="21" t="e">
        <f t="shared" ref="H48" si="9">SUM(D48:G48)</f>
        <v>#N/A</v>
      </c>
    </row>
    <row r="49" spans="1:8" ht="17" thickBot="1" x14ac:dyDescent="0.25">
      <c r="A49" s="36"/>
      <c r="B49" s="3"/>
      <c r="C49" s="6"/>
      <c r="D49" s="6"/>
      <c r="E49" s="22"/>
      <c r="F49" s="22"/>
      <c r="G49" s="22"/>
      <c r="H49" s="22"/>
    </row>
  </sheetData>
  <sortState xmlns:xlrd2="http://schemas.microsoft.com/office/spreadsheetml/2017/richdata2" ref="A5:H8">
    <sortCondition ref="A5:A8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54"/>
  <sheetViews>
    <sheetView workbookViewId="0">
      <selection activeCell="J5" sqref="J5"/>
    </sheetView>
  </sheetViews>
  <sheetFormatPr baseColWidth="10" defaultColWidth="8.6640625" defaultRowHeight="16" x14ac:dyDescent="0.2"/>
  <cols>
    <col min="1" max="1" width="10.6640625" customWidth="1"/>
    <col min="2" max="2" width="12" customWidth="1"/>
    <col min="3" max="3" width="11.5" customWidth="1"/>
    <col min="9" max="9" width="8.83203125" customWidth="1"/>
    <col min="10" max="10" width="9" customWidth="1"/>
  </cols>
  <sheetData>
    <row r="2" spans="1:12" s="29" customFormat="1" ht="20" thickBot="1" x14ac:dyDescent="0.3">
      <c r="A2" s="27" t="s">
        <v>23</v>
      </c>
      <c r="B2" s="27"/>
      <c r="E2" s="28">
        <f>'Oak Cup'!C2</f>
        <v>2023</v>
      </c>
      <c r="L2"/>
    </row>
    <row r="3" spans="1:12" x14ac:dyDescent="0.2">
      <c r="A3" s="7" t="s">
        <v>4</v>
      </c>
      <c r="B3" s="8" t="str">
        <f>'Oak Cup'!B3</f>
        <v>TEAMS</v>
      </c>
      <c r="C3" s="8" t="s">
        <v>5</v>
      </c>
      <c r="D3" s="8" t="str">
        <f>'Oak Cup'!D3</f>
        <v>RACE</v>
      </c>
      <c r="E3" s="19" t="s">
        <v>36</v>
      </c>
      <c r="F3" s="19" t="s">
        <v>17</v>
      </c>
      <c r="G3" s="19" t="s">
        <v>64</v>
      </c>
      <c r="H3" s="19" t="s">
        <v>19</v>
      </c>
      <c r="I3" s="19" t="s">
        <v>37</v>
      </c>
      <c r="J3" s="19" t="s">
        <v>20</v>
      </c>
    </row>
    <row r="4" spans="1:12" x14ac:dyDescent="0.2">
      <c r="A4" s="10" t="s">
        <v>0</v>
      </c>
      <c r="B4" s="15"/>
      <c r="C4" s="15"/>
      <c r="D4" s="16" t="str">
        <f>'Oak Cup'!D4</f>
        <v>POINTS</v>
      </c>
      <c r="E4" s="20" t="s">
        <v>14</v>
      </c>
      <c r="F4" s="20" t="s">
        <v>14</v>
      </c>
      <c r="G4" s="20" t="s">
        <v>14</v>
      </c>
      <c r="H4" s="20" t="s">
        <v>14</v>
      </c>
      <c r="I4" s="20" t="s">
        <v>31</v>
      </c>
      <c r="J4" s="20" t="s">
        <v>21</v>
      </c>
    </row>
    <row r="5" spans="1:12" x14ac:dyDescent="0.2">
      <c r="A5" s="30">
        <v>1</v>
      </c>
      <c r="B5" t="s">
        <v>48</v>
      </c>
      <c r="C5" s="96"/>
      <c r="D5" s="5">
        <f>A5</f>
        <v>1</v>
      </c>
      <c r="E5" s="21">
        <f>INDEX(SW!$D$5:$D$11,MATCH($B5,SW!$B$5:$B$11,0))</f>
        <v>1</v>
      </c>
      <c r="F5" s="21">
        <f>INDEX(CGC!$D$5:$D$11,MATCH($B5,CGC!$B$5:$B$11,0))</f>
        <v>1</v>
      </c>
      <c r="G5" s="21">
        <f>INDEX(WCC!$D$5:$D$11,MATCH($B5,WCC!$B$5:$B$11,0))</f>
        <v>1</v>
      </c>
      <c r="H5" s="21">
        <f>INDEX('Oak Cup'!$D$5:$D$11,MATCH($B5,'Oak Cup'!$B$5:$B$11,0))</f>
        <v>1</v>
      </c>
      <c r="I5" s="21">
        <f>SUM(D5:H5)</f>
        <v>5</v>
      </c>
      <c r="J5" s="21">
        <f>_xlfn.RANK.EQ(I5,I$5:I$7,1)</f>
        <v>1</v>
      </c>
    </row>
    <row r="6" spans="1:12" x14ac:dyDescent="0.2">
      <c r="A6" s="30">
        <f>A5+1</f>
        <v>2</v>
      </c>
      <c r="B6" t="s">
        <v>32</v>
      </c>
      <c r="C6" s="96"/>
      <c r="D6" s="5">
        <f t="shared" ref="D6:D7" si="0">A6</f>
        <v>2</v>
      </c>
      <c r="E6" s="21">
        <f>INDEX(SW!$D$5:$D$11,MATCH($B6,SW!$B$5:$B$11,0))</f>
        <v>2</v>
      </c>
      <c r="F6" s="21">
        <f>INDEX(CGC!$D$5:$D$11,MATCH($B6,CGC!$B$5:$B$11,0))</f>
        <v>2</v>
      </c>
      <c r="G6" s="21">
        <f>INDEX(WCC!$D$5:$D$11,MATCH($B6,WCC!$B$5:$B$11,0))</f>
        <v>3</v>
      </c>
      <c r="H6" s="21">
        <f>INDEX('Oak Cup'!$D$5:$D$11,MATCH($B6,'Oak Cup'!$B$5:$B$11,0))</f>
        <v>3</v>
      </c>
      <c r="I6" s="21">
        <f>SUM(D6:H6)</f>
        <v>12</v>
      </c>
      <c r="J6" s="21">
        <f t="shared" ref="J6:J7" si="1">_xlfn.RANK.EQ(I6,I$5:I$7,1)</f>
        <v>2</v>
      </c>
    </row>
    <row r="7" spans="1:12" x14ac:dyDescent="0.2">
      <c r="A7" s="30">
        <f>A6+1</f>
        <v>3</v>
      </c>
      <c r="B7" t="s">
        <v>34</v>
      </c>
      <c r="C7" s="96"/>
      <c r="D7" s="5">
        <f t="shared" si="0"/>
        <v>3</v>
      </c>
      <c r="E7" s="21">
        <f>INDEX(SW!$D$5:$D$11,MATCH($B7,SW!$B$5:$B$11,0))</f>
        <v>3</v>
      </c>
      <c r="F7" s="21">
        <f>INDEX(CGC!$D$5:$D$11,MATCH($B7,CGC!$B$5:$B$11,0))</f>
        <v>3</v>
      </c>
      <c r="G7" s="21">
        <f>INDEX(WCC!$D$5:$D$11,MATCH($B7,WCC!$B$5:$B$11,0))</f>
        <v>2</v>
      </c>
      <c r="H7" s="21">
        <f>INDEX('Oak Cup'!$D$5:$D$11,MATCH($B7,'Oak Cup'!$B$5:$B$11,0))</f>
        <v>2</v>
      </c>
      <c r="I7" s="21">
        <f>SUM(D7:H7)</f>
        <v>13</v>
      </c>
      <c r="J7" s="21">
        <f t="shared" si="1"/>
        <v>3</v>
      </c>
    </row>
    <row r="8" spans="1:12" x14ac:dyDescent="0.2">
      <c r="A8" s="30" t="s">
        <v>11</v>
      </c>
      <c r="B8" s="31"/>
      <c r="C8" s="32"/>
      <c r="D8" s="5">
        <f>IF(A8="DNS",MAX(A$5:A$11)+1,A8)</f>
        <v>4</v>
      </c>
      <c r="E8" s="21" t="e">
        <f>INDEX(SW!$D$5:$D$11,MATCH($B8,SW!$B$5:$B$11,0))</f>
        <v>#N/A</v>
      </c>
      <c r="F8" s="21" t="e">
        <f>INDEX(CGC!$D$5:$D$11,MATCH($B8,CGC!$B$5:$B$11,0))</f>
        <v>#N/A</v>
      </c>
      <c r="G8" s="21" t="e">
        <f>INDEX(WCC!$D$5:$D$11,MATCH($B8,WCC!$B$5:$B$11,0))</f>
        <v>#N/A</v>
      </c>
      <c r="H8" s="21" t="e">
        <f>INDEX('Oak Cup'!$D$5:$D$11,MATCH($B8,'Oak Cup'!$B$5:$B$11,0))</f>
        <v>#N/A</v>
      </c>
      <c r="I8" s="21" t="e">
        <f>SUM(D8:H8)</f>
        <v>#N/A</v>
      </c>
      <c r="J8" s="21"/>
    </row>
    <row r="9" spans="1:12" x14ac:dyDescent="0.2">
      <c r="A9" s="30" t="s">
        <v>11</v>
      </c>
      <c r="B9" s="31"/>
      <c r="C9" s="32"/>
      <c r="D9" s="5">
        <f>IF(A9="DNS",MAX(A$5:A$11)+1,A9)</f>
        <v>4</v>
      </c>
      <c r="E9" s="21" t="e">
        <f>INDEX(SW!$D$5:$D$11,MATCH($B9,SW!$B$5:$B$11,0))</f>
        <v>#N/A</v>
      </c>
      <c r="F9" s="21" t="e">
        <f>INDEX(CGC!$D$5:$D$11,MATCH($B9,CGC!$B$5:$B$11,0))</f>
        <v>#N/A</v>
      </c>
      <c r="G9" s="21" t="e">
        <f>INDEX(WCC!$D$5:$D$11,MATCH($B9,WCC!$B$5:$B$11,0))</f>
        <v>#N/A</v>
      </c>
      <c r="H9" s="21" t="e">
        <f>INDEX('Oak Cup'!$D$5:$D$11,MATCH($B9,'Oak Cup'!$B$5:$B$11,0))</f>
        <v>#N/A</v>
      </c>
      <c r="I9" s="21" t="e">
        <f>SUM(D9:H9)</f>
        <v>#N/A</v>
      </c>
      <c r="J9" s="21"/>
    </row>
    <row r="10" spans="1:12" x14ac:dyDescent="0.2">
      <c r="A10" s="30"/>
      <c r="B10" s="31"/>
      <c r="C10" s="32"/>
      <c r="D10" s="5"/>
      <c r="E10" s="21"/>
      <c r="F10" s="24"/>
      <c r="G10" s="24"/>
      <c r="H10" s="24"/>
      <c r="I10" s="21"/>
      <c r="J10" s="21"/>
    </row>
    <row r="11" spans="1:12" ht="17" thickBot="1" x14ac:dyDescent="0.25">
      <c r="A11" s="36"/>
      <c r="B11" s="34"/>
      <c r="C11" s="35"/>
      <c r="D11" s="3"/>
      <c r="E11" s="23"/>
      <c r="F11" s="23"/>
      <c r="G11" s="23"/>
      <c r="H11" s="23"/>
      <c r="I11" s="23"/>
      <c r="J11" s="23"/>
    </row>
    <row r="12" spans="1:12" x14ac:dyDescent="0.2">
      <c r="A12" s="7" t="s">
        <v>4</v>
      </c>
      <c r="B12" s="8" t="str">
        <f>'Oak Cup'!B12</f>
        <v>TEAMS</v>
      </c>
      <c r="C12" s="8" t="s">
        <v>5</v>
      </c>
      <c r="D12" s="8" t="str">
        <f>'Oak Cup'!D12</f>
        <v>RACE</v>
      </c>
      <c r="E12" s="19" t="str">
        <f t="shared" ref="E12:I13" si="2">E3</f>
        <v>SW</v>
      </c>
      <c r="F12" s="19" t="str">
        <f t="shared" si="2"/>
        <v>CGC</v>
      </c>
      <c r="G12" s="19" t="str">
        <f t="shared" si="2"/>
        <v>WCC</v>
      </c>
      <c r="H12" s="19" t="str">
        <f t="shared" si="2"/>
        <v>OC</v>
      </c>
      <c r="I12" s="9" t="str">
        <f t="shared" si="2"/>
        <v>SEASON</v>
      </c>
      <c r="J12" s="19" t="s">
        <v>20</v>
      </c>
    </row>
    <row r="13" spans="1:12" x14ac:dyDescent="0.2">
      <c r="A13" s="10" t="s">
        <v>1</v>
      </c>
      <c r="B13" s="15"/>
      <c r="C13" s="15"/>
      <c r="D13" s="16" t="str">
        <f>'Oak Cup'!D13</f>
        <v>POINTS</v>
      </c>
      <c r="E13" s="20" t="str">
        <f t="shared" si="2"/>
        <v>Points</v>
      </c>
      <c r="F13" s="20" t="str">
        <f t="shared" si="2"/>
        <v>Points</v>
      </c>
      <c r="G13" s="20" t="str">
        <f t="shared" si="2"/>
        <v>Points</v>
      </c>
      <c r="H13" s="20" t="str">
        <f t="shared" si="2"/>
        <v>Points</v>
      </c>
      <c r="I13" s="18" t="str">
        <f t="shared" si="2"/>
        <v>TOTAL</v>
      </c>
      <c r="J13" s="20" t="s">
        <v>21</v>
      </c>
    </row>
    <row r="14" spans="1:12" x14ac:dyDescent="0.2">
      <c r="A14" s="30">
        <v>1</v>
      </c>
      <c r="B14" t="s">
        <v>48</v>
      </c>
      <c r="C14" s="96"/>
      <c r="D14" s="5">
        <f t="shared" ref="D14:D17" si="3">A14</f>
        <v>1</v>
      </c>
      <c r="E14" s="25">
        <f>INDEX(SW!D$14:D$25,MATCH(B14,SW!B$14:B$25,0))</f>
        <v>2</v>
      </c>
      <c r="F14" s="21">
        <f>INDEX(CGC!$D$14:$D$25,MATCH($B14,CGC!$B$14:$B$25,0))</f>
        <v>1</v>
      </c>
      <c r="G14" s="21">
        <f>INDEX(WCC!$D$14:$D$25,MATCH($B14,WCC!$B$14:$B$25,0))</f>
        <v>1</v>
      </c>
      <c r="H14" s="21">
        <f>INDEX('Oak Cup'!$D$14:$D$25,MATCH($B14,'Oak Cup'!$B$14:$B$25,0))</f>
        <v>1</v>
      </c>
      <c r="I14" s="21">
        <f t="shared" ref="I14" si="4">SUM(D14:H14)</f>
        <v>6</v>
      </c>
      <c r="J14" s="21">
        <f>_xlfn.RANK.EQ(I14,I$14:I$19,1)</f>
        <v>1</v>
      </c>
    </row>
    <row r="15" spans="1:12" x14ac:dyDescent="0.2">
      <c r="A15" s="30">
        <f t="shared" ref="A15:A17" si="5">A14+1</f>
        <v>2</v>
      </c>
      <c r="B15" t="s">
        <v>75</v>
      </c>
      <c r="C15" s="96"/>
      <c r="D15" s="5">
        <f t="shared" si="3"/>
        <v>2</v>
      </c>
      <c r="E15" s="25">
        <f>INDEX(SW!D$14:D$25,MATCH(B15,SW!B$14:B$25,0))</f>
        <v>1</v>
      </c>
      <c r="F15" s="21">
        <f>INDEX(CGC!$D$14:$D$25,MATCH($B15,CGC!$B$14:$B$25,0))</f>
        <v>4</v>
      </c>
      <c r="G15" s="21">
        <f>INDEX(WCC!$D$14:$D$25,MATCH($B15,WCC!$B$14:$B$25,0))</f>
        <v>2</v>
      </c>
      <c r="H15" s="21">
        <f>INDEX('Oak Cup'!$D$14:$D$25,MATCH($B15,'Oak Cup'!$B$14:$B$25,0))</f>
        <v>3</v>
      </c>
      <c r="I15" s="21">
        <f t="shared" ref="I15:I24" si="6">SUM(D15:H15)</f>
        <v>12</v>
      </c>
      <c r="J15" s="21">
        <f t="shared" ref="J15:J19" si="7">_xlfn.RANK.EQ(I15,I$14:I$19,1)</f>
        <v>2</v>
      </c>
    </row>
    <row r="16" spans="1:12" x14ac:dyDescent="0.2">
      <c r="A16" s="30">
        <f t="shared" si="5"/>
        <v>3</v>
      </c>
      <c r="B16" t="s">
        <v>60</v>
      </c>
      <c r="C16" s="96"/>
      <c r="D16" s="5">
        <f t="shared" si="3"/>
        <v>3</v>
      </c>
      <c r="E16" s="25">
        <f>INDEX(SW!D$14:D$25,MATCH(B16,SW!B$14:B$25,0))</f>
        <v>4</v>
      </c>
      <c r="F16" s="21">
        <f>INDEX(CGC!$D$14:$D$25,MATCH($B16,CGC!$B$14:$B$25,0))</f>
        <v>2</v>
      </c>
      <c r="G16" s="21">
        <f>INDEX(WCC!$D$14:$D$25,MATCH($B16,WCC!$B$14:$B$25,0))</f>
        <v>5</v>
      </c>
      <c r="H16" s="21">
        <f>INDEX('Oak Cup'!$D$14:$D$25,MATCH($B16,'Oak Cup'!$B$14:$B$25,0))</f>
        <v>2</v>
      </c>
      <c r="I16" s="21">
        <f t="shared" si="6"/>
        <v>16</v>
      </c>
      <c r="J16" s="21">
        <f t="shared" si="7"/>
        <v>3</v>
      </c>
    </row>
    <row r="17" spans="1:10" x14ac:dyDescent="0.2">
      <c r="A17" s="30">
        <f t="shared" si="5"/>
        <v>4</v>
      </c>
      <c r="B17" t="s">
        <v>34</v>
      </c>
      <c r="C17" s="96"/>
      <c r="D17" s="5">
        <f t="shared" si="3"/>
        <v>4</v>
      </c>
      <c r="E17" s="25">
        <f>INDEX(SW!D$14:D$25,MATCH(B17,SW!B$14:B$25,0))</f>
        <v>3</v>
      </c>
      <c r="F17" s="21">
        <f>INDEX(CGC!$D$14:$D$25,MATCH($B17,CGC!$B$14:$B$25,0))</f>
        <v>3</v>
      </c>
      <c r="G17" s="21">
        <f>INDEX(WCC!$D$14:$D$25,MATCH($B17,WCC!$B$14:$B$25,0))</f>
        <v>3</v>
      </c>
      <c r="H17" s="21">
        <f>INDEX('Oak Cup'!$D$14:$D$25,MATCH($B17,'Oak Cup'!$B$14:$B$25,0))</f>
        <v>5</v>
      </c>
      <c r="I17" s="21">
        <f t="shared" si="6"/>
        <v>18</v>
      </c>
      <c r="J17" s="21">
        <f t="shared" si="7"/>
        <v>4</v>
      </c>
    </row>
    <row r="18" spans="1:10" x14ac:dyDescent="0.2">
      <c r="A18" s="30" t="s">
        <v>11</v>
      </c>
      <c r="B18" s="31" t="s">
        <v>56</v>
      </c>
      <c r="C18" s="96"/>
      <c r="D18" s="5">
        <v>5</v>
      </c>
      <c r="E18" s="25">
        <f>INDEX(SW!D$14:D$25,MATCH(B18,SW!B$14:B$25,0))</f>
        <v>5</v>
      </c>
      <c r="F18" s="21">
        <f>INDEX(CGC!$D$14:$D$25,MATCH($B18,CGC!$B$14:$B$25,0))</f>
        <v>5</v>
      </c>
      <c r="G18" s="21">
        <f>INDEX(WCC!$D$14:$D$25,MATCH($B18,WCC!$B$14:$B$25,0))</f>
        <v>6</v>
      </c>
      <c r="H18" s="21">
        <f>INDEX('Oak Cup'!$D$14:$D$25,MATCH($B18,'Oak Cup'!$B$14:$B$25,0))</f>
        <v>4</v>
      </c>
      <c r="I18" s="21">
        <f t="shared" si="6"/>
        <v>25</v>
      </c>
      <c r="J18" s="21">
        <f t="shared" si="7"/>
        <v>5</v>
      </c>
    </row>
    <row r="19" spans="1:10" x14ac:dyDescent="0.2">
      <c r="A19" s="30" t="s">
        <v>11</v>
      </c>
      <c r="B19" s="31" t="s">
        <v>62</v>
      </c>
      <c r="C19" s="32"/>
      <c r="D19" s="5">
        <v>5</v>
      </c>
      <c r="E19" s="25">
        <f>INDEX(SW!D$14:D$25,MATCH(B19,SW!B$14:B$25,0))</f>
        <v>5</v>
      </c>
      <c r="F19" s="21">
        <f>INDEX(CGC!$D$14:$D$25,MATCH($B19,CGC!$B$14:$B$25,0))</f>
        <v>5</v>
      </c>
      <c r="G19" s="21">
        <f>INDEX(WCC!$D$14:$D$25,MATCH($B19,WCC!$B$14:$B$25,0))</f>
        <v>4</v>
      </c>
      <c r="H19" s="21">
        <f>INDEX('Oak Cup'!$D$14:$D$25,MATCH($B19,'Oak Cup'!$B$14:$B$25,0))</f>
        <v>6</v>
      </c>
      <c r="I19" s="21">
        <f t="shared" si="6"/>
        <v>25</v>
      </c>
      <c r="J19" s="21">
        <f t="shared" si="7"/>
        <v>5</v>
      </c>
    </row>
    <row r="20" spans="1:10" x14ac:dyDescent="0.2">
      <c r="A20" s="30" t="s">
        <v>11</v>
      </c>
      <c r="C20" s="32"/>
      <c r="D20" s="5"/>
      <c r="E20" s="25" t="e">
        <f>INDEX(SW!D$14:D$25,MATCH(B20,SW!B$14:B$25,0))</f>
        <v>#N/A</v>
      </c>
      <c r="F20" s="21" t="e">
        <f>INDEX(CGC!$D$14:$D$25,MATCH($B20,CGC!$B$14:$B$25,0))</f>
        <v>#N/A</v>
      </c>
      <c r="G20" s="21" t="e">
        <f>INDEX(WCC!$D$14:$D$25,MATCH($B20,WCC!$B$14:$B$25,0))</f>
        <v>#N/A</v>
      </c>
      <c r="H20" s="21" t="e">
        <f>INDEX('Oak Cup'!$D$14:$D$25,MATCH($B20,'Oak Cup'!$B$14:$B$25,0))</f>
        <v>#N/A</v>
      </c>
      <c r="I20" s="21" t="e">
        <f t="shared" si="6"/>
        <v>#N/A</v>
      </c>
      <c r="J20" s="21"/>
    </row>
    <row r="21" spans="1:10" x14ac:dyDescent="0.2">
      <c r="A21" s="30" t="s">
        <v>11</v>
      </c>
      <c r="B21" s="31"/>
      <c r="C21" s="32"/>
      <c r="D21" s="5">
        <v>7</v>
      </c>
      <c r="E21" s="25" t="e">
        <f>INDEX(SW!D$14:D$25,MATCH(B21,SW!B$14:B$25,0))</f>
        <v>#N/A</v>
      </c>
      <c r="F21" s="21" t="e">
        <f>INDEX(CGC!$D$14:$D$25,MATCH($B21,CGC!$B$14:$B$25,0))</f>
        <v>#N/A</v>
      </c>
      <c r="G21" s="21" t="e">
        <f>INDEX(WCC!$D$14:$D$25,MATCH($B21,WCC!$B$14:$B$25,0))</f>
        <v>#N/A</v>
      </c>
      <c r="H21" s="21" t="e">
        <f>INDEX('Oak Cup'!$D$14:$D$25,MATCH($B21,'Oak Cup'!$B$14:$B$25,0))</f>
        <v>#N/A</v>
      </c>
      <c r="I21" s="21" t="e">
        <f t="shared" si="6"/>
        <v>#N/A</v>
      </c>
      <c r="J21" s="21"/>
    </row>
    <row r="22" spans="1:10" x14ac:dyDescent="0.2">
      <c r="A22" s="30" t="s">
        <v>11</v>
      </c>
      <c r="B22" s="31"/>
      <c r="C22" s="32"/>
      <c r="D22" s="5">
        <v>8</v>
      </c>
      <c r="E22" s="25" t="e">
        <f>INDEX(SW!D$14:D$25,MATCH(B22,SW!B$14:B$25,0))</f>
        <v>#N/A</v>
      </c>
      <c r="F22" s="21" t="e">
        <f>INDEX(CGC!$D$14:$D$25,MATCH($B22,CGC!$B$14:$B$25,0))</f>
        <v>#N/A</v>
      </c>
      <c r="G22" s="21" t="e">
        <f>INDEX(WCC!$D$14:$D$25,MATCH($B22,WCC!$B$14:$B$25,0))</f>
        <v>#N/A</v>
      </c>
      <c r="H22" s="21" t="e">
        <f>INDEX('Oak Cup'!$D$14:$D$25,MATCH($B22,'Oak Cup'!$B$14:$B$25,0))</f>
        <v>#N/A</v>
      </c>
      <c r="I22" s="21" t="e">
        <f t="shared" si="6"/>
        <v>#N/A</v>
      </c>
      <c r="J22" s="21"/>
    </row>
    <row r="23" spans="1:10" x14ac:dyDescent="0.2">
      <c r="A23" s="30" t="s">
        <v>11</v>
      </c>
      <c r="B23" s="31"/>
      <c r="C23" s="32"/>
      <c r="D23" s="5">
        <v>8</v>
      </c>
      <c r="E23" s="25" t="e">
        <f>INDEX(SW!D$14:D$25,MATCH(B23,SW!B$14:B$25,0))</f>
        <v>#N/A</v>
      </c>
      <c r="F23" s="21" t="e">
        <f>INDEX(CGC!$D$14:$D$25,MATCH($B23,CGC!$B$14:$B$25,0))</f>
        <v>#N/A</v>
      </c>
      <c r="G23" s="21" t="e">
        <f>INDEX(WCC!$D$14:$D$25,MATCH($B23,WCC!$B$14:$B$25,0))</f>
        <v>#N/A</v>
      </c>
      <c r="H23" s="21" t="e">
        <f>INDEX('Oak Cup'!$D$14:$D$25,MATCH($B23,'Oak Cup'!$B$14:$B$25,0))</f>
        <v>#N/A</v>
      </c>
      <c r="I23" s="21" t="e">
        <f t="shared" si="6"/>
        <v>#N/A</v>
      </c>
      <c r="J23" s="21"/>
    </row>
    <row r="24" spans="1:10" x14ac:dyDescent="0.2">
      <c r="A24" s="30" t="s">
        <v>11</v>
      </c>
      <c r="B24" s="31"/>
      <c r="C24" s="32"/>
      <c r="D24" s="5">
        <v>9</v>
      </c>
      <c r="E24" s="25" t="e">
        <f>INDEX(SW!D$14:D$25,MATCH(B24,SW!B$14:B$25,0))</f>
        <v>#N/A</v>
      </c>
      <c r="F24" s="21" t="e">
        <f>INDEX(CGC!$D$14:$D$25,MATCH($B24,CGC!$B$14:$B$25,0))</f>
        <v>#N/A</v>
      </c>
      <c r="G24" s="21" t="e">
        <f>INDEX(WCC!$D$14:$D$25,MATCH($B24,WCC!$B$14:$B$25,0))</f>
        <v>#N/A</v>
      </c>
      <c r="H24" s="21" t="e">
        <f>INDEX('Oak Cup'!$D$14:$D$25,MATCH($B24,'Oak Cup'!$B$14:$B$25,0))</f>
        <v>#N/A</v>
      </c>
      <c r="I24" s="21" t="e">
        <f t="shared" si="6"/>
        <v>#N/A</v>
      </c>
      <c r="J24" s="21"/>
    </row>
    <row r="25" spans="1:10" ht="17" thickBot="1" x14ac:dyDescent="0.25">
      <c r="A25" s="36"/>
      <c r="B25" s="34"/>
      <c r="C25" s="35"/>
      <c r="D25" s="3"/>
      <c r="E25" s="23"/>
      <c r="F25" s="23"/>
      <c r="G25" s="23"/>
      <c r="H25" s="23"/>
      <c r="I25" s="4"/>
      <c r="J25" s="4"/>
    </row>
    <row r="26" spans="1:10" x14ac:dyDescent="0.2">
      <c r="A26" s="12" t="s">
        <v>4</v>
      </c>
      <c r="B26" s="8" t="str">
        <f>'Oak Cup'!B26</f>
        <v>TEAMS</v>
      </c>
      <c r="C26" s="14" t="s">
        <v>5</v>
      </c>
      <c r="D26" s="8" t="str">
        <f>'Oak Cup'!D26</f>
        <v>RACE</v>
      </c>
      <c r="E26" s="19" t="str">
        <f t="shared" ref="E26:H27" si="8">E12</f>
        <v>SW</v>
      </c>
      <c r="F26" s="19" t="str">
        <f t="shared" si="8"/>
        <v>CGC</v>
      </c>
      <c r="G26" s="19" t="str">
        <f t="shared" si="8"/>
        <v>WCC</v>
      </c>
      <c r="H26" s="19" t="str">
        <f t="shared" si="8"/>
        <v>OC</v>
      </c>
      <c r="I26" s="9" t="str">
        <f>I12</f>
        <v>SEASON</v>
      </c>
      <c r="J26" s="19" t="s">
        <v>20</v>
      </c>
    </row>
    <row r="27" spans="1:10" x14ac:dyDescent="0.2">
      <c r="A27" s="10" t="s">
        <v>2</v>
      </c>
      <c r="B27" s="15"/>
      <c r="C27" s="15"/>
      <c r="D27" s="16" t="str">
        <f>'Oak Cup'!D27</f>
        <v>POINTS</v>
      </c>
      <c r="E27" s="20" t="str">
        <f t="shared" si="8"/>
        <v>Points</v>
      </c>
      <c r="F27" s="20" t="str">
        <f t="shared" si="8"/>
        <v>Points</v>
      </c>
      <c r="G27" s="20" t="str">
        <f t="shared" si="8"/>
        <v>Points</v>
      </c>
      <c r="H27" s="20" t="str">
        <f t="shared" si="8"/>
        <v>Points</v>
      </c>
      <c r="I27" s="18" t="str">
        <f>I13</f>
        <v>TOTAL</v>
      </c>
      <c r="J27" s="20" t="s">
        <v>21</v>
      </c>
    </row>
    <row r="28" spans="1:10" x14ac:dyDescent="0.2">
      <c r="A28" s="30">
        <v>1</v>
      </c>
      <c r="B28" t="s">
        <v>48</v>
      </c>
      <c r="C28" s="96"/>
      <c r="D28" s="5">
        <f t="shared" ref="D28:D32" si="9">A28</f>
        <v>1</v>
      </c>
      <c r="E28" s="25">
        <f>INDEX(SW!D$28:D$39,MATCH(B28,SW!B$28:B$39,0))</f>
        <v>2</v>
      </c>
      <c r="F28" s="21">
        <f>INDEX(CGC!$D$28:$D$39,MATCH($B28,CGC!$B$28:$B$39,0))</f>
        <v>1</v>
      </c>
      <c r="G28" s="21">
        <f>INDEX(WCC!$D$28:$D$39,MATCH($B28,WCC!$B$28:$B$39,0))</f>
        <v>1</v>
      </c>
      <c r="H28" s="21">
        <f>INDEX('Oak Cup'!$D$28:$D$39,MATCH($B28,'Oak Cup'!$B$28:$B$39,0))</f>
        <v>1</v>
      </c>
      <c r="I28" s="21">
        <f t="shared" ref="I28:I29" si="10">SUM(D28:H28)</f>
        <v>6</v>
      </c>
      <c r="J28" s="21">
        <f>_xlfn.RANK.EQ(I28,I$28:I$32,1)</f>
        <v>1</v>
      </c>
    </row>
    <row r="29" spans="1:10" x14ac:dyDescent="0.2">
      <c r="A29" s="30">
        <f t="shared" ref="A29:A32" si="11">A28+1</f>
        <v>2</v>
      </c>
      <c r="B29" t="s">
        <v>9</v>
      </c>
      <c r="C29" s="96"/>
      <c r="D29" s="5">
        <f t="shared" si="9"/>
        <v>2</v>
      </c>
      <c r="E29" s="25">
        <f>INDEX(SW!D$28:D$39,MATCH(B29,SW!B$28:B$39,0))</f>
        <v>3</v>
      </c>
      <c r="F29" s="21">
        <f>INDEX(CGC!$D$28:$D$39,MATCH($B29,CGC!$B$28:$B$39,0))</f>
        <v>4</v>
      </c>
      <c r="G29" s="21">
        <f>INDEX(WCC!$D$28:$D$39,MATCH($B29,WCC!$B$28:$B$39,0))</f>
        <v>5</v>
      </c>
      <c r="H29" s="21">
        <f>INDEX('Oak Cup'!$D$28:$D$39,MATCH($B29,'Oak Cup'!$B$28:$B$39,0))</f>
        <v>3</v>
      </c>
      <c r="I29" s="21">
        <f t="shared" si="10"/>
        <v>17</v>
      </c>
      <c r="J29" s="21">
        <f>_xlfn.RANK.EQ(I29,I$28:I$32,1)</f>
        <v>4</v>
      </c>
    </row>
    <row r="30" spans="1:10" x14ac:dyDescent="0.2">
      <c r="A30" s="30">
        <f t="shared" si="11"/>
        <v>3</v>
      </c>
      <c r="B30" t="s">
        <v>34</v>
      </c>
      <c r="C30" s="96"/>
      <c r="D30" s="5">
        <f t="shared" si="9"/>
        <v>3</v>
      </c>
      <c r="E30" s="25">
        <f>INDEX(SW!D$28:D$39,MATCH(B30,SW!B$28:B$39,0))</f>
        <v>4</v>
      </c>
      <c r="F30" s="21">
        <f>INDEX(CGC!$D$28:$D$39,MATCH($B30,CGC!$B$28:$B$39,0))</f>
        <v>2</v>
      </c>
      <c r="G30" s="21">
        <f>INDEX(WCC!$D$28:$D$39,MATCH($B30,WCC!$B$28:$B$39,0))</f>
        <v>3</v>
      </c>
      <c r="H30" s="21">
        <f>INDEX('Oak Cup'!$D$28:$D$39,MATCH($B30,'Oak Cup'!$B$28:$B$39,0))</f>
        <v>4</v>
      </c>
      <c r="I30" s="21">
        <f t="shared" ref="I30:I32" si="12">SUM(D30:H30)</f>
        <v>16</v>
      </c>
      <c r="J30" s="21">
        <f>_xlfn.RANK.EQ(I30,I$28:I$32,1)</f>
        <v>3</v>
      </c>
    </row>
    <row r="31" spans="1:10" x14ac:dyDescent="0.2">
      <c r="A31" s="30">
        <f t="shared" si="11"/>
        <v>4</v>
      </c>
      <c r="B31" t="s">
        <v>74</v>
      </c>
      <c r="C31" s="96"/>
      <c r="D31" s="5">
        <f t="shared" si="9"/>
        <v>4</v>
      </c>
      <c r="E31" s="25">
        <f>INDEX(SW!D$28:D$39,MATCH(B31,SW!B$28:B$39,0))</f>
        <v>5</v>
      </c>
      <c r="F31" s="21">
        <f>INDEX(CGC!$D$28:$D$39,MATCH($B31,CGC!$B$28:$B$39,0))</f>
        <v>5</v>
      </c>
      <c r="G31" s="21">
        <f>INDEX(WCC!$D$28:$D$39,MATCH($B31,WCC!$B$28:$B$39,0))</f>
        <v>2</v>
      </c>
      <c r="H31" s="21">
        <f>INDEX('Oak Cup'!$D$28:$D$39,MATCH($B31,'Oak Cup'!$B$28:$B$39,0))</f>
        <v>5</v>
      </c>
      <c r="I31" s="21">
        <f t="shared" si="12"/>
        <v>21</v>
      </c>
      <c r="J31" s="21">
        <f>_xlfn.RANK.EQ(I31,I$28:I$32,1)</f>
        <v>5</v>
      </c>
    </row>
    <row r="32" spans="1:10" x14ac:dyDescent="0.2">
      <c r="A32" s="30">
        <f t="shared" si="11"/>
        <v>5</v>
      </c>
      <c r="B32" t="s">
        <v>7</v>
      </c>
      <c r="C32" s="96"/>
      <c r="D32" s="5">
        <f t="shared" si="9"/>
        <v>5</v>
      </c>
      <c r="E32" s="25">
        <f>INDEX(SW!D$28:D$39,MATCH(B32,SW!B$28:B$39,0))</f>
        <v>1</v>
      </c>
      <c r="F32" s="21">
        <f>INDEX(CGC!$D$28:$D$39,MATCH($B32,CGC!$B$28:$B$39,0))</f>
        <v>3</v>
      </c>
      <c r="G32" s="21">
        <f>INDEX(WCC!$D$28:$D$39,MATCH($B32,WCC!$B$28:$B$39,0))</f>
        <v>4</v>
      </c>
      <c r="H32" s="21">
        <f>INDEX('Oak Cup'!$D$28:$D$39,MATCH($B32,'Oak Cup'!$B$28:$B$39,0))</f>
        <v>2</v>
      </c>
      <c r="I32" s="21">
        <f t="shared" si="12"/>
        <v>15</v>
      </c>
      <c r="J32" s="21">
        <f>_xlfn.RANK.EQ(I32,I$28:I$32,1)</f>
        <v>2</v>
      </c>
    </row>
    <row r="33" spans="1:10" x14ac:dyDescent="0.2">
      <c r="A33" s="30" t="s">
        <v>11</v>
      </c>
      <c r="C33" s="32"/>
      <c r="D33" s="5">
        <f t="shared" ref="D33:D37" si="13">IF(A33="DNS",1+MAX(A$28:A$37),A33)</f>
        <v>6</v>
      </c>
      <c r="E33" s="25" t="e">
        <f>INDEX(SW!D$28:D$39,MATCH(B33,SW!B$28:B$39,0))</f>
        <v>#N/A</v>
      </c>
      <c r="F33" s="21" t="e">
        <f>INDEX(CGC!$D$28:$D$39,MATCH($B33,CGC!$B$28:$B$39,0))</f>
        <v>#N/A</v>
      </c>
      <c r="G33" s="21" t="e">
        <f>INDEX(WCC!$D$28:$D$39,MATCH($B33,WCC!$B$28:$B$39,0))</f>
        <v>#N/A</v>
      </c>
      <c r="H33" s="21" t="e">
        <f>INDEX('Oak Cup'!$D$28:$D$39,MATCH($B33,'Oak Cup'!$B$28:$B$39,0))</f>
        <v>#N/A</v>
      </c>
      <c r="I33" s="21" t="e">
        <f t="shared" ref="I33:I38" si="14">SUM(D33:H33)</f>
        <v>#N/A</v>
      </c>
      <c r="J33" s="21"/>
    </row>
    <row r="34" spans="1:10" x14ac:dyDescent="0.2">
      <c r="A34" s="30" t="s">
        <v>11</v>
      </c>
      <c r="B34" s="31"/>
      <c r="C34" s="32"/>
      <c r="D34" s="5">
        <f t="shared" si="13"/>
        <v>6</v>
      </c>
      <c r="E34" s="25" t="e">
        <f>INDEX(SW!D$28:D$39,MATCH(B34,SW!B$28:B$39,0))</f>
        <v>#N/A</v>
      </c>
      <c r="F34" s="21" t="e">
        <f>INDEX(CGC!$D$28:$D$39,MATCH($B34,CGC!$B$28:$B$39,0))</f>
        <v>#N/A</v>
      </c>
      <c r="G34" s="21" t="e">
        <f>INDEX(WCC!$D$28:$D$39,MATCH($B34,WCC!$B$28:$B$39,0))</f>
        <v>#N/A</v>
      </c>
      <c r="H34" s="21" t="e">
        <f>INDEX('Oak Cup'!$D$28:$D$39,MATCH($B34,'Oak Cup'!$B$28:$B$39,0))</f>
        <v>#N/A</v>
      </c>
      <c r="I34" s="21" t="e">
        <f t="shared" si="14"/>
        <v>#N/A</v>
      </c>
      <c r="J34" s="21"/>
    </row>
    <row r="35" spans="1:10" x14ac:dyDescent="0.2">
      <c r="A35" s="30" t="s">
        <v>11</v>
      </c>
      <c r="B35" s="31"/>
      <c r="C35" s="32"/>
      <c r="D35" s="5">
        <f t="shared" si="13"/>
        <v>6</v>
      </c>
      <c r="E35" s="25" t="e">
        <f>INDEX(SW!D$28:D$39,MATCH(B35,SW!B$28:B$39,0))</f>
        <v>#N/A</v>
      </c>
      <c r="F35" s="21" t="e">
        <f>INDEX(CGC!$D$28:$D$39,MATCH($B35,CGC!$B$28:$B$39,0))</f>
        <v>#N/A</v>
      </c>
      <c r="G35" s="21" t="e">
        <f>INDEX(WCC!$D$28:$D$39,MATCH($B35,WCC!$B$28:$B$39,0))</f>
        <v>#N/A</v>
      </c>
      <c r="H35" s="21" t="e">
        <f>INDEX('Oak Cup'!$D$28:$D$39,MATCH($B35,'Oak Cup'!$B$28:$B$39,0))</f>
        <v>#N/A</v>
      </c>
      <c r="I35" s="21" t="e">
        <f t="shared" si="14"/>
        <v>#N/A</v>
      </c>
      <c r="J35" s="21"/>
    </row>
    <row r="36" spans="1:10" x14ac:dyDescent="0.2">
      <c r="A36" s="30" t="s">
        <v>11</v>
      </c>
      <c r="C36" s="32"/>
      <c r="D36" s="5">
        <f t="shared" si="13"/>
        <v>6</v>
      </c>
      <c r="E36" s="25" t="e">
        <f>INDEX(SW!D$28:D$39,MATCH(B36,SW!B$28:B$39,0))</f>
        <v>#N/A</v>
      </c>
      <c r="F36" s="21" t="e">
        <f>INDEX(CGC!$D$28:$D$39,MATCH($B36,CGC!$B$28:$B$39,0))</f>
        <v>#N/A</v>
      </c>
      <c r="G36" s="21" t="e">
        <f>INDEX(WCC!$D$28:$D$39,MATCH($B36,WCC!$B$28:$B$39,0))</f>
        <v>#N/A</v>
      </c>
      <c r="H36" s="21" t="e">
        <f>INDEX('Oak Cup'!$D$28:$D$39,MATCH($B36,'Oak Cup'!$B$28:$B$39,0))</f>
        <v>#N/A</v>
      </c>
      <c r="I36" s="21" t="e">
        <f t="shared" ref="I36" si="15">SUM(D36:H36)</f>
        <v>#N/A</v>
      </c>
      <c r="J36" s="21"/>
    </row>
    <row r="37" spans="1:10" x14ac:dyDescent="0.2">
      <c r="A37" s="30" t="s">
        <v>11</v>
      </c>
      <c r="C37" s="32"/>
      <c r="D37" s="5">
        <f t="shared" si="13"/>
        <v>6</v>
      </c>
      <c r="E37" s="25" t="e">
        <f>INDEX(SW!D$28:D$39,MATCH(B37,SW!B$28:B$39,0))</f>
        <v>#N/A</v>
      </c>
      <c r="F37" s="21" t="e">
        <f>INDEX(CGC!$D$28:$D$39,MATCH($B37,CGC!$B$28:$B$39,0))</f>
        <v>#N/A</v>
      </c>
      <c r="G37" s="21" t="e">
        <f>INDEX(WCC!$D$28:$D$39,MATCH($B37,WCC!$B$28:$B$39,0))</f>
        <v>#N/A</v>
      </c>
      <c r="H37" s="21" t="e">
        <f>INDEX('Oak Cup'!$D$28:$D$39,MATCH($B37,'Oak Cup'!$B$28:$B$39,0))</f>
        <v>#N/A</v>
      </c>
      <c r="I37" s="21" t="e">
        <f t="shared" si="14"/>
        <v>#N/A</v>
      </c>
      <c r="J37" s="21"/>
    </row>
    <row r="38" spans="1:10" x14ac:dyDescent="0.2">
      <c r="A38" s="30" t="s">
        <v>11</v>
      </c>
      <c r="B38" s="31"/>
      <c r="C38" s="33"/>
      <c r="D38" s="5"/>
      <c r="E38" s="25" t="e">
        <f>INDEX(SW!D$28:D$39,MATCH(B38,SW!B$28:B$39,0))</f>
        <v>#N/A</v>
      </c>
      <c r="F38" s="21" t="e">
        <f>INDEX(CGC!$D$28:$D$39,MATCH($B38,CGC!$B$28:$B$39,0))</f>
        <v>#N/A</v>
      </c>
      <c r="G38" s="21" t="e">
        <f>INDEX(WCC!$D$28:$D$39,MATCH($B38,WCC!$B$28:$B$39,0))</f>
        <v>#N/A</v>
      </c>
      <c r="H38" s="21" t="e">
        <f>INDEX('Oak Cup'!$D$28:$D$39,MATCH($B38,'Oak Cup'!$B$28:$B$39,0))</f>
        <v>#N/A</v>
      </c>
      <c r="I38" s="21" t="e">
        <f t="shared" si="14"/>
        <v>#N/A</v>
      </c>
      <c r="J38" s="2"/>
    </row>
    <row r="39" spans="1:10" ht="17" thickBot="1" x14ac:dyDescent="0.25">
      <c r="A39" s="36"/>
      <c r="B39" s="34"/>
      <c r="C39" s="35"/>
      <c r="D39" s="3"/>
      <c r="E39" s="23"/>
      <c r="F39" s="23"/>
      <c r="G39" s="23"/>
      <c r="H39" s="23"/>
      <c r="I39" s="4"/>
      <c r="J39" s="4"/>
    </row>
    <row r="40" spans="1:10" x14ac:dyDescent="0.2">
      <c r="A40" s="12" t="s">
        <v>4</v>
      </c>
      <c r="B40" s="8" t="str">
        <f>'Oak Cup'!B40</f>
        <v>TEAMS</v>
      </c>
      <c r="C40" s="14" t="s">
        <v>5</v>
      </c>
      <c r="D40" s="8" t="str">
        <f>'Oak Cup'!D40</f>
        <v>RACE</v>
      </c>
      <c r="E40" s="19" t="str">
        <f t="shared" ref="E40:I41" si="16">E26</f>
        <v>SW</v>
      </c>
      <c r="F40" s="19" t="str">
        <f t="shared" si="16"/>
        <v>CGC</v>
      </c>
      <c r="G40" s="19" t="str">
        <f t="shared" si="16"/>
        <v>WCC</v>
      </c>
      <c r="H40" s="19" t="str">
        <f t="shared" si="16"/>
        <v>OC</v>
      </c>
      <c r="I40" s="9" t="str">
        <f t="shared" si="16"/>
        <v>SEASON</v>
      </c>
      <c r="J40" s="19" t="s">
        <v>20</v>
      </c>
    </row>
    <row r="41" spans="1:10" x14ac:dyDescent="0.2">
      <c r="A41" s="10" t="s">
        <v>3</v>
      </c>
      <c r="B41" s="15"/>
      <c r="C41" s="15"/>
      <c r="D41" s="16" t="str">
        <f>'Oak Cup'!D41</f>
        <v>POINTS</v>
      </c>
      <c r="E41" s="20" t="str">
        <f t="shared" si="16"/>
        <v>Points</v>
      </c>
      <c r="F41" s="20" t="str">
        <f t="shared" si="16"/>
        <v>Points</v>
      </c>
      <c r="G41" s="20" t="str">
        <f t="shared" si="16"/>
        <v>Points</v>
      </c>
      <c r="H41" s="20" t="str">
        <f t="shared" si="16"/>
        <v>Points</v>
      </c>
      <c r="I41" s="18" t="str">
        <f t="shared" si="16"/>
        <v>TOTAL</v>
      </c>
      <c r="J41" s="20" t="s">
        <v>21</v>
      </c>
    </row>
    <row r="42" spans="1:10" x14ac:dyDescent="0.2">
      <c r="A42" s="30">
        <v>1</v>
      </c>
      <c r="B42" t="str">
        <f>'Oak Cup'!B42</f>
        <v>SRC</v>
      </c>
      <c r="C42" s="32"/>
      <c r="D42" s="5">
        <f t="shared" ref="D42:D44" si="17">A42</f>
        <v>1</v>
      </c>
      <c r="E42" s="25">
        <f>INDEX(SW!D$42:D$49,MATCH(B42,SW!B$42:B$49,0))</f>
        <v>3</v>
      </c>
      <c r="F42" s="21">
        <f>INDEX(CGC!$D$42:$D$49,MATCH($B42,CGC!$B$42:$B$49,0))</f>
        <v>1</v>
      </c>
      <c r="G42" s="21">
        <f>INDEX(WCC!$D$42:$D$49,MATCH($B42,WCC!$B$42:$B$49,0))</f>
        <v>1</v>
      </c>
      <c r="H42" s="21">
        <f>INDEX('Oak Cup'!$D$42:$D$49,MATCH($B42,'Oak Cup'!$B$42:$B$49,0))</f>
        <v>1</v>
      </c>
      <c r="I42" s="21">
        <f>SUM(D42:H42)</f>
        <v>7</v>
      </c>
      <c r="J42" s="21">
        <f>_xlfn.RANK.EQ(I42,I$42:I$45,1)</f>
        <v>1</v>
      </c>
    </row>
    <row r="43" spans="1:10" x14ac:dyDescent="0.2">
      <c r="A43" s="30">
        <v>2</v>
      </c>
      <c r="B43" t="str">
        <f>'Oak Cup'!B43</f>
        <v>MasterBastards</v>
      </c>
      <c r="C43" s="32"/>
      <c r="D43" s="5">
        <f t="shared" si="17"/>
        <v>2</v>
      </c>
      <c r="E43" s="25">
        <f>INDEX(SW!D$42:D$49,MATCH(B43,SW!B$42:B$49,0))</f>
        <v>4</v>
      </c>
      <c r="F43" s="21">
        <f>INDEX(CGC!$D$42:$D$49,MATCH($B43,CGC!$B$42:$B$49,0))</f>
        <v>3</v>
      </c>
      <c r="G43" s="21">
        <f>INDEX(WCC!$D$42:$D$49,MATCH($B43,WCC!$B$42:$B$49,0))</f>
        <v>3</v>
      </c>
      <c r="H43" s="21">
        <f>INDEX('Oak Cup'!$D$42:$D$49,MATCH($B43,'Oak Cup'!$B$42:$B$49,0))</f>
        <v>2</v>
      </c>
      <c r="I43" s="21">
        <f>SUM(D43:H43)</f>
        <v>14</v>
      </c>
      <c r="J43" s="21">
        <f t="shared" ref="J43:J45" si="18">_xlfn.RANK.EQ(I43,I$42:I$45,1)</f>
        <v>3</v>
      </c>
    </row>
    <row r="44" spans="1:10" x14ac:dyDescent="0.2">
      <c r="A44" s="30">
        <v>3</v>
      </c>
      <c r="B44" t="str">
        <f>'Oak Cup'!B44</f>
        <v>Cheeky Bastards</v>
      </c>
      <c r="C44" s="32"/>
      <c r="D44" s="5">
        <f t="shared" si="17"/>
        <v>3</v>
      </c>
      <c r="E44" s="25">
        <f>INDEX(SW!D$42:D$49,MATCH(B44,SW!B$42:B$49,0))</f>
        <v>2</v>
      </c>
      <c r="F44" s="21">
        <f>INDEX(CGC!$D$42:$D$49,MATCH($B44,CGC!$B$42:$B$49,0))</f>
        <v>2</v>
      </c>
      <c r="G44" s="21">
        <f>INDEX(WCC!$D$42:$D$49,MATCH($B44,WCC!$B$42:$B$49,0))</f>
        <v>2</v>
      </c>
      <c r="H44" s="21">
        <f>INDEX('Oak Cup'!$D$42:$D$49,MATCH($B44,'Oak Cup'!$B$42:$B$49,0))</f>
        <v>3</v>
      </c>
      <c r="I44" s="21">
        <f t="shared" ref="I44:I47" si="19">SUM(D44:H44)</f>
        <v>12</v>
      </c>
      <c r="J44" s="21">
        <f t="shared" si="18"/>
        <v>2</v>
      </c>
    </row>
    <row r="45" spans="1:10" x14ac:dyDescent="0.2">
      <c r="A45" s="30" t="s">
        <v>11</v>
      </c>
      <c r="B45" t="s">
        <v>47</v>
      </c>
      <c r="C45" s="32"/>
      <c r="D45" s="5">
        <v>4</v>
      </c>
      <c r="E45" s="25">
        <f>INDEX(SW!D$42:D$49,MATCH(B45,SW!B$42:B$49,0))</f>
        <v>1</v>
      </c>
      <c r="F45" s="21">
        <f>INDEX(CGC!$D$42:$D$49,MATCH($B45,CGC!$B$42:$B$49,0))</f>
        <v>3</v>
      </c>
      <c r="G45" s="21">
        <f>INDEX(WCC!$D$42:$D$49,MATCH($B45,WCC!$B$42:$B$49,0))</f>
        <v>3</v>
      </c>
      <c r="H45" s="21">
        <f>INDEX('Oak Cup'!$D$42:$D$49,MATCH($B45,'Oak Cup'!$B$42:$B$49,0))</f>
        <v>4</v>
      </c>
      <c r="I45" s="21">
        <f t="shared" si="19"/>
        <v>15</v>
      </c>
      <c r="J45" s="21">
        <f t="shared" si="18"/>
        <v>4</v>
      </c>
    </row>
    <row r="46" spans="1:10" x14ac:dyDescent="0.2">
      <c r="A46" s="30"/>
      <c r="C46" s="32"/>
      <c r="D46" s="5">
        <v>0</v>
      </c>
      <c r="E46" s="25" t="e">
        <f>INDEX(SW!D$42:D$49,MATCH(B46,SW!B$42:B$49,0))</f>
        <v>#N/A</v>
      </c>
      <c r="F46" s="21" t="e">
        <f>INDEX(CGC!$D$42:$D$49,MATCH($B46,CGC!$B$42:$B$49,0))</f>
        <v>#N/A</v>
      </c>
      <c r="G46" s="21" t="e">
        <f>INDEX(WCC!$D$42:$D$49,MATCH($B46,WCC!$B$42:$B$49,0))</f>
        <v>#N/A</v>
      </c>
      <c r="H46" s="21" t="e">
        <f>INDEX('Oak Cup'!$D$42:$D$49,MATCH($B46,'Oak Cup'!$B$42:$B$49,0))</f>
        <v>#N/A</v>
      </c>
      <c r="I46" s="21" t="e">
        <f t="shared" si="19"/>
        <v>#N/A</v>
      </c>
      <c r="J46" s="21"/>
    </row>
    <row r="47" spans="1:10" x14ac:dyDescent="0.2">
      <c r="A47" s="30"/>
      <c r="C47" s="32"/>
      <c r="D47" s="5">
        <v>0</v>
      </c>
      <c r="E47" s="25" t="e">
        <f>INDEX(SW!D$42:D$49,MATCH(B47,SW!B$42:B$49,0))</f>
        <v>#N/A</v>
      </c>
      <c r="F47" s="21" t="e">
        <f>INDEX(CGC!$D$42:$D$49,MATCH($B47,CGC!$B$42:$B$49,0))</f>
        <v>#N/A</v>
      </c>
      <c r="G47" s="21" t="e">
        <f>INDEX(WCC!$D$42:$D$49,MATCH($B47,WCC!$B$42:$B$49,0))</f>
        <v>#N/A</v>
      </c>
      <c r="H47" s="21" t="e">
        <f>INDEX('Oak Cup'!$D$42:$D$49,MATCH($B47,'Oak Cup'!$B$42:$B$49,0))</f>
        <v>#N/A</v>
      </c>
      <c r="I47" s="21" t="e">
        <f t="shared" si="19"/>
        <v>#N/A</v>
      </c>
      <c r="J47" s="21"/>
    </row>
    <row r="48" spans="1:10" x14ac:dyDescent="0.2">
      <c r="A48" s="30"/>
      <c r="B48" s="31"/>
      <c r="C48" s="32"/>
      <c r="D48" s="5"/>
      <c r="E48" s="25" t="e">
        <f>INDEX(SW!D$42:D$49,MATCH(B48,SW!B$42:B$49,0))</f>
        <v>#N/A</v>
      </c>
      <c r="F48" s="21" t="e">
        <f>INDEX(CGC!$D$42:$D$49,MATCH($B48,CGC!$B$42:$B$49,0))</f>
        <v>#N/A</v>
      </c>
      <c r="G48" s="21" t="e">
        <f>INDEX(WCC!$D$42:$D$49,MATCH($B48,WCC!$B$42:$B$49,0))</f>
        <v>#N/A</v>
      </c>
      <c r="H48" s="21" t="e">
        <f>INDEX('Oak Cup'!$D$42:$D$49,MATCH($B48,'Oak Cup'!$B$42:$B$49,0))</f>
        <v>#N/A</v>
      </c>
      <c r="I48" s="21" t="e">
        <f>SUM(D48:H48)</f>
        <v>#N/A</v>
      </c>
      <c r="J48" s="21"/>
    </row>
    <row r="49" spans="1:10" ht="22" customHeight="1" thickBot="1" x14ac:dyDescent="0.25">
      <c r="A49" s="13"/>
      <c r="B49" s="3"/>
      <c r="C49" s="6"/>
      <c r="D49" s="6"/>
      <c r="E49" s="21"/>
      <c r="F49" s="21"/>
      <c r="G49" s="21"/>
      <c r="H49" s="21"/>
      <c r="I49" s="22"/>
      <c r="J49" s="21"/>
    </row>
    <row r="50" spans="1:10" x14ac:dyDescent="0.2">
      <c r="A50" s="12" t="s">
        <v>4</v>
      </c>
      <c r="B50" s="8" t="str">
        <f>B40</f>
        <v>TEAMS</v>
      </c>
      <c r="C50" s="14" t="str">
        <f>C40</f>
        <v>TIME</v>
      </c>
      <c r="D50" s="8" t="str">
        <f>D40</f>
        <v>RACE</v>
      </c>
      <c r="E50" s="19" t="str">
        <f t="shared" ref="E50:J50" si="20">E40</f>
        <v>SW</v>
      </c>
      <c r="F50" s="19" t="str">
        <f t="shared" si="20"/>
        <v>CGC</v>
      </c>
      <c r="G50" s="19" t="str">
        <f t="shared" si="20"/>
        <v>WCC</v>
      </c>
      <c r="H50" s="19" t="str">
        <f t="shared" si="20"/>
        <v>OC</v>
      </c>
      <c r="I50" s="9" t="str">
        <f t="shared" si="20"/>
        <v>SEASON</v>
      </c>
      <c r="J50" s="19" t="str">
        <f t="shared" si="20"/>
        <v>CHAMP</v>
      </c>
    </row>
    <row r="51" spans="1:10" x14ac:dyDescent="0.2">
      <c r="A51" s="10" t="s">
        <v>38</v>
      </c>
      <c r="B51" s="15"/>
      <c r="C51" s="15"/>
      <c r="D51" s="16" t="str">
        <f>D41</f>
        <v>POINTS</v>
      </c>
      <c r="E51" s="20" t="str">
        <f t="shared" ref="E51:J51" si="21">E41</f>
        <v>Points</v>
      </c>
      <c r="F51" s="20" t="str">
        <f t="shared" si="21"/>
        <v>Points</v>
      </c>
      <c r="G51" s="20" t="str">
        <f t="shared" si="21"/>
        <v>Points</v>
      </c>
      <c r="H51" s="20" t="str">
        <f t="shared" si="21"/>
        <v>Points</v>
      </c>
      <c r="I51" s="18" t="str">
        <f t="shared" si="21"/>
        <v>TOTAL</v>
      </c>
      <c r="J51" s="20" t="str">
        <f t="shared" si="21"/>
        <v>PLACE</v>
      </c>
    </row>
    <row r="52" spans="1:10" x14ac:dyDescent="0.2">
      <c r="A52" s="30" t="s">
        <v>67</v>
      </c>
      <c r="B52" s="31"/>
      <c r="C52" s="32"/>
      <c r="D52" s="5"/>
      <c r="E52" s="25" t="e">
        <f>INDEX(SW!D$28:D$39,MATCH(B52,SW!B$31:B$39,0))</f>
        <v>#N/A</v>
      </c>
      <c r="F52" s="21" t="e">
        <f>INDEX(CGC!$D$28:$D$39,MATCH($B52,CGC!$B$28:$B$39,0))</f>
        <v>#N/A</v>
      </c>
      <c r="G52" s="21" t="e">
        <f>INDEX(WCC!$D$28:$D$39,MATCH($B52,WCC!$B$28:$B$39,0))</f>
        <v>#N/A</v>
      </c>
      <c r="H52" s="21" t="e">
        <f>INDEX('Oak Cup'!$D$28:$D$39,MATCH($B52,'Oak Cup'!$B$28:$B$39,0))</f>
        <v>#N/A</v>
      </c>
      <c r="I52" s="21" t="e">
        <f>SUM(D52:H52)</f>
        <v>#N/A</v>
      </c>
      <c r="J52" s="21"/>
    </row>
    <row r="53" spans="1:10" x14ac:dyDescent="0.2">
      <c r="A53" s="30" t="s">
        <v>38</v>
      </c>
      <c r="B53" s="31"/>
      <c r="C53" s="32"/>
      <c r="D53" s="5"/>
      <c r="E53" s="25" t="e">
        <f>INDEX(SW!D$28:D$39,MATCH(B53,SW!B$31:B$39,0))</f>
        <v>#N/A</v>
      </c>
      <c r="F53" s="21" t="e">
        <f>INDEX(CGC!$D$28:$D$39,MATCH($B53,CGC!$B$28:$B$39,0))</f>
        <v>#N/A</v>
      </c>
      <c r="G53" s="21" t="e">
        <f>INDEX(WCC!$D$28:$D$39,MATCH($B53,WCC!$B$28:$B$39,0))</f>
        <v>#N/A</v>
      </c>
      <c r="H53" s="21" t="e">
        <f>INDEX('Oak Cup'!$D$28:$D$39,MATCH($B53,'Oak Cup'!$B$28:$B$39,0))</f>
        <v>#N/A</v>
      </c>
      <c r="I53" s="21" t="e">
        <f>SUM(D53:H53)</f>
        <v>#N/A</v>
      </c>
      <c r="J53" s="21"/>
    </row>
    <row r="54" spans="1:10" ht="17" thickBot="1" x14ac:dyDescent="0.25">
      <c r="A54" s="36"/>
      <c r="B54" s="34"/>
      <c r="C54" s="52"/>
      <c r="D54" s="6"/>
      <c r="E54" s="42" t="e">
        <f>INDEX(SW!D$28:D$39,MATCH(B54,SW!B$31:B$39,0))</f>
        <v>#N/A</v>
      </c>
      <c r="F54" s="22" t="e">
        <f>INDEX(CGC!$D$28:$D$39,MATCH($B54,CGC!$B$28:$B$39,0))</f>
        <v>#N/A</v>
      </c>
      <c r="G54" s="22" t="e">
        <f>INDEX(WCC!$D$28:$D$39,MATCH($B54,WCC!$B$28:$B$39,0))</f>
        <v>#N/A</v>
      </c>
      <c r="H54" s="22" t="e">
        <f>INDEX('Oak Cup'!$D$28:$D$39,MATCH($B54,'Oak Cup'!$B$28:$B$39,0))</f>
        <v>#N/A</v>
      </c>
      <c r="I54" s="22" t="e">
        <f>SUM(D54:H54)</f>
        <v>#N/A</v>
      </c>
      <c r="J54" s="2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401C-445A-B444-B054-58970F9D7F08}">
  <sheetPr>
    <pageSetUpPr fitToPage="1"/>
  </sheetPr>
  <dimension ref="A2:I33"/>
  <sheetViews>
    <sheetView topLeftCell="A9" workbookViewId="0">
      <selection activeCell="K26" sqref="K26"/>
    </sheetView>
  </sheetViews>
  <sheetFormatPr baseColWidth="10" defaultColWidth="8.6640625" defaultRowHeight="16" x14ac:dyDescent="0.2"/>
  <cols>
    <col min="1" max="1" width="8.6640625" customWidth="1"/>
    <col min="2" max="2" width="12.5" customWidth="1"/>
    <col min="3" max="6" width="8.33203125" customWidth="1"/>
    <col min="7" max="7" width="11.6640625" customWidth="1"/>
    <col min="8" max="8" width="11" customWidth="1"/>
    <col min="9" max="9" width="10.6640625" customWidth="1"/>
  </cols>
  <sheetData>
    <row r="2" spans="1:9" ht="19" x14ac:dyDescent="0.25">
      <c r="A2" s="27" t="s">
        <v>23</v>
      </c>
      <c r="E2" s="17" t="s">
        <v>80</v>
      </c>
    </row>
    <row r="3" spans="1:9" s="29" customFormat="1" ht="20" thickBot="1" x14ac:dyDescent="0.3">
      <c r="A3" s="29" t="s">
        <v>79</v>
      </c>
      <c r="C3" s="28">
        <f>'Oak Cup'!C2</f>
        <v>2023</v>
      </c>
      <c r="G3" s="29" t="s">
        <v>77</v>
      </c>
    </row>
    <row r="4" spans="1:9" x14ac:dyDescent="0.2">
      <c r="A4" s="7"/>
      <c r="B4" s="19" t="str">
        <f>'Oak Cup'!B3</f>
        <v>TEAMS</v>
      </c>
      <c r="C4" s="9" t="s">
        <v>36</v>
      </c>
      <c r="D4" s="19" t="s">
        <v>17</v>
      </c>
      <c r="E4" s="124" t="s">
        <v>64</v>
      </c>
      <c r="F4" s="19" t="s">
        <v>19</v>
      </c>
      <c r="G4" s="8" t="s">
        <v>37</v>
      </c>
      <c r="H4" s="19" t="s">
        <v>78</v>
      </c>
      <c r="I4" s="9" t="s">
        <v>20</v>
      </c>
    </row>
    <row r="5" spans="1:9" x14ac:dyDescent="0.2">
      <c r="A5" s="10" t="s">
        <v>0</v>
      </c>
      <c r="B5" s="115"/>
      <c r="C5" s="16" t="s">
        <v>14</v>
      </c>
      <c r="D5" s="20" t="s">
        <v>14</v>
      </c>
      <c r="E5" s="16" t="s">
        <v>14</v>
      </c>
      <c r="F5" s="20" t="s">
        <v>14</v>
      </c>
      <c r="G5" s="16" t="s">
        <v>31</v>
      </c>
      <c r="H5" s="20" t="s">
        <v>12</v>
      </c>
      <c r="I5" s="18" t="s">
        <v>21</v>
      </c>
    </row>
    <row r="6" spans="1:9" x14ac:dyDescent="0.2">
      <c r="A6" s="113">
        <v>1</v>
      </c>
      <c r="B6" s="116" t="str">
        <f>'Oak Cup'!B5</f>
        <v>IORC</v>
      </c>
      <c r="C6" s="119">
        <f>INDEX(SW!$D$5:$D$11,MATCH($B6,SW!$B$5:$B$11,0))</f>
        <v>1</v>
      </c>
      <c r="D6" s="122">
        <f>INDEX(CGC!$D$5:$D$11,MATCH($B6,CGC!$B$5:$B$11,0))</f>
        <v>1</v>
      </c>
      <c r="E6" s="119">
        <f>INDEX(WCC!$D$5:$D$11,MATCH($B6,WCC!$B$5:$B$11,0))</f>
        <v>1</v>
      </c>
      <c r="F6" s="122">
        <f>INDEX('Oak Cup'!$D$5:$D$11,MATCH($B6,'Oak Cup'!$B$5:$B$11,0))</f>
        <v>1</v>
      </c>
      <c r="G6" s="119">
        <f>SUM(C6:F6)</f>
        <v>4</v>
      </c>
      <c r="H6" s="122"/>
      <c r="I6" s="125"/>
    </row>
    <row r="7" spans="1:9" x14ac:dyDescent="0.2">
      <c r="A7" s="113">
        <f>A6+1</f>
        <v>2</v>
      </c>
      <c r="B7" s="116" t="str">
        <f>'Oak Cup'!B6</f>
        <v>SRC</v>
      </c>
      <c r="C7" s="119">
        <f>INDEX(SW!$D$5:$D$11,MATCH($B7,SW!$B$5:$B$11,0))</f>
        <v>3</v>
      </c>
      <c r="D7" s="122">
        <f>INDEX(CGC!$D$5:$D$11,MATCH($B7,CGC!$B$5:$B$11,0))</f>
        <v>3</v>
      </c>
      <c r="E7" s="119">
        <f>INDEX(WCC!$D$5:$D$11,MATCH($B7,WCC!$B$5:$B$11,0))</f>
        <v>2</v>
      </c>
      <c r="F7" s="122">
        <f>INDEX('Oak Cup'!$D$5:$D$11,MATCH($B7,'Oak Cup'!$B$5:$B$11,0))</f>
        <v>2</v>
      </c>
      <c r="G7" s="119">
        <f>SUM(C7:F7)</f>
        <v>10</v>
      </c>
      <c r="H7" s="122"/>
      <c r="I7" s="125"/>
    </row>
    <row r="8" spans="1:9" x14ac:dyDescent="0.2">
      <c r="A8" s="113">
        <f>A7+1</f>
        <v>3</v>
      </c>
      <c r="B8" s="116" t="str">
        <f>'Oak Cup'!B7</f>
        <v>SOMIRA Men</v>
      </c>
      <c r="C8" s="119">
        <f>INDEX(SW!$D$5:$D$11,MATCH($B8,SW!$B$5:$B$11,0))</f>
        <v>2</v>
      </c>
      <c r="D8" s="122">
        <f>INDEX(CGC!$D$5:$D$11,MATCH($B8,CGC!$B$5:$B$11,0))</f>
        <v>2</v>
      </c>
      <c r="E8" s="119">
        <f>INDEX(WCC!$D$5:$D$11,MATCH($B8,WCC!$B$5:$B$11,0))</f>
        <v>3</v>
      </c>
      <c r="F8" s="122">
        <f>INDEX('Oak Cup'!$D$5:$D$11,MATCH($B8,'Oak Cup'!$B$5:$B$11,0))</f>
        <v>3</v>
      </c>
      <c r="G8" s="119">
        <f>SUM(C8:F8)</f>
        <v>10</v>
      </c>
      <c r="H8" s="122"/>
      <c r="I8" s="125"/>
    </row>
    <row r="9" spans="1:9" ht="17" thickBot="1" x14ac:dyDescent="0.25">
      <c r="A9" s="113"/>
      <c r="B9" s="116"/>
      <c r="C9" s="119"/>
      <c r="D9" s="122"/>
      <c r="E9" s="119"/>
      <c r="F9" s="122"/>
      <c r="G9" s="119"/>
      <c r="H9" s="122"/>
      <c r="I9" s="125"/>
    </row>
    <row r="10" spans="1:9" x14ac:dyDescent="0.2">
      <c r="A10" s="7"/>
      <c r="B10" s="19" t="str">
        <f>'Oak Cup'!B12</f>
        <v>TEAMS</v>
      </c>
      <c r="C10" s="8" t="str">
        <f t="shared" ref="C10:G11" si="0">C4</f>
        <v>SW</v>
      </c>
      <c r="D10" s="19" t="str">
        <f t="shared" si="0"/>
        <v>CGC</v>
      </c>
      <c r="E10" s="8" t="str">
        <f t="shared" si="0"/>
        <v>WCC</v>
      </c>
      <c r="F10" s="19" t="str">
        <f t="shared" si="0"/>
        <v>OC</v>
      </c>
      <c r="G10" s="8" t="str">
        <f t="shared" si="0"/>
        <v>SEASON</v>
      </c>
      <c r="H10" s="19" t="str">
        <f>H$4</f>
        <v>ALCATRAZ</v>
      </c>
      <c r="I10" s="9" t="s">
        <v>20</v>
      </c>
    </row>
    <row r="11" spans="1:9" x14ac:dyDescent="0.2">
      <c r="A11" s="10" t="s">
        <v>1</v>
      </c>
      <c r="B11" s="115"/>
      <c r="C11" s="16" t="str">
        <f t="shared" si="0"/>
        <v>Points</v>
      </c>
      <c r="D11" s="20" t="str">
        <f t="shared" si="0"/>
        <v>Points</v>
      </c>
      <c r="E11" s="16" t="str">
        <f t="shared" si="0"/>
        <v>Points</v>
      </c>
      <c r="F11" s="20" t="str">
        <f t="shared" si="0"/>
        <v>Points</v>
      </c>
      <c r="G11" s="16" t="str">
        <f t="shared" si="0"/>
        <v>TOTAL</v>
      </c>
      <c r="H11" s="20" t="str">
        <f>H$5</f>
        <v>POINTS</v>
      </c>
      <c r="I11" s="18" t="s">
        <v>21</v>
      </c>
    </row>
    <row r="12" spans="1:9" x14ac:dyDescent="0.2">
      <c r="A12" s="113">
        <v>1</v>
      </c>
      <c r="B12" s="116" t="str">
        <f>'Oak Cup'!B14</f>
        <v>IORC</v>
      </c>
      <c r="C12" s="120">
        <f>INDEX(SW!D$14:D$25,MATCH(B12,SW!B$14:B$25,0))</f>
        <v>2</v>
      </c>
      <c r="D12" s="122">
        <f>INDEX(CGC!$D$14:$D$25,MATCH($B12,CGC!$B$14:$B$25,0))</f>
        <v>1</v>
      </c>
      <c r="E12" s="119">
        <f>INDEX(WCC!$D$14:$D$25,MATCH($B12,WCC!$B$14:$B$25,0))</f>
        <v>1</v>
      </c>
      <c r="F12" s="122">
        <f>INDEX('Oak Cup'!$D$14:$D$25,MATCH($B12,'Oak Cup'!$B$14:$B$25,0))</f>
        <v>1</v>
      </c>
      <c r="G12" s="119">
        <f t="shared" ref="G12:G17" si="1">SUM(C12:F12)</f>
        <v>5</v>
      </c>
      <c r="H12" s="122"/>
      <c r="I12" s="125"/>
    </row>
    <row r="13" spans="1:9" x14ac:dyDescent="0.2">
      <c r="A13" s="113">
        <f t="shared" ref="A13:A16" si="2">A12+1</f>
        <v>2</v>
      </c>
      <c r="B13" s="116" t="str">
        <f>'Oak Cup'!B15</f>
        <v>Kelpies</v>
      </c>
      <c r="C13" s="120">
        <f>INDEX(SW!D$14:D$25,MATCH(B13,SW!B$14:B$25,0))</f>
        <v>4</v>
      </c>
      <c r="D13" s="122">
        <f>INDEX(CGC!$D$14:$D$25,MATCH($B13,CGC!$B$14:$B$25,0))</f>
        <v>2</v>
      </c>
      <c r="E13" s="119">
        <f>INDEX(WCC!$D$14:$D$25,MATCH($B13,WCC!$B$14:$B$25,0))</f>
        <v>5</v>
      </c>
      <c r="F13" s="122">
        <f>INDEX('Oak Cup'!$D$14:$D$25,MATCH($B13,'Oak Cup'!$B$14:$B$25,0))</f>
        <v>2</v>
      </c>
      <c r="G13" s="119">
        <f t="shared" si="1"/>
        <v>13</v>
      </c>
      <c r="H13" s="122"/>
      <c r="I13" s="125"/>
    </row>
    <row r="14" spans="1:9" x14ac:dyDescent="0.2">
      <c r="A14" s="113">
        <f t="shared" si="2"/>
        <v>3</v>
      </c>
      <c r="B14" s="116" t="str">
        <f>'Oak Cup'!B16</f>
        <v>SOMIRKats</v>
      </c>
      <c r="C14" s="120">
        <f>INDEX(SW!D$14:D$25,MATCH(B14,SW!B$14:B$25,0))</f>
        <v>1</v>
      </c>
      <c r="D14" s="122">
        <f>INDEX(CGC!$D$14:$D$25,MATCH($B14,CGC!$B$14:$B$25,0))</f>
        <v>4</v>
      </c>
      <c r="E14" s="119">
        <f>INDEX(WCC!$D$14:$D$25,MATCH($B14,WCC!$B$14:$B$25,0))</f>
        <v>2</v>
      </c>
      <c r="F14" s="122">
        <f>INDEX('Oak Cup'!$D$14:$D$25,MATCH($B14,'Oak Cup'!$B$14:$B$25,0))</f>
        <v>3</v>
      </c>
      <c r="G14" s="119">
        <f t="shared" si="1"/>
        <v>10</v>
      </c>
      <c r="H14" s="122"/>
      <c r="I14" s="125"/>
    </row>
    <row r="15" spans="1:9" x14ac:dyDescent="0.2">
      <c r="A15" s="113">
        <f t="shared" si="2"/>
        <v>4</v>
      </c>
      <c r="B15" s="116" t="str">
        <f>'Oak Cup'!B17</f>
        <v>Ketos</v>
      </c>
      <c r="C15" s="120">
        <f>INDEX(SW!D$14:D$25,MATCH(B15,SW!B$14:B$25,0))</f>
        <v>5</v>
      </c>
      <c r="D15" s="122">
        <f>INDEX(CGC!$D$14:$D$25,MATCH($B15,CGC!$B$14:$B$25,0))</f>
        <v>5</v>
      </c>
      <c r="E15" s="119">
        <f>INDEX(WCC!$D$14:$D$25,MATCH($B15,WCC!$B$14:$B$25,0))</f>
        <v>6</v>
      </c>
      <c r="F15" s="122">
        <f>INDEX('Oak Cup'!$D$14:$D$25,MATCH($B15,'Oak Cup'!$B$14:$B$25,0))</f>
        <v>4</v>
      </c>
      <c r="G15" s="119">
        <f t="shared" si="1"/>
        <v>20</v>
      </c>
      <c r="H15" s="122"/>
      <c r="I15" s="125"/>
    </row>
    <row r="16" spans="1:9" x14ac:dyDescent="0.2">
      <c r="A16" s="113">
        <f t="shared" si="2"/>
        <v>5</v>
      </c>
      <c r="B16" s="116" t="str">
        <f>'Oak Cup'!B18</f>
        <v>SRC</v>
      </c>
      <c r="C16" s="120">
        <f>INDEX(SW!D$14:D$25,MATCH(B16,SW!B$14:B$25,0))</f>
        <v>3</v>
      </c>
      <c r="D16" s="122">
        <f>INDEX(CGC!$D$14:$D$25,MATCH($B16,CGC!$B$14:$B$25,0))</f>
        <v>3</v>
      </c>
      <c r="E16" s="119">
        <f>INDEX(WCC!$D$14:$D$25,MATCH($B16,WCC!$B$14:$B$25,0))</f>
        <v>3</v>
      </c>
      <c r="F16" s="122">
        <f>INDEX('Oak Cup'!$D$14:$D$25,MATCH($B16,'Oak Cup'!$B$14:$B$25,0))</f>
        <v>5</v>
      </c>
      <c r="G16" s="119">
        <f t="shared" si="1"/>
        <v>14</v>
      </c>
      <c r="H16" s="122"/>
      <c r="I16" s="125"/>
    </row>
    <row r="17" spans="1:9" x14ac:dyDescent="0.2">
      <c r="A17" s="113" t="s">
        <v>11</v>
      </c>
      <c r="B17" s="116" t="str">
        <f>'Oak Cup'!B19</f>
        <v>Selkies</v>
      </c>
      <c r="C17" s="120">
        <f>INDEX(SW!D$14:D$25,MATCH(B17,SW!B$14:B$25,0))</f>
        <v>5</v>
      </c>
      <c r="D17" s="122">
        <f>INDEX(CGC!$D$14:$D$25,MATCH($B17,CGC!$B$14:$B$25,0))</f>
        <v>5</v>
      </c>
      <c r="E17" s="119">
        <f>INDEX(WCC!$D$14:$D$25,MATCH($B17,WCC!$B$14:$B$25,0))</f>
        <v>4</v>
      </c>
      <c r="F17" s="122">
        <f>INDEX('Oak Cup'!$D$14:$D$25,MATCH($B17,'Oak Cup'!$B$14:$B$25,0))</f>
        <v>6</v>
      </c>
      <c r="G17" s="119">
        <f t="shared" si="1"/>
        <v>20</v>
      </c>
      <c r="H17" s="122"/>
      <c r="I17" s="125"/>
    </row>
    <row r="18" spans="1:9" ht="19" customHeight="1" thickBot="1" x14ac:dyDescent="0.25">
      <c r="A18" s="113"/>
      <c r="B18" s="116"/>
      <c r="C18" s="119"/>
      <c r="D18" s="122"/>
      <c r="E18" s="119"/>
      <c r="F18" s="122"/>
      <c r="G18" s="119"/>
      <c r="H18" s="122"/>
      <c r="I18" s="125"/>
    </row>
    <row r="19" spans="1:9" x14ac:dyDescent="0.2">
      <c r="A19" s="12"/>
      <c r="B19" s="19" t="str">
        <f>'Oak Cup'!B26</f>
        <v>TEAMS</v>
      </c>
      <c r="C19" s="8" t="str">
        <f t="shared" ref="C19:G20" si="3">C10</f>
        <v>SW</v>
      </c>
      <c r="D19" s="19" t="str">
        <f t="shared" si="3"/>
        <v>CGC</v>
      </c>
      <c r="E19" s="8" t="str">
        <f t="shared" si="3"/>
        <v>WCC</v>
      </c>
      <c r="F19" s="19" t="str">
        <f t="shared" si="3"/>
        <v>OC</v>
      </c>
      <c r="G19" s="8" t="str">
        <f t="shared" si="3"/>
        <v>SEASON</v>
      </c>
      <c r="H19" s="19" t="str">
        <f>H$4</f>
        <v>ALCATRAZ</v>
      </c>
      <c r="I19" s="9" t="s">
        <v>20</v>
      </c>
    </row>
    <row r="20" spans="1:9" x14ac:dyDescent="0.2">
      <c r="A20" s="10" t="s">
        <v>2</v>
      </c>
      <c r="B20" s="115"/>
      <c r="C20" s="16" t="str">
        <f t="shared" si="3"/>
        <v>Points</v>
      </c>
      <c r="D20" s="20" t="str">
        <f t="shared" si="3"/>
        <v>Points</v>
      </c>
      <c r="E20" s="16" t="str">
        <f t="shared" si="3"/>
        <v>Points</v>
      </c>
      <c r="F20" s="20" t="str">
        <f t="shared" si="3"/>
        <v>Points</v>
      </c>
      <c r="G20" s="16" t="str">
        <f t="shared" si="3"/>
        <v>TOTAL</v>
      </c>
      <c r="H20" s="20" t="str">
        <f>H$5</f>
        <v>POINTS</v>
      </c>
      <c r="I20" s="18" t="s">
        <v>21</v>
      </c>
    </row>
    <row r="21" spans="1:9" x14ac:dyDescent="0.2">
      <c r="A21" s="113">
        <v>1</v>
      </c>
      <c r="B21" s="116" t="str">
        <f>'Oak Cup'!B28</f>
        <v>IORC</v>
      </c>
      <c r="C21" s="120">
        <f>INDEX(SW!D$28:D$39,MATCH(B21,SW!B$28:B$39,0))</f>
        <v>2</v>
      </c>
      <c r="D21" s="122">
        <f>INDEX(CGC!$D$28:$D$39,MATCH($B21,CGC!$B$28:$B$39,0))</f>
        <v>1</v>
      </c>
      <c r="E21" s="119">
        <f>INDEX(WCC!$D$28:$D$39,MATCH($B21,WCC!$B$28:$B$39,0))</f>
        <v>1</v>
      </c>
      <c r="F21" s="122">
        <f>INDEX('Oak Cup'!$D$28:$D$39,MATCH($B21,'Oak Cup'!$B$28:$B$39,0))</f>
        <v>1</v>
      </c>
      <c r="G21" s="119">
        <f>SUM(C21:F21)</f>
        <v>5</v>
      </c>
      <c r="H21" s="122"/>
      <c r="I21" s="125"/>
    </row>
    <row r="22" spans="1:9" x14ac:dyDescent="0.2">
      <c r="A22" s="113">
        <f t="shared" ref="A22:A25" si="4">A21+1</f>
        <v>2</v>
      </c>
      <c r="B22" s="116" t="str">
        <f>'Oak Cup'!B29</f>
        <v>ERC</v>
      </c>
      <c r="C22" s="120">
        <f>INDEX(SW!D$28:D$39,MATCH(B22,SW!B$28:B$39,0))</f>
        <v>1</v>
      </c>
      <c r="D22" s="122">
        <f>INDEX(CGC!$D$28:$D$39,MATCH($B22,CGC!$B$28:$B$39,0))</f>
        <v>3</v>
      </c>
      <c r="E22" s="119">
        <f>INDEX(WCC!$D$28:$D$39,MATCH($B22,WCC!$B$28:$B$39,0))</f>
        <v>4</v>
      </c>
      <c r="F22" s="122">
        <f>INDEX('Oak Cup'!$D$28:$D$39,MATCH($B22,'Oak Cup'!$B$28:$B$39,0))</f>
        <v>2</v>
      </c>
      <c r="G22" s="119">
        <f>SUM(C22:F22)</f>
        <v>10</v>
      </c>
      <c r="H22" s="122"/>
      <c r="I22" s="125"/>
    </row>
    <row r="23" spans="1:9" x14ac:dyDescent="0.2">
      <c r="A23" s="113">
        <f t="shared" si="4"/>
        <v>3</v>
      </c>
      <c r="B23" s="116" t="str">
        <f>'Oak Cup'!B30</f>
        <v>Beavers</v>
      </c>
      <c r="C23" s="120">
        <f>INDEX(SW!D$28:D$39,MATCH(B23,SW!B$28:B$39,0))</f>
        <v>3</v>
      </c>
      <c r="D23" s="122">
        <f>INDEX(CGC!$D$28:$D$39,MATCH($B23,CGC!$B$28:$B$39,0))</f>
        <v>4</v>
      </c>
      <c r="E23" s="119">
        <f>INDEX(WCC!$D$28:$D$39,MATCH($B23,WCC!$B$28:$B$39,0))</f>
        <v>5</v>
      </c>
      <c r="F23" s="122">
        <f>INDEX('Oak Cup'!$D$28:$D$39,MATCH($B23,'Oak Cup'!$B$28:$B$39,0))</f>
        <v>3</v>
      </c>
      <c r="G23" s="119">
        <f>SUM(C23:F23)</f>
        <v>15</v>
      </c>
      <c r="H23" s="122"/>
      <c r="I23" s="125"/>
    </row>
    <row r="24" spans="1:9" x14ac:dyDescent="0.2">
      <c r="A24" s="113">
        <f t="shared" si="4"/>
        <v>4</v>
      </c>
      <c r="B24" s="116" t="str">
        <f>'Oak Cup'!B31</f>
        <v>SRC</v>
      </c>
      <c r="C24" s="120">
        <f>INDEX(SW!D$28:D$39,MATCH(B24,SW!B$28:B$39,0))</f>
        <v>4</v>
      </c>
      <c r="D24" s="122">
        <f>INDEX(CGC!$D$28:$D$39,MATCH($B24,CGC!$B$28:$B$39,0))</f>
        <v>2</v>
      </c>
      <c r="E24" s="119">
        <f>INDEX(WCC!$D$28:$D$39,MATCH($B24,WCC!$B$28:$B$39,0))</f>
        <v>3</v>
      </c>
      <c r="F24" s="122">
        <f>INDEX('Oak Cup'!$D$28:$D$39,MATCH($B24,'Oak Cup'!$B$28:$B$39,0))</f>
        <v>4</v>
      </c>
      <c r="G24" s="119">
        <f>SUM(C24:F24)</f>
        <v>13</v>
      </c>
      <c r="H24" s="122"/>
      <c r="I24" s="125"/>
    </row>
    <row r="25" spans="1:9" x14ac:dyDescent="0.2">
      <c r="A25" s="113">
        <f t="shared" si="4"/>
        <v>5</v>
      </c>
      <c r="B25" s="116" t="str">
        <f>'Oak Cup'!B32</f>
        <v>Coast Guard Rowing</v>
      </c>
      <c r="C25" s="120">
        <f>INDEX(SW!D$28:D$39,MATCH(B25,SW!B$28:B$39,0))</f>
        <v>5</v>
      </c>
      <c r="D25" s="122">
        <f>INDEX(CGC!$D$28:$D$39,MATCH($B25,CGC!$B$28:$B$39,0))</f>
        <v>5</v>
      </c>
      <c r="E25" s="119">
        <f>INDEX(WCC!$D$28:$D$39,MATCH($B25,WCC!$B$28:$B$39,0))</f>
        <v>2</v>
      </c>
      <c r="F25" s="122">
        <f>INDEX('Oak Cup'!$D$28:$D$39,MATCH($B25,'Oak Cup'!$B$28:$B$39,0))</f>
        <v>5</v>
      </c>
      <c r="G25" s="119">
        <f>SUM(C25:F25)</f>
        <v>17</v>
      </c>
      <c r="H25" s="122"/>
      <c r="I25" s="125"/>
    </row>
    <row r="26" spans="1:9" ht="17" thickBot="1" x14ac:dyDescent="0.25">
      <c r="A26" s="113"/>
      <c r="B26" s="116"/>
      <c r="C26" s="119"/>
      <c r="D26" s="122"/>
      <c r="E26" s="119"/>
      <c r="F26" s="122"/>
      <c r="G26" s="119"/>
      <c r="H26" s="122"/>
      <c r="I26" s="125"/>
    </row>
    <row r="27" spans="1:9" x14ac:dyDescent="0.2">
      <c r="A27" s="12"/>
      <c r="B27" s="19" t="str">
        <f>'Oak Cup'!B40</f>
        <v>TEAMS</v>
      </c>
      <c r="C27" s="8" t="str">
        <f t="shared" ref="C27:G28" si="5">C19</f>
        <v>SW</v>
      </c>
      <c r="D27" s="19" t="str">
        <f t="shared" si="5"/>
        <v>CGC</v>
      </c>
      <c r="E27" s="8" t="str">
        <f t="shared" si="5"/>
        <v>WCC</v>
      </c>
      <c r="F27" s="19" t="str">
        <f t="shared" si="5"/>
        <v>OC</v>
      </c>
      <c r="G27" s="8" t="str">
        <f t="shared" si="5"/>
        <v>SEASON</v>
      </c>
      <c r="H27" s="19" t="str">
        <f>H$4</f>
        <v>ALCATRAZ</v>
      </c>
      <c r="I27" s="9" t="s">
        <v>20</v>
      </c>
    </row>
    <row r="28" spans="1:9" x14ac:dyDescent="0.2">
      <c r="A28" s="10" t="s">
        <v>3</v>
      </c>
      <c r="B28" s="115"/>
      <c r="C28" s="16" t="str">
        <f t="shared" si="5"/>
        <v>Points</v>
      </c>
      <c r="D28" s="20" t="str">
        <f t="shared" si="5"/>
        <v>Points</v>
      </c>
      <c r="E28" s="16" t="str">
        <f t="shared" si="5"/>
        <v>Points</v>
      </c>
      <c r="F28" s="20" t="str">
        <f t="shared" si="5"/>
        <v>Points</v>
      </c>
      <c r="G28" s="16" t="str">
        <f t="shared" si="5"/>
        <v>TOTAL</v>
      </c>
      <c r="H28" s="20" t="str">
        <f>H$5</f>
        <v>POINTS</v>
      </c>
      <c r="I28" s="18" t="s">
        <v>21</v>
      </c>
    </row>
    <row r="29" spans="1:9" x14ac:dyDescent="0.2">
      <c r="A29" s="113">
        <v>1</v>
      </c>
      <c r="B29" s="116" t="str">
        <f>'Oak Cup'!B42</f>
        <v>SRC</v>
      </c>
      <c r="C29" s="120">
        <f>INDEX(SW!D$42:D$49,MATCH(B29,SW!B$42:B$49,0))</f>
        <v>3</v>
      </c>
      <c r="D29" s="122">
        <f>INDEX(CGC!$D$42:$D$49,MATCH($B29,CGC!$B$42:$B$49,0))</f>
        <v>1</v>
      </c>
      <c r="E29" s="119">
        <f>INDEX(WCC!$D$42:$D$49,MATCH($B29,WCC!$B$42:$B$49,0))</f>
        <v>1</v>
      </c>
      <c r="F29" s="122">
        <f>INDEX('Oak Cup'!$D$42:$D$49,MATCH($B29,'Oak Cup'!$B$42:$B$49,0))</f>
        <v>1</v>
      </c>
      <c r="G29" s="119">
        <f>SUM(C29:F29)</f>
        <v>6</v>
      </c>
      <c r="H29" s="122"/>
      <c r="I29" s="125"/>
    </row>
    <row r="30" spans="1:9" x14ac:dyDescent="0.2">
      <c r="A30" s="113">
        <f t="shared" ref="A30:A31" si="6">A29+1</f>
        <v>2</v>
      </c>
      <c r="B30" s="116" t="str">
        <f>'Oak Cup'!B43</f>
        <v>MasterBastards</v>
      </c>
      <c r="C30" s="120">
        <f>INDEX(SW!D$42:D$49,MATCH(B30,SW!B$42:B$49,0))</f>
        <v>4</v>
      </c>
      <c r="D30" s="122">
        <f>INDEX(CGC!$D$42:$D$49,MATCH($B30,CGC!$B$42:$B$49,0))</f>
        <v>3</v>
      </c>
      <c r="E30" s="119">
        <f>INDEX(WCC!$D$42:$D$49,MATCH($B30,WCC!$B$42:$B$49,0))</f>
        <v>3</v>
      </c>
      <c r="F30" s="122">
        <f>INDEX('Oak Cup'!$D$42:$D$49,MATCH($B30,'Oak Cup'!$B$42:$B$49,0))</f>
        <v>2</v>
      </c>
      <c r="G30" s="119">
        <f>SUM(C30:F30)</f>
        <v>12</v>
      </c>
      <c r="H30" s="122"/>
      <c r="I30" s="125"/>
    </row>
    <row r="31" spans="1:9" x14ac:dyDescent="0.2">
      <c r="A31" s="113">
        <f t="shared" si="6"/>
        <v>3</v>
      </c>
      <c r="B31" s="116" t="str">
        <f>'Oak Cup'!B44</f>
        <v>Cheeky Bastards</v>
      </c>
      <c r="C31" s="120">
        <f>INDEX(SW!D$42:D$49,MATCH(B31,SW!B$42:B$49,0))</f>
        <v>2</v>
      </c>
      <c r="D31" s="122">
        <f>INDEX(CGC!$D$42:$D$49,MATCH($B31,CGC!$B$42:$B$49,0))</f>
        <v>2</v>
      </c>
      <c r="E31" s="119">
        <f>INDEX(WCC!$D$42:$D$49,MATCH($B31,WCC!$B$42:$B$49,0))</f>
        <v>2</v>
      </c>
      <c r="F31" s="122">
        <f>INDEX('Oak Cup'!$D$42:$D$49,MATCH($B31,'Oak Cup'!$B$42:$B$49,0))</f>
        <v>3</v>
      </c>
      <c r="G31" s="119">
        <f>SUM(C31:F31)</f>
        <v>9</v>
      </c>
      <c r="H31" s="122"/>
      <c r="I31" s="125"/>
    </row>
    <row r="32" spans="1:9" x14ac:dyDescent="0.2">
      <c r="A32" s="113" t="s">
        <v>11</v>
      </c>
      <c r="B32" s="117" t="str">
        <f>'Oak Cup'!B45</f>
        <v>SOMIRA</v>
      </c>
      <c r="C32" s="120">
        <f>INDEX(SW!D$42:D$49,MATCH(B32,SW!B$42:B$49,0))</f>
        <v>1</v>
      </c>
      <c r="D32" s="122">
        <f>INDEX(CGC!$D$42:$D$49,MATCH($B32,CGC!$B$42:$B$49,0))</f>
        <v>3</v>
      </c>
      <c r="E32" s="119">
        <f>INDEX(WCC!$D$42:$D$49,MATCH($B32,WCC!$B$42:$B$49,0))</f>
        <v>3</v>
      </c>
      <c r="F32" s="122">
        <f>INDEX('Oak Cup'!$D$42:$D$49,MATCH($B32,'Oak Cup'!$B$42:$B$49,0))</f>
        <v>4</v>
      </c>
      <c r="G32" s="119">
        <f>SUM(C32:F32)</f>
        <v>11</v>
      </c>
      <c r="H32" s="122"/>
      <c r="I32" s="125"/>
    </row>
    <row r="33" spans="1:9" ht="17" thickBot="1" x14ac:dyDescent="0.25">
      <c r="A33" s="114"/>
      <c r="B33" s="118"/>
      <c r="C33" s="121"/>
      <c r="D33" s="123"/>
      <c r="E33" s="121"/>
      <c r="F33" s="123"/>
      <c r="G33" s="121"/>
      <c r="H33" s="123"/>
      <c r="I33" s="126"/>
    </row>
  </sheetData>
  <pageMargins left="0.7" right="0.7" top="0.75" bottom="0.75" header="0.3" footer="0.3"/>
  <pageSetup scale="97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8"/>
  <sheetViews>
    <sheetView workbookViewId="0"/>
  </sheetViews>
  <sheetFormatPr baseColWidth="10" defaultColWidth="8.6640625" defaultRowHeight="16" x14ac:dyDescent="0.2"/>
  <cols>
    <col min="2" max="2" width="13.1640625" bestFit="1" customWidth="1"/>
  </cols>
  <sheetData>
    <row r="1" spans="1:3" ht="19" x14ac:dyDescent="0.25">
      <c r="A1" s="27" t="s">
        <v>69</v>
      </c>
      <c r="C1" t="s">
        <v>76</v>
      </c>
    </row>
    <row r="2" spans="1:3" ht="20" thickBot="1" x14ac:dyDescent="0.3">
      <c r="A2" s="27" t="s">
        <v>35</v>
      </c>
      <c r="B2" s="27"/>
      <c r="C2" s="37">
        <f>'SPRING 2023'!C2</f>
        <v>2023</v>
      </c>
    </row>
    <row r="3" spans="1:3" x14ac:dyDescent="0.2">
      <c r="A3" s="7" t="s">
        <v>4</v>
      </c>
      <c r="B3" s="8" t="s">
        <v>16</v>
      </c>
      <c r="C3" s="9" t="s">
        <v>5</v>
      </c>
    </row>
    <row r="4" spans="1:3" x14ac:dyDescent="0.2">
      <c r="A4" s="10" t="s">
        <v>0</v>
      </c>
      <c r="B4" s="15"/>
      <c r="C4" s="43"/>
    </row>
    <row r="5" spans="1:3" x14ac:dyDescent="0.2">
      <c r="A5" s="30"/>
      <c r="B5" s="31"/>
      <c r="C5" s="44"/>
    </row>
    <row r="6" spans="1:3" x14ac:dyDescent="0.2">
      <c r="A6" s="30"/>
      <c r="B6" s="31"/>
      <c r="C6" s="45"/>
    </row>
    <row r="7" spans="1:3" x14ac:dyDescent="0.2">
      <c r="A7" s="30"/>
      <c r="C7" s="45"/>
    </row>
    <row r="8" spans="1:3" x14ac:dyDescent="0.2">
      <c r="A8" s="30"/>
      <c r="B8" s="31"/>
      <c r="C8" s="46"/>
    </row>
    <row r="9" spans="1:3" x14ac:dyDescent="0.2">
      <c r="A9" s="30"/>
      <c r="C9" s="46"/>
    </row>
    <row r="10" spans="1:3" x14ac:dyDescent="0.2">
      <c r="A10" s="30"/>
      <c r="B10" s="31"/>
      <c r="C10" s="47"/>
    </row>
    <row r="11" spans="1:3" ht="17" thickBot="1" x14ac:dyDescent="0.25">
      <c r="A11" s="48"/>
      <c r="B11" s="34"/>
      <c r="C11" s="49"/>
    </row>
    <row r="12" spans="1:3" x14ac:dyDescent="0.2">
      <c r="A12" s="7" t="s">
        <v>4</v>
      </c>
      <c r="B12" s="8" t="str">
        <f>B3</f>
        <v>TEAMS</v>
      </c>
      <c r="C12" s="9" t="s">
        <v>5</v>
      </c>
    </row>
    <row r="13" spans="1:3" x14ac:dyDescent="0.2">
      <c r="A13" s="10" t="s">
        <v>1</v>
      </c>
      <c r="B13" s="15"/>
      <c r="C13" s="43"/>
    </row>
    <row r="14" spans="1:3" x14ac:dyDescent="0.2">
      <c r="A14" s="30">
        <v>1</v>
      </c>
      <c r="B14" s="31"/>
      <c r="C14" s="45"/>
    </row>
    <row r="15" spans="1:3" x14ac:dyDescent="0.2">
      <c r="A15" s="30"/>
      <c r="B15" s="31"/>
      <c r="C15" s="44"/>
    </row>
    <row r="16" spans="1:3" x14ac:dyDescent="0.2">
      <c r="A16" s="30"/>
      <c r="B16" s="31"/>
      <c r="C16" s="45"/>
    </row>
    <row r="17" spans="1:3" x14ac:dyDescent="0.2">
      <c r="A17" s="30"/>
      <c r="B17" s="31"/>
      <c r="C17" s="45"/>
    </row>
    <row r="18" spans="1:3" x14ac:dyDescent="0.2">
      <c r="A18" s="30"/>
      <c r="B18" s="31"/>
      <c r="C18" s="45"/>
    </row>
    <row r="19" spans="1:3" x14ac:dyDescent="0.2">
      <c r="A19" s="30"/>
      <c r="B19" s="31"/>
      <c r="C19" s="45"/>
    </row>
    <row r="20" spans="1:3" x14ac:dyDescent="0.2">
      <c r="A20" s="30"/>
      <c r="B20" s="31"/>
      <c r="C20" s="45"/>
    </row>
    <row r="21" spans="1:3" x14ac:dyDescent="0.2">
      <c r="A21" s="30"/>
      <c r="B21" s="31"/>
      <c r="C21" s="46"/>
    </row>
    <row r="22" spans="1:3" x14ac:dyDescent="0.2">
      <c r="A22" s="30"/>
      <c r="B22" s="31"/>
      <c r="C22" s="46"/>
    </row>
    <row r="23" spans="1:3" x14ac:dyDescent="0.2">
      <c r="A23" s="30"/>
      <c r="B23" s="31"/>
      <c r="C23" s="46"/>
    </row>
    <row r="24" spans="1:3" x14ac:dyDescent="0.2">
      <c r="A24" s="30"/>
      <c r="B24" s="31"/>
      <c r="C24" s="47"/>
    </row>
    <row r="25" spans="1:3" ht="17" thickBot="1" x14ac:dyDescent="0.25">
      <c r="A25" s="36"/>
      <c r="B25" s="34"/>
      <c r="C25" s="49"/>
    </row>
    <row r="26" spans="1:3" x14ac:dyDescent="0.2">
      <c r="A26" s="12" t="s">
        <v>4</v>
      </c>
      <c r="B26" s="8" t="str">
        <f>B12</f>
        <v>TEAMS</v>
      </c>
      <c r="C26" s="50" t="s">
        <v>5</v>
      </c>
    </row>
    <row r="27" spans="1:3" x14ac:dyDescent="0.2">
      <c r="A27" s="10" t="s">
        <v>2</v>
      </c>
      <c r="B27" s="15"/>
      <c r="C27" s="43"/>
    </row>
    <row r="28" spans="1:3" x14ac:dyDescent="0.2">
      <c r="A28" s="30">
        <v>1</v>
      </c>
      <c r="B28" s="31"/>
      <c r="C28" s="44"/>
    </row>
    <row r="29" spans="1:3" x14ac:dyDescent="0.2">
      <c r="A29" s="30">
        <v>2</v>
      </c>
      <c r="B29" s="31"/>
      <c r="C29" s="44"/>
    </row>
    <row r="30" spans="1:3" x14ac:dyDescent="0.2">
      <c r="A30" s="30">
        <v>3</v>
      </c>
      <c r="C30" s="44"/>
    </row>
    <row r="31" spans="1:3" x14ac:dyDescent="0.2">
      <c r="A31" s="30"/>
      <c r="B31" s="31"/>
      <c r="C31" s="45"/>
    </row>
    <row r="32" spans="1:3" x14ac:dyDescent="0.2">
      <c r="A32" s="30"/>
      <c r="B32" s="31"/>
      <c r="C32" s="45"/>
    </row>
    <row r="33" spans="1:3" x14ac:dyDescent="0.2">
      <c r="A33" s="30"/>
      <c r="B33" s="31"/>
      <c r="C33" s="46"/>
    </row>
    <row r="34" spans="1:3" x14ac:dyDescent="0.2">
      <c r="A34" s="30"/>
      <c r="B34" s="31"/>
      <c r="C34" s="46"/>
    </row>
    <row r="35" spans="1:3" x14ac:dyDescent="0.2">
      <c r="A35" s="30"/>
      <c r="B35" s="31"/>
      <c r="C35" s="51"/>
    </row>
    <row r="36" spans="1:3" x14ac:dyDescent="0.2">
      <c r="A36" s="30"/>
      <c r="B36" s="31"/>
      <c r="C36" s="47"/>
    </row>
    <row r="37" spans="1:3" x14ac:dyDescent="0.2">
      <c r="A37" s="30"/>
      <c r="B37" s="31"/>
      <c r="C37" s="47"/>
    </row>
    <row r="38" spans="1:3" ht="17" thickBot="1" x14ac:dyDescent="0.25">
      <c r="A38" s="36"/>
      <c r="B38" s="34"/>
      <c r="C38" s="49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T81"/>
  <sheetViews>
    <sheetView tabSelected="1" workbookViewId="0">
      <selection activeCell="I20" sqref="I20"/>
    </sheetView>
  </sheetViews>
  <sheetFormatPr baseColWidth="10" defaultColWidth="11" defaultRowHeight="16" x14ac:dyDescent="0.2"/>
  <cols>
    <col min="3" max="3" width="17.83203125" customWidth="1"/>
    <col min="4" max="4" width="10.6640625" style="5" customWidth="1"/>
    <col min="5" max="8" width="9.1640625" customWidth="1"/>
    <col min="10" max="10" width="8.83203125" customWidth="1"/>
    <col min="11" max="11" width="13.1640625" customWidth="1"/>
    <col min="16" max="16" width="5.1640625" customWidth="1"/>
    <col min="17" max="20" width="14" customWidth="1"/>
  </cols>
  <sheetData>
    <row r="1" spans="1:20" x14ac:dyDescent="0.2">
      <c r="A1" s="112"/>
      <c r="I1" s="133"/>
    </row>
    <row r="2" spans="1:20" s="29" customFormat="1" ht="20" thickBot="1" x14ac:dyDescent="0.3">
      <c r="A2" s="27" t="s">
        <v>53</v>
      </c>
      <c r="B2" s="27"/>
      <c r="C2" s="27"/>
      <c r="D2" s="28">
        <f>SW!C2</f>
        <v>2023</v>
      </c>
      <c r="I2" s="134"/>
      <c r="J2" s="27" t="s">
        <v>52</v>
      </c>
      <c r="Q2" s="27" t="s">
        <v>94</v>
      </c>
    </row>
    <row r="3" spans="1:20" ht="15" customHeight="1" x14ac:dyDescent="0.2">
      <c r="A3" s="7" t="s">
        <v>4</v>
      </c>
      <c r="B3" s="53"/>
      <c r="C3" s="8" t="s">
        <v>30</v>
      </c>
      <c r="D3" s="8" t="s">
        <v>29</v>
      </c>
      <c r="E3" s="19" t="s">
        <v>39</v>
      </c>
      <c r="F3" s="19" t="s">
        <v>72</v>
      </c>
      <c r="G3" s="83" t="s">
        <v>51</v>
      </c>
      <c r="H3" s="19" t="s">
        <v>41</v>
      </c>
      <c r="I3" s="1"/>
      <c r="J3" s="16" t="s">
        <v>33</v>
      </c>
      <c r="K3" s="16" t="s">
        <v>42</v>
      </c>
      <c r="L3" s="16" t="s">
        <v>44</v>
      </c>
      <c r="M3" s="16" t="s">
        <v>45</v>
      </c>
      <c r="N3" s="16" t="s">
        <v>46</v>
      </c>
      <c r="O3" s="16" t="s">
        <v>43</v>
      </c>
      <c r="Q3" s="128" t="s">
        <v>44</v>
      </c>
      <c r="R3" s="128" t="s">
        <v>45</v>
      </c>
      <c r="S3" s="128" t="s">
        <v>46</v>
      </c>
      <c r="T3" s="128" t="s">
        <v>43</v>
      </c>
    </row>
    <row r="4" spans="1:20" ht="17" x14ac:dyDescent="0.2">
      <c r="A4" s="10" t="s">
        <v>0</v>
      </c>
      <c r="B4" s="41" t="s">
        <v>42</v>
      </c>
      <c r="C4" s="15"/>
      <c r="D4" s="16" t="s">
        <v>14</v>
      </c>
      <c r="E4" s="20" t="s">
        <v>14</v>
      </c>
      <c r="F4" s="20" t="s">
        <v>14</v>
      </c>
      <c r="G4" s="84" t="s">
        <v>14</v>
      </c>
      <c r="H4" s="20" t="s">
        <v>14</v>
      </c>
      <c r="I4" s="1"/>
      <c r="J4" s="16">
        <f t="shared" ref="J4:J10" si="0">RANK(O4,$O$4:$O$14,1)</f>
        <v>1</v>
      </c>
      <c r="K4" s="89" t="s">
        <v>48</v>
      </c>
      <c r="L4" s="5">
        <f>INDEX($D$5:$D$12,MATCH($K4,$B$5:$B$12,0))</f>
        <v>5</v>
      </c>
      <c r="M4" s="5">
        <f t="shared" ref="M4:M8" si="1">INDEX($D$15:$D$24,MATCH($K4,$B$15:$B$24,0))</f>
        <v>5</v>
      </c>
      <c r="N4" s="5">
        <f t="shared" ref="N4:N8" si="2">INDEX($D$27:$D$36,MATCH($K4,$B$27:$B$36,0))</f>
        <v>7</v>
      </c>
      <c r="O4" s="26">
        <f t="shared" ref="O4:O10" si="3">SUMIF(L4:N4,"&lt;&gt;#N/A")</f>
        <v>17</v>
      </c>
      <c r="Q4" s="94"/>
      <c r="R4" s="94"/>
      <c r="S4" s="94"/>
      <c r="T4" s="94"/>
    </row>
    <row r="5" spans="1:20" x14ac:dyDescent="0.2">
      <c r="A5" s="105">
        <f>RANK(D5,$D$5:$D$12,1)</f>
        <v>2</v>
      </c>
      <c r="B5" s="77" t="str">
        <f>VLOOKUP(C5,$C$57:D$81,2,FALSE)</f>
        <v>SOMIRA</v>
      </c>
      <c r="C5" s="31" t="str">
        <f>'ERC Sp.'!B5</f>
        <v>SOMIRA Men</v>
      </c>
      <c r="D5" s="5">
        <f>SUMIF(E5:H5,"&lt;&gt;#N/A")</f>
        <v>9</v>
      </c>
      <c r="E5" s="21">
        <f>INDEX(STP!$D$5:$D$12,MATCH($C5,STP!$B$5:$B$12,0))</f>
        <v>3</v>
      </c>
      <c r="F5" s="21">
        <f>INDEX('ERC Sp.'!$D$5:$D$12,MATCH($C5,'ERC Sp.'!$B$5:$B$12,0))</f>
        <v>1</v>
      </c>
      <c r="G5" s="21">
        <f>INDEX(H2HM!$D$5:$D$12,MATCH($C5,H2HM!$B$5:$B$12,0))</f>
        <v>2</v>
      </c>
      <c r="H5" s="21">
        <f>INDEX(HOE!$D$5:$D$12,MATCH($C5,HOE!$B$5:$B$12,0))</f>
        <v>3</v>
      </c>
      <c r="I5" s="1"/>
      <c r="J5" s="16">
        <f t="shared" si="0"/>
        <v>3</v>
      </c>
      <c r="K5" s="89" t="s">
        <v>34</v>
      </c>
      <c r="L5" s="5">
        <f t="shared" ref="L5:L8" si="4">INDEX($D$5:$D$12,MATCH($K5,$B$5:$B$12,0))</f>
        <v>10</v>
      </c>
      <c r="M5" s="5">
        <f t="shared" si="1"/>
        <v>14</v>
      </c>
      <c r="N5" s="5">
        <f t="shared" si="2"/>
        <v>12</v>
      </c>
      <c r="O5" s="26">
        <f t="shared" si="3"/>
        <v>36</v>
      </c>
      <c r="Q5" s="129"/>
      <c r="R5" s="94"/>
      <c r="S5" s="94"/>
      <c r="T5" s="94"/>
    </row>
    <row r="6" spans="1:20" x14ac:dyDescent="0.2">
      <c r="A6" s="105">
        <f t="shared" ref="A6:A11" si="5">RANK(D6,$D$5:$D$12,1)</f>
        <v>1</v>
      </c>
      <c r="B6" s="77" t="str">
        <f>VLOOKUP(C6,$C$57:D$81,2,FALSE)</f>
        <v>IORC</v>
      </c>
      <c r="C6" s="31" t="str">
        <f>'ERC Sp.'!B6</f>
        <v>IORC</v>
      </c>
      <c r="D6" s="5">
        <f t="shared" ref="D6:D11" si="6">SUMIF(E6:H6,"&lt;&gt;#N/A")</f>
        <v>5</v>
      </c>
      <c r="E6" s="21">
        <f>INDEX(STP!$D$5:$D$12,MATCH($C6,STP!$B$5:$B$12,0))</f>
        <v>1</v>
      </c>
      <c r="F6" s="21">
        <f>INDEX('ERC Sp.'!$D$5:$D$12,MATCH($C6,'ERC Sp.'!$B$5:$B$12,0))</f>
        <v>2</v>
      </c>
      <c r="G6" s="21">
        <f>INDEX(H2HM!$D$5:$D$12,MATCH($C6,H2HM!$B$5:$B$12,0))</f>
        <v>1</v>
      </c>
      <c r="H6" s="21">
        <f>INDEX(HOE!$D$5:$D$12,MATCH($C6,HOE!$B$5:$B$12,0))</f>
        <v>1</v>
      </c>
      <c r="I6" s="1"/>
      <c r="J6" s="16">
        <f t="shared" si="0"/>
        <v>4</v>
      </c>
      <c r="K6" s="89" t="s">
        <v>7</v>
      </c>
      <c r="L6" s="5">
        <f t="shared" si="4"/>
        <v>16</v>
      </c>
      <c r="M6" s="5">
        <f t="shared" si="1"/>
        <v>22</v>
      </c>
      <c r="N6" s="5">
        <f t="shared" si="2"/>
        <v>10</v>
      </c>
      <c r="O6" s="26">
        <f t="shared" si="3"/>
        <v>48</v>
      </c>
      <c r="Q6" s="129"/>
      <c r="R6" s="94"/>
      <c r="S6" s="94"/>
      <c r="T6" s="94"/>
    </row>
    <row r="7" spans="1:20" x14ac:dyDescent="0.2">
      <c r="A7" s="105">
        <f t="shared" si="5"/>
        <v>3</v>
      </c>
      <c r="B7" s="77" t="str">
        <f>VLOOKUP(C7,$C$57:D$81,2,FALSE)</f>
        <v>SRC</v>
      </c>
      <c r="C7" s="31" t="str">
        <f>'ERC Sp.'!B7</f>
        <v>SRC</v>
      </c>
      <c r="D7" s="5">
        <f t="shared" si="6"/>
        <v>10</v>
      </c>
      <c r="E7" s="21">
        <f>INDEX(STP!$D$5:$D$12,MATCH($C7,STP!$B$5:$B$12,0))</f>
        <v>2</v>
      </c>
      <c r="F7" s="21">
        <f>INDEX('ERC Sp.'!$D$5:$D$12,MATCH($C7,'ERC Sp.'!$B$5:$B$12,0))</f>
        <v>3</v>
      </c>
      <c r="G7" s="21">
        <f>INDEX(H2HM!$D$5:$D$12,MATCH($C7,H2HM!$B$5:$B$12,0))</f>
        <v>3</v>
      </c>
      <c r="H7" s="21">
        <f>INDEX(HOE!$D$5:$D$12,MATCH($C7,HOE!$B$5:$B$12,0))</f>
        <v>2</v>
      </c>
      <c r="I7" s="1"/>
      <c r="J7" s="16">
        <f t="shared" si="0"/>
        <v>2</v>
      </c>
      <c r="K7" s="89" t="s">
        <v>47</v>
      </c>
      <c r="L7" s="5">
        <f t="shared" si="4"/>
        <v>9</v>
      </c>
      <c r="M7" s="5">
        <f t="shared" si="1"/>
        <v>9</v>
      </c>
      <c r="N7" s="5">
        <f t="shared" si="2"/>
        <v>11</v>
      </c>
      <c r="O7" s="26">
        <f t="shared" si="3"/>
        <v>29</v>
      </c>
      <c r="Q7" s="129"/>
      <c r="R7" s="94"/>
      <c r="S7" s="94"/>
      <c r="T7" s="94"/>
    </row>
    <row r="8" spans="1:20" x14ac:dyDescent="0.2">
      <c r="A8" s="11">
        <f t="shared" si="5"/>
        <v>4</v>
      </c>
      <c r="B8" s="77" t="str">
        <f>VLOOKUP(C8,$C$57:D$81,2,FALSE)</f>
        <v>OEWRS</v>
      </c>
      <c r="C8" s="31" t="str">
        <f>'ERC Sp.'!B8</f>
        <v>OEWRS</v>
      </c>
      <c r="D8" s="5">
        <f t="shared" si="6"/>
        <v>16</v>
      </c>
      <c r="E8" s="21">
        <f>INDEX(STP!$D$5:$D$12,MATCH($C8,STP!$B$5:$B$12,0))</f>
        <v>4</v>
      </c>
      <c r="F8" s="21">
        <f>INDEX('ERC Sp.'!$D$5:$D$12,MATCH($C8,'ERC Sp.'!$B$5:$B$12,0))</f>
        <v>4</v>
      </c>
      <c r="G8" s="21">
        <f>INDEX(H2HM!$D$5:$D$12,MATCH($C8,H2HM!$B$5:$B$12,0))</f>
        <v>4</v>
      </c>
      <c r="H8" s="21">
        <f>INDEX(HOE!$D$5:$D$12,MATCH($C8,HOE!$B$5:$B$12,0))</f>
        <v>4</v>
      </c>
      <c r="I8" s="1"/>
      <c r="J8" s="16">
        <f t="shared" si="0"/>
        <v>6</v>
      </c>
      <c r="K8" s="89" t="s">
        <v>49</v>
      </c>
      <c r="L8" s="5">
        <f t="shared" si="4"/>
        <v>16</v>
      </c>
      <c r="M8" s="5">
        <f t="shared" si="1"/>
        <v>19</v>
      </c>
      <c r="N8" s="5">
        <f t="shared" si="2"/>
        <v>24</v>
      </c>
      <c r="O8" s="26">
        <f t="shared" si="3"/>
        <v>59</v>
      </c>
      <c r="Q8" s="129"/>
      <c r="R8" s="94"/>
      <c r="S8" s="94"/>
      <c r="T8" s="94"/>
    </row>
    <row r="9" spans="1:20" x14ac:dyDescent="0.2">
      <c r="A9" s="11">
        <f t="shared" si="5"/>
        <v>4</v>
      </c>
      <c r="B9" s="77" t="str">
        <f>VLOOKUP(C9,$C$57:D$81,2,FALSE)</f>
        <v>Coast Guard</v>
      </c>
      <c r="C9" s="31" t="str">
        <f>'ERC Sp.'!B9</f>
        <v>Coast Guard</v>
      </c>
      <c r="D9" s="5">
        <f t="shared" si="6"/>
        <v>16</v>
      </c>
      <c r="E9" s="21">
        <f>INDEX(STP!$D$5:$D$12,MATCH($C9,STP!$B$5:$B$12,0))</f>
        <v>4</v>
      </c>
      <c r="F9" s="21">
        <f>INDEX('ERC Sp.'!$D$5:$D$12,MATCH($C9,'ERC Sp.'!$B$5:$B$12,0))</f>
        <v>4</v>
      </c>
      <c r="G9" s="21">
        <f>INDEX(H2HM!$D$5:$D$12,MATCH($C9,H2HM!$B$5:$B$12,0))</f>
        <v>4</v>
      </c>
      <c r="H9" s="21">
        <f>INDEX(HOE!$D$5:$D$12,MATCH($C9,HOE!$B$5:$B$12,0))</f>
        <v>4</v>
      </c>
      <c r="I9" s="1"/>
      <c r="J9" s="16">
        <f t="shared" si="0"/>
        <v>5</v>
      </c>
      <c r="K9" s="89" t="s">
        <v>8</v>
      </c>
      <c r="L9" s="5">
        <f>INDEX($D$5:$D$12,MATCH($K9,$B$5:$B$12,0))</f>
        <v>16</v>
      </c>
      <c r="M9" s="5">
        <f>INDEX($D$15:$D$24,MATCH($K9,$B$15:$B$24,0))</f>
        <v>22</v>
      </c>
      <c r="N9" s="5">
        <f>INDEX($D$27:$D$36,MATCH($K9,$B$27:$B$36,0))</f>
        <v>20</v>
      </c>
      <c r="O9" s="26">
        <f t="shared" si="3"/>
        <v>58</v>
      </c>
      <c r="Q9" s="129"/>
      <c r="R9" s="94"/>
      <c r="S9" s="94"/>
      <c r="T9" s="94"/>
    </row>
    <row r="10" spans="1:20" x14ac:dyDescent="0.2">
      <c r="A10" s="11">
        <f t="shared" si="5"/>
        <v>4</v>
      </c>
      <c r="B10" s="77" t="str">
        <f>VLOOKUP(C10,$C$57:D$81,2,FALSE)</f>
        <v>ERC</v>
      </c>
      <c r="C10" s="31" t="str">
        <f>'ERC Sp.'!B10</f>
        <v>ERC</v>
      </c>
      <c r="D10" s="5">
        <f t="shared" si="6"/>
        <v>16</v>
      </c>
      <c r="E10" s="21">
        <f>INDEX(STP!$D$5:$D$12,MATCH($C10,STP!$B$5:$B$12,0))</f>
        <v>4</v>
      </c>
      <c r="F10" s="21">
        <f>INDEX('ERC Sp.'!$D$5:$D$12,MATCH($C10,'ERC Sp.'!$B$5:$B$12,0))</f>
        <v>4</v>
      </c>
      <c r="G10" s="21">
        <f>INDEX(H2HM!$D$5:$D$12,MATCH($C10,H2HM!$B$5:$B$12,0))</f>
        <v>4</v>
      </c>
      <c r="H10" s="21">
        <f>INDEX(HOE!$D$5:$D$12,MATCH($C10,HOE!$B$5:$B$12,0))</f>
        <v>4</v>
      </c>
      <c r="I10" s="1"/>
      <c r="J10" s="16">
        <f t="shared" si="0"/>
        <v>7</v>
      </c>
      <c r="K10" s="77" t="s">
        <v>18</v>
      </c>
      <c r="L10" s="5">
        <f>INDEX($D$5:$D$12,MATCH($K10,$B$5:$B$12,0))</f>
        <v>16</v>
      </c>
      <c r="M10" s="5">
        <f>INDEX($D$15:$D$24,MATCH($K10,$B$15:$B$24,0))</f>
        <v>21</v>
      </c>
      <c r="N10" s="5">
        <f>INDEX($D$27:$D$36,MATCH($K10,$B$27:$B$36,0))</f>
        <v>24</v>
      </c>
      <c r="O10" s="26">
        <f t="shared" si="3"/>
        <v>61</v>
      </c>
      <c r="Q10" s="55"/>
    </row>
    <row r="11" spans="1:20" x14ac:dyDescent="0.2">
      <c r="A11" s="11">
        <f t="shared" si="5"/>
        <v>4</v>
      </c>
      <c r="B11" s="77" t="str">
        <f>VLOOKUP(C11,$C$57:D$81,2,FALSE)</f>
        <v>WCR</v>
      </c>
      <c r="C11" s="31" t="str">
        <f>'ERC Sp.'!B11</f>
        <v>WCR</v>
      </c>
      <c r="D11" s="5">
        <f t="shared" si="6"/>
        <v>16</v>
      </c>
      <c r="E11" s="21">
        <f>INDEX(STP!$D$5:$D$12,MATCH($C11,STP!$B$5:$B$12,0))</f>
        <v>4</v>
      </c>
      <c r="F11" s="21">
        <f>INDEX('ERC Sp.'!$D$5:$D$12,MATCH($C11,'ERC Sp.'!$B$5:$B$12,0))</f>
        <v>4</v>
      </c>
      <c r="G11" s="21">
        <f>INDEX(H2HM!$D$5:$D$12,MATCH($C11,H2HM!$B$5:$B$12,0))</f>
        <v>4</v>
      </c>
      <c r="H11" s="21">
        <f>INDEX(HOE!$D$5:$D$12,MATCH($C11,HOE!$B$5:$B$12,0))</f>
        <v>4</v>
      </c>
      <c r="I11" s="1"/>
      <c r="J11" s="16"/>
      <c r="K11" s="77"/>
      <c r="L11" s="5"/>
      <c r="M11" s="5"/>
      <c r="N11" s="5"/>
      <c r="O11" s="26"/>
      <c r="Q11" s="55"/>
    </row>
    <row r="12" spans="1:20" ht="15" customHeight="1" thickBot="1" x14ac:dyDescent="0.25">
      <c r="A12" s="99"/>
      <c r="B12" s="77"/>
      <c r="C12" s="31">
        <f>STP!B12</f>
        <v>0</v>
      </c>
      <c r="E12" s="21" t="e">
        <f>INDEX(STP!$D$15:$D$24,MATCH($C12,STP!$B$15:$B$24,0))</f>
        <v>#N/A</v>
      </c>
      <c r="F12" s="21" t="e">
        <f>INDEX('ERC Sp.'!$D$15:$D$24,MATCH($C12,'ERC Sp.'!$B$15:$B$24,0))</f>
        <v>#N/A</v>
      </c>
      <c r="G12" s="21" t="e">
        <f>INDEX(H2HM!$D$15:$D$24,MATCH($C12,H2HM!$B$15:$B$24,0))</f>
        <v>#N/A</v>
      </c>
      <c r="H12" s="21" t="e">
        <f>INDEX(HOE!$D$15:$D$24,MATCH($C12,HOE!$B$15:$B$24,0))</f>
        <v>#N/A</v>
      </c>
      <c r="I12" s="1"/>
      <c r="J12" s="16"/>
      <c r="K12" s="89"/>
      <c r="L12" s="5"/>
      <c r="M12" s="5"/>
      <c r="N12" s="5"/>
      <c r="O12" s="26"/>
      <c r="Q12" s="55"/>
    </row>
    <row r="13" spans="1:20" x14ac:dyDescent="0.2">
      <c r="A13" s="7" t="s">
        <v>4</v>
      </c>
      <c r="B13" s="53"/>
      <c r="C13" s="8" t="str">
        <f t="shared" ref="C13:H13" si="7">C3</f>
        <v>Team</v>
      </c>
      <c r="D13" s="8" t="str">
        <f t="shared" si="7"/>
        <v>Season</v>
      </c>
      <c r="E13" s="19" t="str">
        <f t="shared" si="7"/>
        <v>STP</v>
      </c>
      <c r="F13" s="19" t="str">
        <f t="shared" si="7"/>
        <v>ERC Sp</v>
      </c>
      <c r="G13" s="19" t="str">
        <f t="shared" si="7"/>
        <v>H2HM</v>
      </c>
      <c r="H13" s="19" t="str">
        <f t="shared" si="7"/>
        <v>HOE</v>
      </c>
      <c r="I13" s="1"/>
      <c r="J13" s="16"/>
      <c r="K13" s="89"/>
      <c r="L13" s="5"/>
      <c r="M13" s="5"/>
      <c r="N13" s="5"/>
      <c r="O13" s="26"/>
    </row>
    <row r="14" spans="1:20" x14ac:dyDescent="0.2">
      <c r="A14" s="10" t="s">
        <v>1</v>
      </c>
      <c r="B14" s="41"/>
      <c r="C14" s="15"/>
      <c r="D14" s="16" t="str">
        <f>D4</f>
        <v>Points</v>
      </c>
      <c r="E14" s="20" t="str">
        <f>E4</f>
        <v>Points</v>
      </c>
      <c r="F14" s="20" t="str">
        <f>F4</f>
        <v>Points</v>
      </c>
      <c r="G14" s="20" t="str">
        <f>G4</f>
        <v>Points</v>
      </c>
      <c r="H14" s="20" t="str">
        <f>H4</f>
        <v>Points</v>
      </c>
      <c r="I14" s="1"/>
      <c r="J14" s="16"/>
      <c r="K14" s="89"/>
      <c r="L14" s="5"/>
      <c r="M14" s="5"/>
      <c r="N14" s="5"/>
      <c r="O14" s="26"/>
      <c r="P14" s="189"/>
    </row>
    <row r="15" spans="1:20" x14ac:dyDescent="0.2">
      <c r="A15" s="105">
        <f>RANK(D15,$D$15:$D$22,1)</f>
        <v>2</v>
      </c>
      <c r="B15" s="77" t="str">
        <f>VLOOKUP(C15,$C$57:D$81,2,FALSE)</f>
        <v>SOMIRA</v>
      </c>
      <c r="C15" s="31" t="str">
        <f>'ERC Sp.'!B15</f>
        <v>SOMIRA Somirkats</v>
      </c>
      <c r="D15" s="5">
        <f t="shared" ref="D15:D22" si="8">SUMIF(E15:H15,"&lt;&gt;#N/A")</f>
        <v>9</v>
      </c>
      <c r="E15" s="21">
        <f>INDEX(STP!$D$15:$D$24,MATCH($C15,STP!$B$15:$B$24,0))</f>
        <v>2</v>
      </c>
      <c r="F15" s="21">
        <f>INDEX('ERC Sp.'!$D$15:$D$24,MATCH($C15,'ERC Sp.'!$B$15:$B$24,0))</f>
        <v>1</v>
      </c>
      <c r="G15" s="21">
        <f>INDEX(H2HM!$D$15:$D$24,MATCH($C15,H2HM!$B$15:$B$24,0))</f>
        <v>2</v>
      </c>
      <c r="H15" s="21">
        <f>INDEX(HOE!$D$15:$D$24,MATCH($C15,HOE!$B$15:$B$24,0))</f>
        <v>4</v>
      </c>
      <c r="I15" s="1"/>
    </row>
    <row r="16" spans="1:20" ht="15" customHeight="1" x14ac:dyDescent="0.2">
      <c r="A16" s="105">
        <f t="shared" ref="A16:A22" si="9">RANK(D16,$D$15:$D$22,1)</f>
        <v>1</v>
      </c>
      <c r="B16" s="77" t="str">
        <f>VLOOKUP(C16,$C$57:D$81,2,FALSE)</f>
        <v>IORC</v>
      </c>
      <c r="C16" s="31" t="str">
        <f>'ERC Sp.'!B16</f>
        <v>IORC</v>
      </c>
      <c r="D16" s="5">
        <f t="shared" si="8"/>
        <v>5</v>
      </c>
      <c r="E16" s="21">
        <f>INDEX(STP!$D$15:$D$24,MATCH($C16,STP!$B$15:$B$24,0))</f>
        <v>1</v>
      </c>
      <c r="F16" s="21">
        <f>INDEX('ERC Sp.'!$D$15:$D$24,MATCH($C16,'ERC Sp.'!$B$15:$B$24,0))</f>
        <v>2</v>
      </c>
      <c r="G16" s="21">
        <f>INDEX(H2HM!$D$15:$D$24,MATCH($C16,H2HM!$B$15:$B$24,0))</f>
        <v>1</v>
      </c>
      <c r="H16" s="21">
        <f>INDEX(HOE!$D$15:$D$24,MATCH($C16,HOE!$B$15:$B$24,0))</f>
        <v>1</v>
      </c>
      <c r="I16" s="1"/>
      <c r="J16" s="197" t="s">
        <v>98</v>
      </c>
      <c r="K16" s="197"/>
      <c r="L16" s="197"/>
      <c r="M16" s="197"/>
      <c r="N16" s="197"/>
      <c r="O16" s="197"/>
    </row>
    <row r="17" spans="1:17" ht="15" customHeight="1" x14ac:dyDescent="0.2">
      <c r="A17" s="105">
        <f t="shared" si="9"/>
        <v>5</v>
      </c>
      <c r="B17" s="77" t="str">
        <f>VLOOKUP(C17,$C$57:D$81,2,FALSE)</f>
        <v>WCR</v>
      </c>
      <c r="C17" s="31" t="str">
        <f>'ERC Sp.'!B17</f>
        <v>WCR Selkies</v>
      </c>
      <c r="D17" s="5">
        <f t="shared" si="8"/>
        <v>19</v>
      </c>
      <c r="E17" s="21">
        <f>INDEX(STP!$D$15:$D$24,MATCH($C17,STP!$B$15:$B$24,0))</f>
        <v>5</v>
      </c>
      <c r="F17" s="21">
        <f>INDEX('ERC Sp.'!$D$15:$D$24,MATCH($C17,'ERC Sp.'!$B$15:$B$24,0))</f>
        <v>3</v>
      </c>
      <c r="G17" s="21">
        <f>INDEX(H2HM!$D$15:$D$24,MATCH($C17,H2HM!$B$15:$B$24,0))</f>
        <v>5</v>
      </c>
      <c r="H17" s="21">
        <f>INDEX(HOE!$D$15:$D$24,MATCH($C17,HOE!$B$15:$B$24,0))</f>
        <v>6</v>
      </c>
      <c r="I17" s="1"/>
      <c r="J17" s="197"/>
      <c r="K17" s="197"/>
      <c r="L17" s="197"/>
      <c r="M17" s="197"/>
      <c r="N17" s="197"/>
      <c r="O17" s="197"/>
      <c r="Q17" s="188"/>
    </row>
    <row r="18" spans="1:17" ht="15" customHeight="1" x14ac:dyDescent="0.2">
      <c r="A18" s="11">
        <f t="shared" si="9"/>
        <v>3</v>
      </c>
      <c r="B18" s="77" t="str">
        <f>VLOOKUP(C18,$C$57:D$81,2,FALSE)</f>
        <v>SRC</v>
      </c>
      <c r="C18" s="31" t="str">
        <f>'ERC Sp.'!B18</f>
        <v>SRC Rowverines</v>
      </c>
      <c r="D18" s="5">
        <f t="shared" si="8"/>
        <v>14</v>
      </c>
      <c r="E18" s="21">
        <f>INDEX(STP!$D$15:$D$24,MATCH($C18,STP!$B$15:$B$24,0))</f>
        <v>3</v>
      </c>
      <c r="F18" s="21">
        <f>INDEX('ERC Sp.'!$D$15:$D$24,MATCH($C18,'ERC Sp.'!$B$15:$B$24,0))</f>
        <v>4</v>
      </c>
      <c r="G18" s="21">
        <f>INDEX(H2HM!$D$15:$D$24,MATCH($C18,H2HM!$B$15:$B$24,0))</f>
        <v>4</v>
      </c>
      <c r="H18" s="21">
        <f>INDEX(HOE!$D$15:$D$24,MATCH($C18,HOE!$B$15:$B$24,0))</f>
        <v>3</v>
      </c>
      <c r="I18" s="1"/>
      <c r="J18" s="197"/>
      <c r="K18" s="197"/>
      <c r="L18" s="197"/>
      <c r="M18" s="197"/>
      <c r="N18" s="197"/>
      <c r="O18" s="197"/>
      <c r="P18" s="56"/>
      <c r="Q18" s="188"/>
    </row>
    <row r="19" spans="1:17" ht="15" customHeight="1" x14ac:dyDescent="0.2">
      <c r="A19" s="11">
        <f t="shared" si="9"/>
        <v>3</v>
      </c>
      <c r="B19" s="77" t="str">
        <f>VLOOKUP(C19,$C$57:D$81,2,FALSE)</f>
        <v>WCR</v>
      </c>
      <c r="C19" s="31" t="str">
        <f>'ERC Sp.'!B19</f>
        <v>WCR Kelpies</v>
      </c>
      <c r="D19" s="5">
        <f t="shared" si="8"/>
        <v>14</v>
      </c>
      <c r="E19" s="21">
        <f>INDEX(STP!$D$15:$D$24,MATCH($C19,STP!$B$15:$B$24,0))</f>
        <v>4</v>
      </c>
      <c r="F19" s="21">
        <f>INDEX('ERC Sp.'!$D$15:$D$24,MATCH($C19,'ERC Sp.'!$B$15:$B$24,0))</f>
        <v>5</v>
      </c>
      <c r="G19" s="21">
        <f>INDEX(H2HM!$D$15:$D$24,MATCH($C19,H2HM!$B$15:$B$24,0))</f>
        <v>3</v>
      </c>
      <c r="H19" s="21">
        <f>INDEX(HOE!$D$15:$D$24,MATCH($C19,HOE!$B$15:$B$24,0))</f>
        <v>2</v>
      </c>
      <c r="I19" s="1"/>
      <c r="J19" s="197"/>
      <c r="K19" s="197"/>
      <c r="L19" s="197"/>
      <c r="M19" s="197"/>
      <c r="N19" s="197"/>
      <c r="O19" s="197"/>
      <c r="Q19" s="188"/>
    </row>
    <row r="20" spans="1:17" ht="15" customHeight="1" x14ac:dyDescent="0.2">
      <c r="A20" s="11">
        <f t="shared" si="9"/>
        <v>6</v>
      </c>
      <c r="B20" s="77" t="str">
        <f>VLOOKUP(C20,$C$57:D$81,2,FALSE)</f>
        <v>OEWRS</v>
      </c>
      <c r="C20" s="31" t="str">
        <f>'ERC Sp.'!B20</f>
        <v>OEWRS Ketos</v>
      </c>
      <c r="D20" s="5">
        <f t="shared" si="8"/>
        <v>21</v>
      </c>
      <c r="E20" s="21">
        <f>INDEX(STP!$D$15:$D$24,MATCH($C20,STP!$B$15:$B$24,0))</f>
        <v>5</v>
      </c>
      <c r="F20" s="21">
        <f>INDEX('ERC Sp.'!$D$15:$D$24,MATCH($C20,'ERC Sp.'!$B$15:$B$24,0))</f>
        <v>6</v>
      </c>
      <c r="G20" s="21">
        <f>INDEX(H2HM!$D$15:$D$24,MATCH($C20,H2HM!$B$15:$B$24,0))</f>
        <v>5</v>
      </c>
      <c r="H20" s="21">
        <f>INDEX(HOE!$D$15:$D$24,MATCH($C20,HOE!$B$15:$B$24,0))</f>
        <v>5</v>
      </c>
      <c r="I20" s="1"/>
      <c r="J20" s="197"/>
      <c r="K20" s="197"/>
      <c r="L20" s="197"/>
      <c r="M20" s="197"/>
      <c r="N20" s="197"/>
      <c r="O20" s="197"/>
      <c r="Q20" s="188"/>
    </row>
    <row r="21" spans="1:17" ht="16" customHeight="1" x14ac:dyDescent="0.2">
      <c r="A21" s="11">
        <f t="shared" si="9"/>
        <v>7</v>
      </c>
      <c r="B21" s="77" t="str">
        <f>VLOOKUP(C21,$C$57:D$81,2,FALSE)</f>
        <v>ERC</v>
      </c>
      <c r="C21" s="31" t="str">
        <f>'ERC Sp.'!B21</f>
        <v>ERC</v>
      </c>
      <c r="D21" s="5">
        <f t="shared" si="8"/>
        <v>22</v>
      </c>
      <c r="E21" s="21">
        <f>INDEX(STP!$D$15:$D$24,MATCH($C21,STP!$B$15:$B$24,0))</f>
        <v>5</v>
      </c>
      <c r="F21" s="21">
        <f>INDEX('ERC Sp.'!$D$15:$D$24,MATCH($C21,'ERC Sp.'!$B$15:$B$24,0))</f>
        <v>6</v>
      </c>
      <c r="G21" s="21">
        <f>INDEX(H2HM!$D$15:$D$24,MATCH($C21,H2HM!$B$15:$B$24,0))</f>
        <v>5</v>
      </c>
      <c r="H21" s="21">
        <f>INDEX(HOE!$D$15:$D$24,MATCH($C21,HOE!$B$15:$B$24,0))</f>
        <v>6</v>
      </c>
      <c r="I21" s="1"/>
      <c r="J21" s="197"/>
      <c r="K21" s="197"/>
      <c r="L21" s="197"/>
      <c r="M21" s="197"/>
      <c r="N21" s="197"/>
      <c r="O21" s="197"/>
      <c r="Q21" s="188"/>
    </row>
    <row r="22" spans="1:17" x14ac:dyDescent="0.2">
      <c r="A22" s="11">
        <f t="shared" si="9"/>
        <v>7</v>
      </c>
      <c r="B22" s="77" t="str">
        <f>VLOOKUP(C22,$C$57:D$81,2,FALSE)</f>
        <v>Coast Guard</v>
      </c>
      <c r="C22" s="31" t="str">
        <f>'ERC Sp.'!B22</f>
        <v>Coast Guard</v>
      </c>
      <c r="D22" s="5">
        <f t="shared" si="8"/>
        <v>22</v>
      </c>
      <c r="E22" s="21">
        <f>INDEX(STP!$D$15:$D$24,MATCH($C22,STP!$B$15:$B$24,0))</f>
        <v>5</v>
      </c>
      <c r="F22" s="21">
        <f>INDEX('ERC Sp.'!$D$15:$D$24,MATCH($C22,'ERC Sp.'!$B$15:$B$24,0))</f>
        <v>6</v>
      </c>
      <c r="G22" s="21">
        <f>INDEX(H2HM!$D$15:$D$24,MATCH($C22,H2HM!$B$15:$B$24,0))</f>
        <v>5</v>
      </c>
      <c r="H22" s="21">
        <f>INDEX(HOE!$D$15:$D$24,MATCH($C22,HOE!$B$15:$B$24,0))</f>
        <v>6</v>
      </c>
      <c r="I22" s="1"/>
      <c r="J22" s="197"/>
      <c r="K22" s="197"/>
      <c r="L22" s="197"/>
      <c r="M22" s="197"/>
      <c r="N22" s="197"/>
      <c r="O22" s="197"/>
      <c r="Q22" s="189"/>
    </row>
    <row r="23" spans="1:17" x14ac:dyDescent="0.2">
      <c r="A23" s="11"/>
      <c r="B23" s="77"/>
      <c r="C23" s="31">
        <f>'ERC Sp.'!B23</f>
        <v>0</v>
      </c>
      <c r="E23" s="21"/>
      <c r="F23" s="21"/>
      <c r="G23" s="21"/>
      <c r="H23" s="21"/>
      <c r="I23" s="1"/>
      <c r="J23" s="197"/>
      <c r="K23" s="197"/>
      <c r="L23" s="197"/>
      <c r="M23" s="197"/>
      <c r="N23" s="197"/>
      <c r="O23" s="197"/>
    </row>
    <row r="24" spans="1:17" ht="15" customHeight="1" thickBot="1" x14ac:dyDescent="0.25">
      <c r="A24" s="99"/>
      <c r="B24" s="77"/>
      <c r="C24" s="31"/>
      <c r="E24" s="21" t="e">
        <f>INDEX(STP!$D$15:$D$24,MATCH($C24,STP!$B$15:$B$24,0))</f>
        <v>#N/A</v>
      </c>
      <c r="F24" s="21" t="e">
        <f>INDEX('ERC Sp.'!$D$15:$D$24,MATCH($C24,'ERC Sp.'!$B$15:$B$24,0))</f>
        <v>#N/A</v>
      </c>
      <c r="G24" s="21" t="e">
        <f>INDEX(H2HM!$D$15:$D$24,MATCH($C24,H2HM!$B$15:$B$24,0))</f>
        <v>#N/A</v>
      </c>
      <c r="H24" s="21" t="e">
        <f>INDEX(HOE!$D$15:$D$24,MATCH($C24,HOE!$B$15:$B$24,0))</f>
        <v>#N/A</v>
      </c>
      <c r="I24" s="1"/>
      <c r="J24" s="197"/>
      <c r="K24" s="197"/>
      <c r="L24" s="197"/>
      <c r="M24" s="197"/>
      <c r="N24" s="197"/>
      <c r="O24" s="197"/>
    </row>
    <row r="25" spans="1:17" x14ac:dyDescent="0.2">
      <c r="A25" s="12" t="s">
        <v>4</v>
      </c>
      <c r="B25" s="57"/>
      <c r="C25" s="8" t="str">
        <f>C13</f>
        <v>Team</v>
      </c>
      <c r="D25" s="8" t="str">
        <f>D3</f>
        <v>Season</v>
      </c>
      <c r="E25" s="19" t="str">
        <f t="shared" ref="E25:H26" si="10">E13</f>
        <v>STP</v>
      </c>
      <c r="F25" s="19" t="str">
        <f t="shared" si="10"/>
        <v>ERC Sp</v>
      </c>
      <c r="G25" s="19" t="str">
        <f t="shared" si="10"/>
        <v>H2HM</v>
      </c>
      <c r="H25" s="19" t="str">
        <f t="shared" si="10"/>
        <v>HOE</v>
      </c>
      <c r="I25" s="1"/>
      <c r="J25" s="197"/>
      <c r="K25" s="197"/>
      <c r="L25" s="197"/>
      <c r="M25" s="197"/>
      <c r="N25" s="197"/>
      <c r="O25" s="197"/>
    </row>
    <row r="26" spans="1:17" x14ac:dyDescent="0.2">
      <c r="A26" s="10" t="s">
        <v>2</v>
      </c>
      <c r="B26" s="41"/>
      <c r="C26" s="15"/>
      <c r="D26" s="16" t="str">
        <f>D14</f>
        <v>Points</v>
      </c>
      <c r="E26" s="20" t="str">
        <f t="shared" si="10"/>
        <v>Points</v>
      </c>
      <c r="F26" s="20" t="str">
        <f t="shared" si="10"/>
        <v>Points</v>
      </c>
      <c r="G26" s="20" t="str">
        <f t="shared" si="10"/>
        <v>Points</v>
      </c>
      <c r="H26" s="20" t="str">
        <f t="shared" si="10"/>
        <v>Points</v>
      </c>
      <c r="I26" s="1"/>
      <c r="J26" s="197"/>
      <c r="K26" s="197"/>
      <c r="L26" s="197"/>
      <c r="M26" s="197"/>
      <c r="N26" s="197"/>
      <c r="O26" s="197"/>
    </row>
    <row r="27" spans="1:17" x14ac:dyDescent="0.2">
      <c r="A27" s="105">
        <f>RANK(D27,$D$27:$D$35,1)</f>
        <v>2</v>
      </c>
      <c r="B27" s="77" t="str">
        <f>VLOOKUP(C27,$C$57:D$81,2,FALSE)</f>
        <v>ERC</v>
      </c>
      <c r="C27" s="31" t="str">
        <f>'ERC Sp.'!B27</f>
        <v>ERC Renegade Bastards</v>
      </c>
      <c r="D27" s="5">
        <f t="shared" ref="D27:D33" si="11">SUMIF(E27:H27,"&lt;&gt;#N/A")</f>
        <v>10</v>
      </c>
      <c r="E27" s="21">
        <f>INDEX(STP!$D$27:$D$36,MATCH($C27,STP!$B$27:$B$36,0))</f>
        <v>1</v>
      </c>
      <c r="F27" s="21">
        <f>INDEX('ERC Sp.'!$D$27:$D$36,MATCH($C27,'ERC Sp.'!$B$27:$B$36,0))</f>
        <v>1</v>
      </c>
      <c r="G27" s="21">
        <f>INDEX(H2HM!$D$27:$D$36,MATCH($C27,H2HM!$B$27:$B$36,0))</f>
        <v>4</v>
      </c>
      <c r="H27" s="21">
        <f>INDEX(HOE!$D$27:$D$36,MATCH($C27,HOE!$B$27:$B$36,0))</f>
        <v>4</v>
      </c>
      <c r="I27" s="1"/>
      <c r="J27" s="197"/>
      <c r="K27" s="197"/>
      <c r="L27" s="197"/>
      <c r="M27" s="197"/>
      <c r="N27" s="197"/>
      <c r="O27" s="197"/>
    </row>
    <row r="28" spans="1:17" x14ac:dyDescent="0.2">
      <c r="A28" s="105">
        <f t="shared" ref="A28:A33" si="12">RANK(D28,$D$27:$D$34,1)</f>
        <v>1</v>
      </c>
      <c r="B28" s="77" t="str">
        <f>VLOOKUP(C28,$C$57:D$81,2,FALSE)</f>
        <v>IORC</v>
      </c>
      <c r="C28" s="31" t="str">
        <f>'ERC Sp.'!B28</f>
        <v>IORC</v>
      </c>
      <c r="D28" s="5">
        <f t="shared" si="11"/>
        <v>7</v>
      </c>
      <c r="E28" s="21">
        <f>INDEX(STP!$D$27:$D$36,MATCH($C28,STP!$B$27:$B$36,0))</f>
        <v>3</v>
      </c>
      <c r="F28" s="21">
        <f>INDEX('ERC Sp.'!$D$27:$D$36,MATCH($C28,'ERC Sp.'!$B$27:$B$36,0))</f>
        <v>2</v>
      </c>
      <c r="G28" s="21">
        <f>INDEX(H2HM!$D$27:$D$36,MATCH($C28,H2HM!$B$27:$B$36,0))</f>
        <v>1</v>
      </c>
      <c r="H28" s="21">
        <f>INDEX(HOE!$D$27:$D$36,MATCH($C28,HOE!$B$27:$B$36,0))</f>
        <v>1</v>
      </c>
      <c r="I28" s="1"/>
      <c r="J28" s="197"/>
      <c r="K28" s="197"/>
      <c r="L28" s="197"/>
      <c r="M28" s="197"/>
      <c r="N28" s="197"/>
      <c r="O28" s="197"/>
    </row>
    <row r="29" spans="1:17" x14ac:dyDescent="0.2">
      <c r="A29" s="105">
        <f t="shared" si="12"/>
        <v>3</v>
      </c>
      <c r="B29" s="77" t="str">
        <f>VLOOKUP(C29,$C$57:D$81,2,FALSE)</f>
        <v>SOMIRA</v>
      </c>
      <c r="C29" s="31" t="str">
        <f>'ERC Sp.'!B29</f>
        <v>SOMIRA Beavers</v>
      </c>
      <c r="D29" s="5">
        <f t="shared" si="11"/>
        <v>11</v>
      </c>
      <c r="E29" s="21">
        <f>INDEX(STP!$D$27:$D$36,MATCH($C29,STP!$B$27:$B$36,0))</f>
        <v>2</v>
      </c>
      <c r="F29" s="21">
        <f>INDEX('ERC Sp.'!$D$27:$D$36,MATCH($C29,'ERC Sp.'!$B$27:$B$36,0))</f>
        <v>3</v>
      </c>
      <c r="G29" s="21">
        <f>INDEX(H2HM!$D$27:$D$36,MATCH($C29,H2HM!$B$27:$B$36,0))</f>
        <v>3</v>
      </c>
      <c r="H29" s="21">
        <f>INDEX(HOE!$D$27:$D$36,MATCH($C29,HOE!$B$27:$B$36,0))</f>
        <v>3</v>
      </c>
      <c r="I29" s="1"/>
    </row>
    <row r="30" spans="1:17" x14ac:dyDescent="0.2">
      <c r="A30" s="11">
        <f t="shared" si="12"/>
        <v>4</v>
      </c>
      <c r="B30" s="77" t="str">
        <f>VLOOKUP(C30,$C$57:D$81,2,FALSE)</f>
        <v>SRC</v>
      </c>
      <c r="C30" s="31" t="str">
        <f>'ERC Sp.'!B30</f>
        <v>SRC Oarriors</v>
      </c>
      <c r="D30" s="5">
        <f t="shared" si="11"/>
        <v>12</v>
      </c>
      <c r="E30" s="21">
        <f>INDEX(STP!$D$27:$D$36,MATCH($C30,STP!$B$27:$B$36,0))</f>
        <v>4</v>
      </c>
      <c r="F30" s="21">
        <f>INDEX('ERC Sp.'!$D$27:$D$36,MATCH($C30,'ERC Sp.'!$B$27:$B$36,0))</f>
        <v>4</v>
      </c>
      <c r="G30" s="21">
        <f>INDEX(H2HM!$D$27:$D$36,MATCH($C30,H2HM!$B$27:$B$36,0))</f>
        <v>2</v>
      </c>
      <c r="H30" s="21">
        <f>INDEX(HOE!$D$27:$D$36,MATCH($C30,HOE!$B$27:$B$36,0))</f>
        <v>2</v>
      </c>
      <c r="I30" s="1"/>
    </row>
    <row r="31" spans="1:17" x14ac:dyDescent="0.2">
      <c r="A31" s="11">
        <f t="shared" si="12"/>
        <v>5</v>
      </c>
      <c r="B31" s="77" t="str">
        <f>VLOOKUP(C31,$C$57:D$81,2,FALSE)</f>
        <v>Coast Guard</v>
      </c>
      <c r="C31" s="31" t="str">
        <f>'ERC Sp.'!B31</f>
        <v>Coast Guard</v>
      </c>
      <c r="D31" s="5">
        <f t="shared" si="11"/>
        <v>20</v>
      </c>
      <c r="E31" s="21">
        <f>INDEX(STP!$D$27:$D$36,MATCH($C31,STP!$B$27:$B$36,0))</f>
        <v>5</v>
      </c>
      <c r="F31" s="21">
        <f>INDEX('ERC Sp.'!$D$27:$D$36,MATCH($C31,'ERC Sp.'!$B$27:$B$36,0))</f>
        <v>5</v>
      </c>
      <c r="G31" s="21">
        <f>INDEX(H2HM!$D$27:$D$36,MATCH($C31,H2HM!$B$27:$B$36,0))</f>
        <v>5</v>
      </c>
      <c r="H31" s="21">
        <f>INDEX(HOE!$D$27:$D$36,MATCH($C31,HOE!$B$27:$B$36,0))</f>
        <v>5</v>
      </c>
      <c r="I31" s="1"/>
    </row>
    <row r="32" spans="1:17" x14ac:dyDescent="0.2">
      <c r="A32" s="11">
        <f t="shared" si="12"/>
        <v>6</v>
      </c>
      <c r="B32" s="77" t="str">
        <f>VLOOKUP(C32,$C$57:D$81,2,FALSE)</f>
        <v>OEWRS</v>
      </c>
      <c r="C32" s="31" t="str">
        <f>'ERC Sp.'!B32</f>
        <v>OEWRS</v>
      </c>
      <c r="D32" s="5">
        <f t="shared" si="11"/>
        <v>24</v>
      </c>
      <c r="E32" s="21">
        <f>INDEX(STP!$D$27:$D$36,MATCH($C32,STP!$B$27:$B$36,0))</f>
        <v>6</v>
      </c>
      <c r="F32" s="21">
        <f>INDEX('ERC Sp.'!$D$27:$D$36,MATCH($C32,'ERC Sp.'!$B$27:$B$36,0))</f>
        <v>6</v>
      </c>
      <c r="G32" s="21">
        <f>INDEX(H2HM!$D$27:$D$36,MATCH($C32,H2HM!$B$27:$B$36,0))</f>
        <v>6</v>
      </c>
      <c r="H32" s="21">
        <f>INDEX(HOE!$D$27:$D$36,MATCH($C32,HOE!$B$27:$B$36,0))</f>
        <v>6</v>
      </c>
      <c r="I32" s="1"/>
    </row>
    <row r="33" spans="1:9" x14ac:dyDescent="0.2">
      <c r="A33" s="11">
        <f t="shared" si="12"/>
        <v>6</v>
      </c>
      <c r="B33" s="77" t="str">
        <f>VLOOKUP(C33,$C$57:D$81,2,FALSE)</f>
        <v>WCR</v>
      </c>
      <c r="C33" s="31" t="str">
        <f>'ERC Sp.'!B33</f>
        <v>WCR</v>
      </c>
      <c r="D33" s="5">
        <f t="shared" si="11"/>
        <v>24</v>
      </c>
      <c r="E33" s="21">
        <f>INDEX(STP!$D$27:$D$36,MATCH($C33,STP!$B$27:$B$36,0))</f>
        <v>6</v>
      </c>
      <c r="F33" s="21">
        <f>INDEX('ERC Sp.'!$D$27:$D$36,MATCH($C33,'ERC Sp.'!$B$27:$B$36,0))</f>
        <v>6</v>
      </c>
      <c r="G33" s="21">
        <f>INDEX(H2HM!$D$27:$D$36,MATCH($C33,H2HM!$B$27:$B$36,0))</f>
        <v>6</v>
      </c>
      <c r="H33" s="21">
        <f>INDEX(HOE!$D$27:$D$36,MATCH($C33,HOE!$B$27:$B$36,0))</f>
        <v>6</v>
      </c>
      <c r="I33" s="1"/>
    </row>
    <row r="34" spans="1:9" x14ac:dyDescent="0.2">
      <c r="A34" s="30"/>
      <c r="B34" s="77"/>
      <c r="C34" s="31">
        <f>'ERC Sp.'!B34</f>
        <v>0</v>
      </c>
      <c r="E34" s="21"/>
      <c r="F34" s="21"/>
      <c r="G34" s="21"/>
      <c r="H34" s="21"/>
      <c r="I34" s="1"/>
    </row>
    <row r="35" spans="1:9" x14ac:dyDescent="0.2">
      <c r="A35" s="30"/>
      <c r="B35" s="77"/>
      <c r="C35" s="31">
        <f>'ERC Sp.'!B35</f>
        <v>0</v>
      </c>
      <c r="E35" s="21"/>
      <c r="F35" s="21"/>
      <c r="G35" s="21"/>
      <c r="H35" s="21"/>
      <c r="I35" s="1"/>
    </row>
    <row r="36" spans="1:9" ht="15" customHeight="1" thickBot="1" x14ac:dyDescent="0.25">
      <c r="A36" s="99"/>
      <c r="B36" s="77"/>
      <c r="C36" s="31"/>
      <c r="E36" s="21" t="e">
        <f>INDEX(STP!$D$27:$D$36,MATCH($C36,STP!$B$27:$B$36,0))</f>
        <v>#N/A</v>
      </c>
      <c r="F36" s="21" t="e">
        <f>INDEX('ERC Sp.'!$D$27:$D$36,MATCH($C36,'ERC Sp.'!$B$27:$B$36,0))</f>
        <v>#N/A</v>
      </c>
      <c r="G36" s="21" t="e">
        <f>INDEX(H2HM!$D$27:$D$36,MATCH($C36,H2HM!$B$27:$B$36,0))</f>
        <v>#N/A</v>
      </c>
      <c r="H36" s="21" t="e">
        <f>INDEX(HOE!$D$27:$D$36,MATCH($C36,HOE!$B$27:$B$36,0))</f>
        <v>#N/A</v>
      </c>
      <c r="I36" s="1"/>
    </row>
    <row r="37" spans="1:9" x14ac:dyDescent="0.2">
      <c r="A37" s="12" t="s">
        <v>4</v>
      </c>
      <c r="B37" s="78"/>
      <c r="C37" s="8" t="str">
        <f t="shared" ref="C37:H37" si="13">C25</f>
        <v>Team</v>
      </c>
      <c r="D37" s="8" t="str">
        <f t="shared" si="13"/>
        <v>Season</v>
      </c>
      <c r="E37" s="19" t="str">
        <f t="shared" si="13"/>
        <v>STP</v>
      </c>
      <c r="F37" s="19" t="str">
        <f t="shared" si="13"/>
        <v>ERC Sp</v>
      </c>
      <c r="G37" s="19" t="str">
        <f t="shared" si="13"/>
        <v>H2HM</v>
      </c>
      <c r="H37" s="19" t="str">
        <f t="shared" si="13"/>
        <v>HOE</v>
      </c>
      <c r="I37" s="1"/>
    </row>
    <row r="38" spans="1:9" x14ac:dyDescent="0.2">
      <c r="A38" s="10" t="s">
        <v>3</v>
      </c>
      <c r="B38" s="79"/>
      <c r="C38" s="15"/>
      <c r="D38" s="16" t="str">
        <f>D26</f>
        <v>Points</v>
      </c>
      <c r="E38" s="20" t="str">
        <f>E26</f>
        <v>Points</v>
      </c>
      <c r="F38" s="20" t="str">
        <f>F26</f>
        <v>Points</v>
      </c>
      <c r="G38" s="20" t="str">
        <f>G26</f>
        <v>Points</v>
      </c>
      <c r="H38" s="20" t="str">
        <f>H26</f>
        <v>Points</v>
      </c>
      <c r="I38" s="1"/>
    </row>
    <row r="39" spans="1:9" x14ac:dyDescent="0.2">
      <c r="A39" s="105">
        <f>RANK(D39,$D$39:$D$44,1)</f>
        <v>3</v>
      </c>
      <c r="B39" s="77" t="str">
        <f>VLOOKUP(C39,$C$57:D$81,2,FALSE)</f>
        <v>ERC</v>
      </c>
      <c r="C39" s="31" t="str">
        <f>'ERC Sp.'!B39</f>
        <v>ERC MasterBastards</v>
      </c>
      <c r="D39" s="5">
        <f t="shared" ref="D39:D42" si="14">SUMIF(E39:H39,"&lt;&gt;#N/A")</f>
        <v>7</v>
      </c>
      <c r="E39" s="21">
        <f>INDEX(STP!$D$39:$D$44,MATCH($C39,STP!$B$39:$B$44,0))</f>
        <v>1</v>
      </c>
      <c r="F39" s="21">
        <f>INDEX('ERC Sp.'!$D$39:$D$44,MATCH($C39,'ERC Sp.'!$B$39:$B$44,0))</f>
        <v>1</v>
      </c>
      <c r="G39" s="21">
        <f>INDEX(H2HM!$D$39:$D$44,MATCH($C39,H2HM!$B$39:$B$44,0))</f>
        <v>3</v>
      </c>
      <c r="H39" s="21">
        <f>INDEX(HOE!$D$39:$D$44,MATCH($C39,HOE!$B$39:$B$44,0))</f>
        <v>2</v>
      </c>
      <c r="I39" s="1"/>
    </row>
    <row r="40" spans="1:9" x14ac:dyDescent="0.2">
      <c r="A40" s="105">
        <f>RANK(D40,$D$39:$D$44,1)</f>
        <v>4</v>
      </c>
      <c r="B40" s="77" t="str">
        <f>VLOOKUP(C40,$C$57:D$81,2,FALSE)</f>
        <v>WCR</v>
      </c>
      <c r="C40" s="31" t="str">
        <f>'ERC Sp.'!B40</f>
        <v>WCR Cheeky Bastards</v>
      </c>
      <c r="D40" s="5">
        <f t="shared" si="14"/>
        <v>10</v>
      </c>
      <c r="E40" s="21">
        <f>INDEX(STP!$D$39:$D$44,MATCH($C40,STP!$B$39:$B$44,0))</f>
        <v>3</v>
      </c>
      <c r="F40" s="21">
        <f>INDEX('ERC Sp.'!$D$39:$D$44,MATCH($C40,'ERC Sp.'!$B$39:$B$44,0))</f>
        <v>2</v>
      </c>
      <c r="G40" s="21">
        <f>INDEX(H2HM!$D$39:$D$44,MATCH($C40,H2HM!$B$39:$B$44,0))</f>
        <v>2</v>
      </c>
      <c r="H40" s="21">
        <f>INDEX(HOE!$D$39:$D$44,MATCH($C40,HOE!$B$39:$B$44,0))</f>
        <v>3</v>
      </c>
      <c r="I40" s="1"/>
    </row>
    <row r="41" spans="1:9" x14ac:dyDescent="0.2">
      <c r="A41" s="105">
        <f>RANK(D41,$D$39:$D$44,1)</f>
        <v>2</v>
      </c>
      <c r="B41" s="77" t="str">
        <f>VLOOKUP(C41,$C$57:D$81,2,FALSE)</f>
        <v>SRC</v>
      </c>
      <c r="C41" s="31" t="str">
        <f>'ERC Sp.'!B41</f>
        <v>SRC</v>
      </c>
      <c r="D41" s="5">
        <f t="shared" si="14"/>
        <v>6</v>
      </c>
      <c r="E41" s="21">
        <f>INDEX(STP!$D$39:$D$44,MATCH($C41,STP!$B$39:$B$44,0))</f>
        <v>1</v>
      </c>
      <c r="F41" s="21">
        <f>INDEX('ERC Sp.'!$D$39:$D$44,MATCH($C41,'ERC Sp.'!$B$39:$B$44,0))</f>
        <v>3</v>
      </c>
      <c r="G41" s="21">
        <f>INDEX(H2HM!$D$39:$D$44,MATCH($C41,H2HM!$B$39:$B$44,0))</f>
        <v>1</v>
      </c>
      <c r="H41" s="21">
        <f>INDEX(HOE!$D$39:$D$44,MATCH($C41,HOE!$B$39:$B$44,0))</f>
        <v>1</v>
      </c>
      <c r="I41" s="1"/>
    </row>
    <row r="42" spans="1:9" x14ac:dyDescent="0.2">
      <c r="A42" s="11"/>
      <c r="B42" s="77"/>
      <c r="C42" s="31">
        <f>'ERC Sp.'!B42</f>
        <v>0</v>
      </c>
      <c r="D42" s="5">
        <f t="shared" si="14"/>
        <v>0</v>
      </c>
      <c r="E42" s="21"/>
      <c r="F42" s="21"/>
      <c r="G42" s="21"/>
      <c r="H42" s="21"/>
      <c r="I42" s="1"/>
    </row>
    <row r="43" spans="1:9" x14ac:dyDescent="0.2">
      <c r="A43" s="30"/>
      <c r="B43" s="77"/>
      <c r="C43" s="31">
        <f>'ERC Sp.'!B43</f>
        <v>0</v>
      </c>
      <c r="E43" s="21"/>
      <c r="F43" s="21"/>
      <c r="G43" s="21"/>
      <c r="H43" s="21"/>
      <c r="I43" s="1"/>
    </row>
    <row r="44" spans="1:9" ht="15" customHeight="1" thickBot="1" x14ac:dyDescent="0.25">
      <c r="A44" s="103"/>
      <c r="B44" s="77"/>
      <c r="C44" s="34"/>
      <c r="D44" s="5">
        <v>60</v>
      </c>
      <c r="E44" s="22" t="e">
        <f>INDEX(STP!$D$39:$D$44,MATCH($C44,STP!$B$40:$B$44,0))</f>
        <v>#N/A</v>
      </c>
      <c r="F44" s="22" t="e">
        <f>INDEX('ERC Sp.'!$D$39:$D$44,MATCH($C44,'ERC Sp.'!$B$39:$B$44,0))</f>
        <v>#N/A</v>
      </c>
      <c r="G44" s="22" t="e">
        <f>INDEX(H2HM!$D$39:$D$44,MATCH($C44,H2HM!$B$39:$B$44,0))</f>
        <v>#N/A</v>
      </c>
      <c r="H44" s="22" t="e">
        <f>INDEX(HOE!$D$39:$D$44,MATCH($C44,HOE!$B$39:$B$44,0))</f>
        <v>#N/A</v>
      </c>
      <c r="I44" s="1"/>
    </row>
    <row r="45" spans="1:9" x14ac:dyDescent="0.2">
      <c r="A45" s="12" t="s">
        <v>4</v>
      </c>
      <c r="B45" s="57"/>
      <c r="C45" s="8" t="str">
        <f>C25</f>
        <v>Team</v>
      </c>
      <c r="D45" s="8" t="str">
        <f t="shared" ref="D45:F46" si="15">D37</f>
        <v>Season</v>
      </c>
      <c r="E45" s="19" t="str">
        <f t="shared" si="15"/>
        <v>STP</v>
      </c>
      <c r="F45" s="19" t="str">
        <f t="shared" si="15"/>
        <v>ERC Sp</v>
      </c>
      <c r="G45" s="19" t="str">
        <f t="shared" ref="G45" si="16">G37</f>
        <v>H2HM</v>
      </c>
      <c r="H45" s="19" t="str">
        <f>H37</f>
        <v>HOE</v>
      </c>
      <c r="I45" s="1"/>
    </row>
    <row r="46" spans="1:9" x14ac:dyDescent="0.2">
      <c r="A46" s="10" t="s">
        <v>38</v>
      </c>
      <c r="B46" s="41"/>
      <c r="C46" s="15"/>
      <c r="D46" s="16" t="str">
        <f t="shared" si="15"/>
        <v>Points</v>
      </c>
      <c r="E46" s="20" t="str">
        <f t="shared" si="15"/>
        <v>Points</v>
      </c>
      <c r="F46" s="20" t="str">
        <f t="shared" si="15"/>
        <v>Points</v>
      </c>
      <c r="G46" s="20" t="str">
        <f t="shared" ref="G46" si="17">G38</f>
        <v>Points</v>
      </c>
      <c r="H46" s="20" t="str">
        <f>H38</f>
        <v>Points</v>
      </c>
      <c r="I46" s="1"/>
    </row>
    <row r="47" spans="1:9" x14ac:dyDescent="0.2">
      <c r="A47" s="30"/>
      <c r="B47" s="54"/>
      <c r="C47" s="31"/>
      <c r="D47" s="5">
        <f t="shared" ref="D47:D51" si="18">SUMIF(E47:H47,"&lt;&gt;#N/A")</f>
        <v>0</v>
      </c>
      <c r="E47" s="25"/>
      <c r="F47" s="5"/>
      <c r="G47" s="21"/>
      <c r="H47" s="82"/>
      <c r="I47" s="1"/>
    </row>
    <row r="48" spans="1:9" x14ac:dyDescent="0.2">
      <c r="A48" s="30"/>
      <c r="B48" s="54"/>
      <c r="C48" s="31"/>
      <c r="D48" s="5">
        <f t="shared" si="18"/>
        <v>0</v>
      </c>
      <c r="E48" s="25"/>
      <c r="F48" s="5"/>
      <c r="G48" s="21"/>
      <c r="H48" s="82"/>
      <c r="I48" s="1"/>
    </row>
    <row r="49" spans="1:9" x14ac:dyDescent="0.2">
      <c r="A49" s="30"/>
      <c r="B49" s="54"/>
      <c r="C49" s="31"/>
      <c r="D49" s="5">
        <f t="shared" si="18"/>
        <v>0</v>
      </c>
      <c r="E49" s="25"/>
      <c r="F49" s="5"/>
      <c r="G49" s="21"/>
      <c r="H49" s="82"/>
      <c r="I49" s="1"/>
    </row>
    <row r="50" spans="1:9" x14ac:dyDescent="0.2">
      <c r="A50" s="80"/>
      <c r="B50" s="81"/>
      <c r="C50" s="31"/>
      <c r="D50" s="5">
        <f t="shared" si="18"/>
        <v>0</v>
      </c>
      <c r="E50" s="24"/>
      <c r="G50" s="24"/>
      <c r="H50" s="2"/>
      <c r="I50" s="1"/>
    </row>
    <row r="51" spans="1:9" x14ac:dyDescent="0.2">
      <c r="A51" s="80"/>
      <c r="B51" s="81"/>
      <c r="C51" s="31"/>
      <c r="D51" s="5">
        <f t="shared" si="18"/>
        <v>0</v>
      </c>
      <c r="E51" s="24"/>
      <c r="G51" s="24"/>
      <c r="H51" s="2"/>
      <c r="I51" s="1"/>
    </row>
    <row r="52" spans="1:9" ht="17" thickBot="1" x14ac:dyDescent="0.25">
      <c r="A52" s="13"/>
      <c r="B52" s="58"/>
      <c r="C52" s="34"/>
      <c r="D52" s="88"/>
      <c r="E52" s="23"/>
      <c r="F52" s="3"/>
      <c r="G52" s="23"/>
      <c r="H52" s="4"/>
      <c r="I52" s="1"/>
    </row>
    <row r="53" spans="1:9" x14ac:dyDescent="0.2">
      <c r="D53"/>
    </row>
    <row r="54" spans="1:9" x14ac:dyDescent="0.2">
      <c r="D54"/>
    </row>
    <row r="55" spans="1:9" x14ac:dyDescent="0.2">
      <c r="C55" s="17" t="s">
        <v>58</v>
      </c>
      <c r="D55" s="93"/>
    </row>
    <row r="56" spans="1:9" x14ac:dyDescent="0.2">
      <c r="C56" s="100" t="s">
        <v>30</v>
      </c>
      <c r="D56" s="95" t="s">
        <v>42</v>
      </c>
    </row>
    <row r="57" spans="1:9" x14ac:dyDescent="0.2">
      <c r="C57" s="101" t="s">
        <v>85</v>
      </c>
      <c r="D57" s="94" t="s">
        <v>47</v>
      </c>
    </row>
    <row r="58" spans="1:9" x14ac:dyDescent="0.2">
      <c r="C58" s="101" t="s">
        <v>8</v>
      </c>
      <c r="D58" s="94" t="s">
        <v>8</v>
      </c>
    </row>
    <row r="59" spans="1:9" x14ac:dyDescent="0.2">
      <c r="C59" s="101" t="s">
        <v>7</v>
      </c>
      <c r="D59" s="94" t="s">
        <v>7</v>
      </c>
    </row>
    <row r="60" spans="1:9" x14ac:dyDescent="0.2">
      <c r="C60" s="101" t="s">
        <v>89</v>
      </c>
      <c r="D60" s="94" t="s">
        <v>7</v>
      </c>
    </row>
    <row r="61" spans="1:9" x14ac:dyDescent="0.2">
      <c r="C61" s="101" t="s">
        <v>86</v>
      </c>
      <c r="D61" s="131" t="s">
        <v>7</v>
      </c>
    </row>
    <row r="62" spans="1:9" x14ac:dyDescent="0.2">
      <c r="C62" s="101" t="s">
        <v>48</v>
      </c>
      <c r="D62" s="94" t="s">
        <v>48</v>
      </c>
    </row>
    <row r="63" spans="1:9" x14ac:dyDescent="0.2">
      <c r="C63" s="101" t="s">
        <v>91</v>
      </c>
      <c r="D63" s="94" t="s">
        <v>59</v>
      </c>
    </row>
    <row r="64" spans="1:9" x14ac:dyDescent="0.2">
      <c r="C64" s="102" t="s">
        <v>92</v>
      </c>
      <c r="D64" s="94" t="s">
        <v>59</v>
      </c>
    </row>
    <row r="65" spans="3:4" x14ac:dyDescent="0.2">
      <c r="C65" s="130" t="s">
        <v>96</v>
      </c>
      <c r="D65" s="94" t="s">
        <v>18</v>
      </c>
    </row>
    <row r="66" spans="3:4" x14ac:dyDescent="0.2">
      <c r="C66" s="101" t="s">
        <v>18</v>
      </c>
      <c r="D66" s="94" t="s">
        <v>18</v>
      </c>
    </row>
    <row r="67" spans="3:4" x14ac:dyDescent="0.2">
      <c r="C67" s="130" t="s">
        <v>55</v>
      </c>
      <c r="D67" s="132" t="s">
        <v>55</v>
      </c>
    </row>
    <row r="68" spans="3:4" x14ac:dyDescent="0.2">
      <c r="C68" s="101" t="s">
        <v>47</v>
      </c>
      <c r="D68" s="94" t="s">
        <v>47</v>
      </c>
    </row>
    <row r="69" spans="3:4" x14ac:dyDescent="0.2">
      <c r="C69" s="101" t="s">
        <v>93</v>
      </c>
      <c r="D69" s="94" t="s">
        <v>47</v>
      </c>
    </row>
    <row r="70" spans="3:4" x14ac:dyDescent="0.2">
      <c r="C70" s="130" t="s">
        <v>32</v>
      </c>
      <c r="D70" s="94" t="s">
        <v>47</v>
      </c>
    </row>
    <row r="71" spans="3:4" x14ac:dyDescent="0.2">
      <c r="C71" s="101" t="s">
        <v>82</v>
      </c>
      <c r="D71" s="94" t="s">
        <v>47</v>
      </c>
    </row>
    <row r="72" spans="3:4" x14ac:dyDescent="0.2">
      <c r="C72" s="102" t="s">
        <v>34</v>
      </c>
      <c r="D72" s="94" t="s">
        <v>34</v>
      </c>
    </row>
    <row r="73" spans="3:4" x14ac:dyDescent="0.2">
      <c r="C73" s="101" t="s">
        <v>95</v>
      </c>
      <c r="D73" s="94" t="s">
        <v>34</v>
      </c>
    </row>
    <row r="74" spans="3:4" x14ac:dyDescent="0.2">
      <c r="C74" s="130" t="s">
        <v>90</v>
      </c>
      <c r="D74" s="94" t="s">
        <v>34</v>
      </c>
    </row>
    <row r="75" spans="3:4" x14ac:dyDescent="0.2">
      <c r="C75" s="31" t="s">
        <v>84</v>
      </c>
      <c r="D75" s="94" t="s">
        <v>34</v>
      </c>
    </row>
    <row r="76" spans="3:4" x14ac:dyDescent="0.2">
      <c r="C76" s="101" t="s">
        <v>49</v>
      </c>
      <c r="D76" s="94" t="s">
        <v>49</v>
      </c>
    </row>
    <row r="77" spans="3:4" x14ac:dyDescent="0.2">
      <c r="C77" s="31" t="s">
        <v>87</v>
      </c>
      <c r="D77" s="94" t="s">
        <v>49</v>
      </c>
    </row>
    <row r="78" spans="3:4" x14ac:dyDescent="0.2">
      <c r="C78" s="31" t="s">
        <v>83</v>
      </c>
      <c r="D78" s="94" t="s">
        <v>49</v>
      </c>
    </row>
    <row r="79" spans="3:4" x14ac:dyDescent="0.2">
      <c r="C79" s="87" t="s">
        <v>88</v>
      </c>
      <c r="D79" s="94" t="s">
        <v>49</v>
      </c>
    </row>
    <row r="80" spans="3:4" x14ac:dyDescent="0.2">
      <c r="C80" s="102"/>
      <c r="D80" s="94"/>
    </row>
    <row r="81" spans="3:4" x14ac:dyDescent="0.2">
      <c r="C81" s="102"/>
      <c r="D81" s="94"/>
    </row>
  </sheetData>
  <sheetProtection selectLockedCells="1"/>
  <sortState xmlns:xlrd2="http://schemas.microsoft.com/office/spreadsheetml/2017/richdata2" ref="C58:D79">
    <sortCondition ref="C58:C79"/>
  </sortState>
  <mergeCells count="1">
    <mergeCell ref="J16:O28"/>
  </mergeCells>
  <conditionalFormatting sqref="C5:D12">
    <cfRule type="cellIs" dxfId="5" priority="5" operator="equal">
      <formula>0</formula>
    </cfRule>
  </conditionalFormatting>
  <conditionalFormatting sqref="C15:D24">
    <cfRule type="cellIs" dxfId="4" priority="6" operator="equal">
      <formula>0</formula>
    </cfRule>
  </conditionalFormatting>
  <conditionalFormatting sqref="C27:D36">
    <cfRule type="cellIs" dxfId="3" priority="3" operator="equal">
      <formula>0</formula>
    </cfRule>
  </conditionalFormatting>
  <conditionalFormatting sqref="C39:D44">
    <cfRule type="cellIs" dxfId="2" priority="1" operator="equal">
      <formula>0</formula>
    </cfRule>
  </conditionalFormatting>
  <conditionalFormatting sqref="C47:D52">
    <cfRule type="cellIs" dxfId="1" priority="34" operator="equal">
      <formula>0</formula>
    </cfRule>
  </conditionalFormatting>
  <conditionalFormatting sqref="H15">
    <cfRule type="containsBlanks" dxfId="0" priority="40" stopIfTrue="1">
      <formula>LEN(TRIM(H15))=0</formula>
    </cfRule>
  </conditionalFormatting>
  <pageMargins left="0.75" right="0.75" top="1" bottom="1" header="0.5" footer="0.5"/>
  <pageSetup scale="38" orientation="landscape"/>
  <headerFooter>
    <oddHeader>&amp;C&amp;"Calibri,Bold"&amp;14&amp;K000000&amp;F_x000D_&amp;A</oddHeader>
  </headerFooter>
  <rowBreaks count="2" manualBreakCount="2">
    <brk id="93" max="16383" man="1"/>
    <brk id="140" max="16383" man="1"/>
  </rowBreaks>
  <ignoredErrors>
    <ignoredError sqref="B29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SPRING 2023</vt:lpstr>
      <vt:lpstr>SW</vt:lpstr>
      <vt:lpstr>CGC</vt:lpstr>
      <vt:lpstr>WCC</vt:lpstr>
      <vt:lpstr>Oak Cup</vt:lpstr>
      <vt:lpstr>Altrz</vt:lpstr>
      <vt:lpstr>Altrz Wrksheet for champ</vt:lpstr>
      <vt:lpstr>B2B</vt:lpstr>
      <vt:lpstr>Fall 2023</vt:lpstr>
      <vt:lpstr>STP</vt:lpstr>
      <vt:lpstr>ERC Sp.</vt:lpstr>
      <vt:lpstr>H2HM</vt:lpstr>
      <vt:lpstr>H2HM Worksheet for champ</vt:lpstr>
      <vt:lpstr>HOE</vt:lpstr>
      <vt:lpstr>'Altrz Wrksheet for champ'!Print_Area</vt:lpstr>
      <vt:lpstr>'SPRING 2023'!Print_Area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2023-10-26T15:35:15Z</cp:lastPrinted>
  <dcterms:created xsi:type="dcterms:W3CDTF">2013-04-14T17:51:32Z</dcterms:created>
  <dcterms:modified xsi:type="dcterms:W3CDTF">2024-03-24T04:57:52Z</dcterms:modified>
  <cp:category/>
</cp:coreProperties>
</file>