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SLOCA\Desktop\"/>
    </mc:Choice>
  </mc:AlternateContent>
  <bookViews>
    <workbookView xWindow="0" yWindow="0" windowWidth="28800" windowHeight="13125"/>
  </bookViews>
  <sheets>
    <sheet name="Custos" sheetId="5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5" l="1"/>
  <c r="I22" i="5"/>
  <c r="B36" i="5"/>
  <c r="A36" i="5"/>
  <c r="C12" i="5"/>
  <c r="B12" i="5"/>
  <c r="C8" i="5"/>
  <c r="B8" i="5"/>
  <c r="C7" i="5"/>
  <c r="B7" i="5"/>
  <c r="C18" i="5"/>
  <c r="B18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C9" i="5"/>
  <c r="B9" i="5"/>
  <c r="C4" i="5"/>
  <c r="B4" i="5"/>
  <c r="C26" i="5"/>
  <c r="B26" i="5"/>
  <c r="C22" i="5"/>
  <c r="E26" i="5"/>
  <c r="B22" i="5"/>
  <c r="D26" i="5"/>
  <c r="D23" i="5"/>
  <c r="E23" i="5"/>
  <c r="D24" i="5"/>
  <c r="E24" i="5"/>
  <c r="D25" i="5"/>
  <c r="E25" i="5"/>
  <c r="E22" i="5"/>
  <c r="D22" i="5"/>
  <c r="D5" i="5"/>
  <c r="E5" i="5"/>
  <c r="D18" i="5"/>
  <c r="E18" i="5"/>
  <c r="E4" i="5"/>
  <c r="D4" i="5"/>
</calcChain>
</file>

<file path=xl/sharedStrings.xml><?xml version="1.0" encoding="utf-8"?>
<sst xmlns="http://schemas.openxmlformats.org/spreadsheetml/2006/main" count="48" uniqueCount="39">
  <si>
    <t>Custos Iniciais de Abertura</t>
  </si>
  <si>
    <t>Capital Demandado</t>
  </si>
  <si>
    <t>Comentários</t>
  </si>
  <si>
    <t>Quantidade de capital destinada para eventuais problemas</t>
  </si>
  <si>
    <t>Total de Custos Iniciais</t>
  </si>
  <si>
    <t>Custos Mensais</t>
  </si>
  <si>
    <t xml:space="preserve">Salários </t>
  </si>
  <si>
    <t>Fontes de Receita</t>
  </si>
  <si>
    <t>A cada doação feita em dinheiro, o doador poderá acrescentar 10% a mais direcionados a engage</t>
  </si>
  <si>
    <t>% Total (cenário 1)</t>
  </si>
  <si>
    <t>% Total (cenário 2)</t>
  </si>
  <si>
    <t>Orçamento realizado em três empresas</t>
  </si>
  <si>
    <t>Número Funcionários</t>
  </si>
  <si>
    <t>Salários para os integrantes do grupo que administrarão a plataforma (C1 = R$477 e C2= R$954)</t>
  </si>
  <si>
    <t>Receita</t>
  </si>
  <si>
    <t>Porcentagem PayPal (C1= 2,65% [30 dias depois] C2= 3,25% [24h depois])</t>
  </si>
  <si>
    <t>Valor pago anualmente para hospedagem do site</t>
  </si>
  <si>
    <t>Parceiros do bairro</t>
  </si>
  <si>
    <t>Mantenedores</t>
  </si>
  <si>
    <t>Quantidade de Parceiros</t>
  </si>
  <si>
    <t>Receita 1</t>
  </si>
  <si>
    <t>Receita 2</t>
  </si>
  <si>
    <t>ROI</t>
  </si>
  <si>
    <t>1.1 Hospedagem</t>
  </si>
  <si>
    <t>1.0 Tecnologia</t>
  </si>
  <si>
    <t>1.2 Domínio</t>
  </si>
  <si>
    <t>2.0 Marketing</t>
  </si>
  <si>
    <t xml:space="preserve">Orçamento considerando 5.000 e valor unitárie entre R$ 0,70 e R$ 0,90 </t>
  </si>
  <si>
    <t>2.2.1 Facebook</t>
  </si>
  <si>
    <t>2.2.2 Instagram</t>
  </si>
  <si>
    <t>2.1 Mídias off</t>
  </si>
  <si>
    <t>2.2 Social on</t>
  </si>
  <si>
    <t>2.1.1 Saquinho de sementes</t>
  </si>
  <si>
    <t>2.1.2 Panfletos reciclados</t>
  </si>
  <si>
    <t>2.1.3 Cartazes</t>
  </si>
  <si>
    <t>Orçamento realizado para 5.000 unidades na Printi</t>
  </si>
  <si>
    <t>Orçamento realizado para 1.000 unidades na Printi</t>
  </si>
  <si>
    <t>Coworking</t>
  </si>
  <si>
    <t>Custos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</si>
</sst>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R$&quot;* #,##0.00_-;\-&quot;R$&quot;* #,##0.00_-;_-&quot;R$&quot;* &quot;-&quot;??_-;_-@_-"/>
    <numFmt numFmtId="166" formatCode="_(&quot;R$&quot;* #,##0.00_);_(&quot;R$&quot;* \(#,##0.00\);_(&quot;R$&quot;* &quot;-&quot;??_);_(@_)"/>
    <numFmt numFmtId="167" formatCode="_-[$R$-416]\ * #,##0.00_-;\-[$R$-416]\ * #,##0.00_-;_-[$R$-416]\ 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4E4E4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FE3"/>
        <bgColor indexed="64"/>
      </patternFill>
    </fill>
    <fill>
      <patternFill patternType="solid">
        <fgColor rgb="FFF9B23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3" borderId="0" xfId="0" applyFill="1"/>
    <xf numFmtId="164" fontId="0" fillId="3" borderId="1" xfId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3" borderId="3" xfId="2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3" xfId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4" fontId="0" fillId="3" borderId="7" xfId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164" fontId="0" fillId="3" borderId="10" xfId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left" vertical="center"/>
    </xf>
    <xf numFmtId="10" fontId="0" fillId="3" borderId="10" xfId="2" applyNumberFormat="1" applyFont="1" applyFill="1" applyBorder="1" applyAlignment="1">
      <alignment horizontal="center" vertical="center"/>
    </xf>
    <xf numFmtId="10" fontId="0" fillId="3" borderId="22" xfId="2" applyNumberFormat="1" applyFont="1" applyFill="1" applyBorder="1" applyAlignment="1">
      <alignment horizontal="center" vertical="center"/>
    </xf>
    <xf numFmtId="10" fontId="0" fillId="3" borderId="3" xfId="2" applyNumberFormat="1" applyFont="1" applyFill="1" applyBorder="1" applyAlignment="1">
      <alignment horizontal="center" vertical="center"/>
    </xf>
    <xf numFmtId="166" fontId="3" fillId="4" borderId="16" xfId="0" applyNumberFormat="1" applyFont="1" applyFill="1" applyBorder="1" applyAlignment="1">
      <alignment horizontal="center" vertical="center"/>
    </xf>
    <xf numFmtId="164" fontId="3" fillId="4" borderId="16" xfId="1" applyFont="1" applyFill="1" applyBorder="1" applyAlignment="1">
      <alignment horizontal="center" vertical="center"/>
    </xf>
    <xf numFmtId="10" fontId="3" fillId="4" borderId="16" xfId="2" applyNumberFormat="1" applyFont="1" applyFill="1" applyBorder="1" applyAlignment="1">
      <alignment horizontal="center" vertical="center"/>
    </xf>
    <xf numFmtId="10" fontId="3" fillId="4" borderId="17" xfId="2" applyNumberFormat="1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43" fontId="0" fillId="3" borderId="3" xfId="3" applyFont="1" applyFill="1" applyBorder="1" applyAlignment="1">
      <alignment horizontal="center" vertical="center"/>
    </xf>
    <xf numFmtId="43" fontId="0" fillId="3" borderId="10" xfId="3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43" fontId="0" fillId="5" borderId="10" xfId="0" applyNumberFormat="1" applyFill="1" applyBorder="1"/>
    <xf numFmtId="43" fontId="0" fillId="5" borderId="11" xfId="0" applyNumberFormat="1" applyFill="1" applyBorder="1"/>
    <xf numFmtId="0" fontId="4" fillId="0" borderId="0" xfId="0" applyFont="1"/>
    <xf numFmtId="167" fontId="0" fillId="3" borderId="1" xfId="3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164" fontId="0" fillId="3" borderId="2" xfId="1" applyFont="1" applyFill="1" applyBorder="1" applyAlignment="1">
      <alignment horizontal="center" vertical="center"/>
    </xf>
    <xf numFmtId="0" fontId="0" fillId="3" borderId="25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9" fontId="0" fillId="3" borderId="18" xfId="2" applyFont="1" applyFill="1" applyBorder="1" applyAlignment="1">
      <alignment horizontal="center" vertical="center"/>
    </xf>
    <xf numFmtId="9" fontId="0" fillId="3" borderId="9" xfId="2" applyFont="1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9" fontId="0" fillId="3" borderId="19" xfId="2" applyFont="1" applyFill="1" applyBorder="1" applyAlignment="1">
      <alignment horizontal="center" vertical="center"/>
    </xf>
    <xf numFmtId="9" fontId="0" fillId="3" borderId="10" xfId="2" applyFont="1" applyFill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colors>
    <mruColors>
      <color rgb="FFF9B233"/>
      <color rgb="FF009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sqref="A1:F1"/>
    </sheetView>
  </sheetViews>
  <sheetFormatPr defaultRowHeight="15.75" x14ac:dyDescent="0.25"/>
  <cols>
    <col min="1" max="1" width="27.25" style="1" bestFit="1" customWidth="1"/>
    <col min="2" max="2" width="13.375" style="1" bestFit="1" customWidth="1"/>
    <col min="3" max="3" width="12.25" style="1" bestFit="1" customWidth="1"/>
    <col min="4" max="4" width="12.625" style="1" customWidth="1"/>
    <col min="5" max="5" width="12.5" style="1" customWidth="1"/>
    <col min="6" max="6" width="84" style="1" bestFit="1" customWidth="1"/>
    <col min="7" max="7" width="18.25" style="1" bestFit="1" customWidth="1"/>
    <col min="8" max="9" width="13" style="1" customWidth="1"/>
    <col min="10" max="16384" width="9" style="1"/>
  </cols>
  <sheetData>
    <row r="1" spans="1:6" ht="32.25" thickBot="1" x14ac:dyDescent="0.3">
      <c r="A1" s="60" t="s">
        <v>38</v>
      </c>
      <c r="B1" s="60"/>
      <c r="C1" s="60"/>
      <c r="D1" s="60"/>
      <c r="E1" s="60"/>
      <c r="F1" s="60"/>
    </row>
    <row r="2" spans="1:6" ht="24" customHeight="1" thickBot="1" x14ac:dyDescent="0.3">
      <c r="A2" s="62"/>
      <c r="B2" s="62"/>
      <c r="C2" s="62"/>
      <c r="D2" s="62"/>
      <c r="E2" s="62"/>
      <c r="F2" s="62"/>
    </row>
    <row r="3" spans="1:6" ht="33" customHeight="1" thickBot="1" x14ac:dyDescent="0.3">
      <c r="A3" s="15" t="s">
        <v>0</v>
      </c>
      <c r="B3" s="61" t="s">
        <v>1</v>
      </c>
      <c r="C3" s="61"/>
      <c r="D3" s="17" t="s">
        <v>9</v>
      </c>
      <c r="E3" s="17" t="s">
        <v>10</v>
      </c>
      <c r="F3" s="16" t="s">
        <v>2</v>
      </c>
    </row>
    <row r="4" spans="1:6" x14ac:dyDescent="0.25">
      <c r="A4" s="42" t="s">
        <v>24</v>
      </c>
      <c r="B4" s="8">
        <f>SUM(B5:B6)</f>
        <v>449.99</v>
      </c>
      <c r="C4" s="8">
        <f>SUM(C5:C6)</f>
        <v>1049.99</v>
      </c>
      <c r="D4" s="22">
        <f>B4/$B$18</f>
        <v>3.5365506704663166E-2</v>
      </c>
      <c r="E4" s="22">
        <f>C4/$C$18</f>
        <v>6.3930301912203988E-2</v>
      </c>
      <c r="F4" s="9" t="s">
        <v>16</v>
      </c>
    </row>
    <row r="5" spans="1:6" x14ac:dyDescent="0.25">
      <c r="A5" s="43" t="s">
        <v>23</v>
      </c>
      <c r="B5" s="2">
        <v>400</v>
      </c>
      <c r="C5" s="2">
        <v>1000</v>
      </c>
      <c r="D5" s="7">
        <f t="shared" ref="D5:D18" si="0">B5/$B$18</f>
        <v>3.1436704553135103E-2</v>
      </c>
      <c r="E5" s="7">
        <f t="shared" ref="E5:E18" si="1">C5/$C$18</f>
        <v>6.0886581693353259E-2</v>
      </c>
      <c r="F5" s="11" t="s">
        <v>11</v>
      </c>
    </row>
    <row r="6" spans="1:6" x14ac:dyDescent="0.25">
      <c r="A6" s="43" t="s">
        <v>25</v>
      </c>
      <c r="B6" s="2">
        <v>49.99</v>
      </c>
      <c r="C6" s="2">
        <v>49.99</v>
      </c>
      <c r="D6" s="7">
        <f t="shared" ref="D6:D14" si="2">B6/$B$18</f>
        <v>3.9288021515280595E-3</v>
      </c>
      <c r="E6" s="7">
        <f t="shared" ref="E6:E14" si="3">C6/$C$18</f>
        <v>3.0437202188507294E-3</v>
      </c>
      <c r="F6" s="11" t="s">
        <v>3</v>
      </c>
    </row>
    <row r="7" spans="1:6" x14ac:dyDescent="0.25">
      <c r="A7" s="43" t="s">
        <v>26</v>
      </c>
      <c r="B7" s="2">
        <f>SUM(B8,B12)</f>
        <v>12273.99</v>
      </c>
      <c r="C7" s="2">
        <f>SUM(C8,C12)</f>
        <v>15373.99</v>
      </c>
      <c r="D7" s="7">
        <f t="shared" si="2"/>
        <v>0.9646344932953369</v>
      </c>
      <c r="E7" s="7">
        <f t="shared" si="3"/>
        <v>0.93606969808779605</v>
      </c>
      <c r="F7" s="11"/>
    </row>
    <row r="8" spans="1:6" x14ac:dyDescent="0.25">
      <c r="A8" s="43" t="s">
        <v>30</v>
      </c>
      <c r="B8" s="2">
        <f>SUM(B9:B11)</f>
        <v>4273.99</v>
      </c>
      <c r="C8" s="2">
        <f>SUM(C9:C11)</f>
        <v>5373.99</v>
      </c>
      <c r="D8" s="7">
        <f t="shared" si="2"/>
        <v>0.33590040223263473</v>
      </c>
      <c r="E8" s="7">
        <f t="shared" si="3"/>
        <v>0.32720388115426347</v>
      </c>
      <c r="F8" s="11"/>
    </row>
    <row r="9" spans="1:6" x14ac:dyDescent="0.25">
      <c r="A9" s="43" t="s">
        <v>32</v>
      </c>
      <c r="B9" s="2">
        <f>0.7*5000</f>
        <v>3500</v>
      </c>
      <c r="C9" s="2">
        <f>0.9*5000</f>
        <v>4500</v>
      </c>
      <c r="D9" s="7">
        <f t="shared" si="2"/>
        <v>0.27507116483993216</v>
      </c>
      <c r="E9" s="7">
        <f t="shared" si="3"/>
        <v>0.27398961762008966</v>
      </c>
      <c r="F9" s="11" t="s">
        <v>27</v>
      </c>
    </row>
    <row r="10" spans="1:6" x14ac:dyDescent="0.25">
      <c r="A10" s="43" t="s">
        <v>33</v>
      </c>
      <c r="B10" s="2">
        <v>273.99</v>
      </c>
      <c r="C10" s="2">
        <v>273.99</v>
      </c>
      <c r="D10" s="7">
        <f t="shared" si="2"/>
        <v>2.1533356701283719E-2</v>
      </c>
      <c r="E10" s="7">
        <f t="shared" si="3"/>
        <v>1.6682314518161861E-2</v>
      </c>
      <c r="F10" s="11" t="s">
        <v>35</v>
      </c>
    </row>
    <row r="11" spans="1:6" x14ac:dyDescent="0.25">
      <c r="A11" s="43" t="s">
        <v>34</v>
      </c>
      <c r="B11" s="2">
        <v>500</v>
      </c>
      <c r="C11" s="2">
        <v>600</v>
      </c>
      <c r="D11" s="7">
        <f t="shared" si="2"/>
        <v>3.9295880691418879E-2</v>
      </c>
      <c r="E11" s="7">
        <f t="shared" si="3"/>
        <v>3.6531949016011957E-2</v>
      </c>
      <c r="F11" s="11" t="s">
        <v>36</v>
      </c>
    </row>
    <row r="12" spans="1:6" x14ac:dyDescent="0.25">
      <c r="A12" s="43" t="s">
        <v>31</v>
      </c>
      <c r="B12" s="2">
        <f>SUM(B13:B14)</f>
        <v>8000</v>
      </c>
      <c r="C12" s="2">
        <f>SUM(C13:C14)</f>
        <v>10000</v>
      </c>
      <c r="D12" s="7">
        <f t="shared" si="2"/>
        <v>0.62873409106270206</v>
      </c>
      <c r="E12" s="7">
        <f t="shared" si="3"/>
        <v>0.60886581693353259</v>
      </c>
      <c r="F12" s="11"/>
    </row>
    <row r="13" spans="1:6" x14ac:dyDescent="0.25">
      <c r="A13" s="43" t="s">
        <v>28</v>
      </c>
      <c r="B13" s="2">
        <v>6000</v>
      </c>
      <c r="C13" s="2">
        <v>7000</v>
      </c>
      <c r="D13" s="7">
        <f t="shared" si="2"/>
        <v>0.47155056829702657</v>
      </c>
      <c r="E13" s="7">
        <f t="shared" si="3"/>
        <v>0.42620607185347281</v>
      </c>
      <c r="F13" s="11"/>
    </row>
    <row r="14" spans="1:6" x14ac:dyDescent="0.25">
      <c r="A14" s="45" t="s">
        <v>29</v>
      </c>
      <c r="B14" s="46">
        <v>2000</v>
      </c>
      <c r="C14" s="46">
        <v>3000</v>
      </c>
      <c r="D14" s="7">
        <f t="shared" si="2"/>
        <v>0.15718352276567552</v>
      </c>
      <c r="E14" s="7">
        <f t="shared" si="3"/>
        <v>0.18265974508005978</v>
      </c>
      <c r="F14" s="47"/>
    </row>
    <row r="15" spans="1:6" x14ac:dyDescent="0.25">
      <c r="A15" s="45"/>
      <c r="B15" s="46"/>
      <c r="C15" s="46"/>
      <c r="D15" s="7"/>
      <c r="E15" s="7"/>
      <c r="F15" s="47"/>
    </row>
    <row r="16" spans="1:6" x14ac:dyDescent="0.25">
      <c r="A16" s="45"/>
      <c r="B16" s="46"/>
      <c r="C16" s="46"/>
      <c r="D16" s="7"/>
      <c r="E16" s="7"/>
      <c r="F16" s="47"/>
    </row>
    <row r="17" spans="1:9" ht="16.5" thickBot="1" x14ac:dyDescent="0.3">
      <c r="A17" s="44"/>
      <c r="B17" s="13"/>
      <c r="C17" s="13"/>
      <c r="D17" s="23"/>
      <c r="E17" s="23"/>
      <c r="F17" s="14"/>
    </row>
    <row r="18" spans="1:9" ht="16.5" thickBot="1" x14ac:dyDescent="0.3">
      <c r="A18" s="15" t="s">
        <v>4</v>
      </c>
      <c r="B18" s="24">
        <f>SUM(B4+B7)</f>
        <v>12723.98</v>
      </c>
      <c r="C18" s="25">
        <f>SUM(C4+C7)</f>
        <v>16423.98</v>
      </c>
      <c r="D18" s="26">
        <f t="shared" si="0"/>
        <v>1</v>
      </c>
      <c r="E18" s="27">
        <f t="shared" si="1"/>
        <v>1</v>
      </c>
      <c r="F18" s="5"/>
    </row>
    <row r="19" spans="1:9" x14ac:dyDescent="0.25">
      <c r="A19" s="5"/>
      <c r="B19" s="5"/>
      <c r="C19" s="5"/>
      <c r="D19" s="5"/>
      <c r="E19" s="5"/>
      <c r="F19" s="5"/>
    </row>
    <row r="20" spans="1:9" ht="16.5" thickBot="1" x14ac:dyDescent="0.3">
      <c r="A20" s="5"/>
      <c r="B20" s="5"/>
      <c r="C20" s="5"/>
      <c r="D20" s="5"/>
      <c r="E20" s="5"/>
      <c r="F20" s="5"/>
    </row>
    <row r="21" spans="1:9" ht="32.25" thickBot="1" x14ac:dyDescent="0.3">
      <c r="A21" s="15" t="s">
        <v>5</v>
      </c>
      <c r="B21" s="61" t="s">
        <v>1</v>
      </c>
      <c r="C21" s="61"/>
      <c r="D21" s="17" t="s">
        <v>9</v>
      </c>
      <c r="E21" s="17" t="s">
        <v>10</v>
      </c>
      <c r="F21" s="28" t="s">
        <v>2</v>
      </c>
      <c r="G21" s="30" t="s">
        <v>12</v>
      </c>
      <c r="H21" s="37" t="s">
        <v>20</v>
      </c>
      <c r="I21" s="32" t="s">
        <v>21</v>
      </c>
    </row>
    <row r="22" spans="1:9" ht="16.5" thickBot="1" x14ac:dyDescent="0.3">
      <c r="A22" s="19" t="s">
        <v>6</v>
      </c>
      <c r="B22" s="6">
        <f>477*G22</f>
        <v>4770</v>
      </c>
      <c r="C22" s="6">
        <f>954*G22</f>
        <v>9540</v>
      </c>
      <c r="D22" s="23">
        <f>B22/$B$26</f>
        <v>0.90512333965844405</v>
      </c>
      <c r="E22" s="23">
        <f>C22/$C$26</f>
        <v>0.90512333965844405</v>
      </c>
      <c r="F22" s="29" t="s">
        <v>13</v>
      </c>
      <c r="G22" s="31">
        <v>10</v>
      </c>
      <c r="H22" s="38">
        <f>G30*B30</f>
        <v>9900</v>
      </c>
      <c r="I22" s="39">
        <f>C30*G30</f>
        <v>19900</v>
      </c>
    </row>
    <row r="23" spans="1:9" x14ac:dyDescent="0.25">
      <c r="A23" s="10"/>
      <c r="B23" s="41"/>
      <c r="C23" s="41"/>
      <c r="D23" s="23">
        <f t="shared" ref="D23:D25" si="4">B23/$B$26</f>
        <v>0</v>
      </c>
      <c r="E23" s="23">
        <f t="shared" ref="E23:E25" si="5">C23/$C$26</f>
        <v>0</v>
      </c>
      <c r="F23" s="11" t="s">
        <v>15</v>
      </c>
    </row>
    <row r="24" spans="1:9" x14ac:dyDescent="0.25">
      <c r="A24" s="10" t="s">
        <v>37</v>
      </c>
      <c r="B24" s="2">
        <v>500</v>
      </c>
      <c r="C24" s="2">
        <v>1000</v>
      </c>
      <c r="D24" s="23">
        <f t="shared" si="4"/>
        <v>9.4876660341555979E-2</v>
      </c>
      <c r="E24" s="23">
        <f t="shared" si="5"/>
        <v>9.4876660341555979E-2</v>
      </c>
      <c r="F24" s="11"/>
    </row>
    <row r="25" spans="1:9" ht="16.5" thickBot="1" x14ac:dyDescent="0.3">
      <c r="A25" s="12"/>
      <c r="B25" s="13"/>
      <c r="C25" s="13"/>
      <c r="D25" s="23">
        <f t="shared" si="4"/>
        <v>0</v>
      </c>
      <c r="E25" s="23">
        <f t="shared" si="5"/>
        <v>0</v>
      </c>
      <c r="F25" s="14"/>
    </row>
    <row r="26" spans="1:9" ht="16.5" thickBot="1" x14ac:dyDescent="0.3">
      <c r="A26" s="15" t="s">
        <v>4</v>
      </c>
      <c r="B26" s="24">
        <f>SUM(B21:B25)</f>
        <v>5270</v>
      </c>
      <c r="C26" s="25">
        <f>SUM(C21:C25)</f>
        <v>10540</v>
      </c>
      <c r="D26" s="26">
        <f>B26/B26</f>
        <v>1</v>
      </c>
      <c r="E26" s="27">
        <f>C26/C26</f>
        <v>1</v>
      </c>
      <c r="F26" s="5"/>
    </row>
    <row r="27" spans="1:9" x14ac:dyDescent="0.25">
      <c r="A27" s="5"/>
      <c r="B27" s="5"/>
      <c r="C27" s="5"/>
      <c r="D27" s="5"/>
      <c r="E27" s="5"/>
      <c r="F27" s="5"/>
    </row>
    <row r="28" spans="1:9" ht="16.5" thickBot="1" x14ac:dyDescent="0.3">
      <c r="A28" s="5"/>
      <c r="B28" s="5"/>
      <c r="C28" s="5"/>
      <c r="D28" s="5"/>
      <c r="E28" s="5"/>
      <c r="F28" s="5"/>
    </row>
    <row r="29" spans="1:9" ht="32.25" thickBot="1" x14ac:dyDescent="0.3">
      <c r="A29" s="15" t="s">
        <v>7</v>
      </c>
      <c r="B29" s="61" t="s">
        <v>14</v>
      </c>
      <c r="C29" s="61"/>
      <c r="D29" s="17" t="s">
        <v>9</v>
      </c>
      <c r="E29" s="17" t="s">
        <v>10</v>
      </c>
      <c r="F29" s="16" t="s">
        <v>2</v>
      </c>
      <c r="G29" s="36" t="s">
        <v>19</v>
      </c>
    </row>
    <row r="30" spans="1:9" ht="16.5" thickBot="1" x14ac:dyDescent="0.3">
      <c r="A30" s="19" t="s">
        <v>17</v>
      </c>
      <c r="B30" s="33">
        <v>99</v>
      </c>
      <c r="C30" s="33">
        <v>199</v>
      </c>
      <c r="D30" s="4"/>
      <c r="E30" s="3"/>
      <c r="F30" s="20" t="s">
        <v>8</v>
      </c>
      <c r="G30" s="35">
        <v>100</v>
      </c>
    </row>
    <row r="31" spans="1:9" ht="16.5" thickBot="1" x14ac:dyDescent="0.3">
      <c r="A31" s="12" t="s">
        <v>18</v>
      </c>
      <c r="B31" s="34">
        <v>500</v>
      </c>
      <c r="C31" s="34">
        <v>1000</v>
      </c>
      <c r="D31" s="21"/>
      <c r="E31" s="18"/>
      <c r="F31" s="14"/>
    </row>
    <row r="32" spans="1:9" ht="16.5" thickBot="1" x14ac:dyDescent="0.3"/>
    <row r="33" spans="1:6" x14ac:dyDescent="0.25">
      <c r="A33" s="48" t="s">
        <v>22</v>
      </c>
      <c r="B33" s="50" t="s">
        <v>22</v>
      </c>
      <c r="C33" s="51"/>
    </row>
    <row r="34" spans="1:6" x14ac:dyDescent="0.25">
      <c r="A34" s="49"/>
      <c r="B34" s="52"/>
      <c r="C34" s="53"/>
    </row>
    <row r="35" spans="1:6" x14ac:dyDescent="0.25">
      <c r="A35" s="49"/>
      <c r="B35" s="52"/>
      <c r="C35" s="53"/>
    </row>
    <row r="36" spans="1:6" x14ac:dyDescent="0.25">
      <c r="A36" s="54">
        <f>((H22+I22)-SUM(B18,B26))/SUM(B18,B26)</f>
        <v>0.65610943215453177</v>
      </c>
      <c r="B36" s="56">
        <f>((H22+I22)-SUM(C18,C26))/SUM(C18,C26)</f>
        <v>0.10517809314500309</v>
      </c>
      <c r="C36" s="57"/>
      <c r="F36" s="40"/>
    </row>
    <row r="37" spans="1:6" x14ac:dyDescent="0.25">
      <c r="A37" s="54"/>
      <c r="B37" s="56"/>
      <c r="C37" s="57"/>
    </row>
    <row r="38" spans="1:6" ht="16.5" thickBot="1" x14ac:dyDescent="0.3">
      <c r="A38" s="55"/>
      <c r="B38" s="58"/>
      <c r="C38" s="59"/>
    </row>
  </sheetData>
  <mergeCells count="9">
    <mergeCell ref="A33:A35"/>
    <mergeCell ref="B33:C35"/>
    <mergeCell ref="A36:A38"/>
    <mergeCell ref="B36:C38"/>
    <mergeCell ref="A1:F1"/>
    <mergeCell ref="B3:C3"/>
    <mergeCell ref="B21:C21"/>
    <mergeCell ref="B29:C29"/>
    <mergeCell ref="A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Franciosi</dc:creator>
  <cp:lastModifiedBy>RSLOCA</cp:lastModifiedBy>
  <dcterms:created xsi:type="dcterms:W3CDTF">2018-06-24T21:46:43Z</dcterms:created>
  <dcterms:modified xsi:type="dcterms:W3CDTF">2018-09-02T19:24:58Z</dcterms:modified>
</cp:coreProperties>
</file>