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style10.xml" ContentType="application/vnd.ms-office.chartstyle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olors10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tt\Desktop\"/>
    </mc:Choice>
  </mc:AlternateContent>
  <xr:revisionPtr revIDLastSave="0" documentId="13_ncr:1_{2BD44669-4E87-4DD7-9AE3-CD03F6316C62}" xr6:coauthVersionLast="45" xr6:coauthVersionMax="45" xr10:uidLastSave="{00000000-0000-0000-0000-000000000000}"/>
  <bookViews>
    <workbookView xWindow="-120" yWindow="-120" windowWidth="20730" windowHeight="11310" xr2:uid="{3BFB88A2-1F0E-426E-8438-C6ED6CF8610C}"/>
  </bookViews>
  <sheets>
    <sheet name="Dashboard" sheetId="1" r:id="rId1"/>
    <sheet name="NPS" sheetId="2" r:id="rId2"/>
    <sheet name="CAC" sheetId="3" r:id="rId3"/>
    <sheet name="Análise de cohort" sheetId="5" r:id="rId4"/>
    <sheet name="LTV" sheetId="4" r:id="rId5"/>
  </sheets>
  <definedNames>
    <definedName name="_xlnm._FilterDatabase" localSheetId="1" hidden="1">NPS!$A$1:$C$290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K9" i="4"/>
  <c r="L9" i="4"/>
  <c r="B9" i="4"/>
  <c r="C3" i="3" l="1"/>
  <c r="D3" i="3"/>
  <c r="E3" i="3"/>
  <c r="F3" i="3"/>
  <c r="G3" i="3"/>
  <c r="H3" i="3"/>
  <c r="I3" i="3"/>
  <c r="J3" i="3"/>
  <c r="K3" i="3"/>
  <c r="L3" i="3"/>
  <c r="M3" i="3"/>
  <c r="B3" i="3"/>
  <c r="L3" i="4" l="1"/>
  <c r="L6" i="4" s="1"/>
  <c r="K3" i="4"/>
  <c r="K6" i="4" s="1"/>
  <c r="J3" i="4"/>
  <c r="J6" i="4" s="1"/>
  <c r="I3" i="4"/>
  <c r="I6" i="4" s="1"/>
  <c r="H3" i="4"/>
  <c r="H6" i="4" s="1"/>
  <c r="G3" i="4"/>
  <c r="G6" i="4" s="1"/>
  <c r="F3" i="4"/>
  <c r="F6" i="4" s="1"/>
  <c r="E3" i="4"/>
  <c r="E6" i="4" s="1"/>
  <c r="D3" i="4"/>
  <c r="D6" i="4" s="1"/>
  <c r="C3" i="4"/>
  <c r="C6" i="4" s="1"/>
  <c r="B3" i="4"/>
  <c r="B6" i="4" s="1"/>
  <c r="J4" i="4"/>
  <c r="O27" i="5"/>
  <c r="L4" i="4" s="1"/>
  <c r="D27" i="5"/>
  <c r="J10" i="4" l="1"/>
  <c r="L10" i="4"/>
  <c r="E26" i="5"/>
  <c r="E25" i="5"/>
  <c r="F25" i="5"/>
  <c r="D26" i="5"/>
  <c r="O26" i="5" s="1"/>
  <c r="K4" i="4" s="1"/>
  <c r="K10" i="4" s="1"/>
  <c r="D25" i="5"/>
  <c r="E24" i="5"/>
  <c r="F24" i="5"/>
  <c r="G24" i="5"/>
  <c r="F23" i="5"/>
  <c r="G23" i="5"/>
  <c r="H23" i="5"/>
  <c r="G22" i="5"/>
  <c r="H22" i="5"/>
  <c r="I22" i="5"/>
  <c r="H21" i="5"/>
  <c r="I21" i="5"/>
  <c r="J21" i="5"/>
  <c r="I20" i="5"/>
  <c r="J20" i="5"/>
  <c r="K20" i="5"/>
  <c r="J19" i="5"/>
  <c r="K19" i="5"/>
  <c r="L19" i="5"/>
  <c r="K18" i="5"/>
  <c r="L18" i="5"/>
  <c r="M18" i="5"/>
  <c r="L17" i="5"/>
  <c r="M17" i="5"/>
  <c r="N17" i="5"/>
  <c r="H20" i="5"/>
  <c r="G18" i="5"/>
  <c r="G21" i="5"/>
  <c r="F21" i="5"/>
  <c r="E21" i="5"/>
  <c r="D21" i="5"/>
  <c r="D20" i="5"/>
  <c r="E19" i="5"/>
  <c r="F19" i="5"/>
  <c r="G19" i="5"/>
  <c r="H19" i="5"/>
  <c r="I19" i="5"/>
  <c r="D19" i="5"/>
  <c r="E18" i="5"/>
  <c r="D18" i="5"/>
  <c r="G17" i="5"/>
  <c r="F17" i="5"/>
  <c r="E17" i="5"/>
  <c r="D17" i="5"/>
  <c r="E23" i="5"/>
  <c r="E22" i="5"/>
  <c r="F22" i="5"/>
  <c r="E20" i="5"/>
  <c r="F20" i="5"/>
  <c r="G20" i="5"/>
  <c r="D24" i="5"/>
  <c r="D23" i="5"/>
  <c r="O23" i="5" s="1"/>
  <c r="H4" i="4" s="1"/>
  <c r="H10" i="4" s="1"/>
  <c r="D22" i="5"/>
  <c r="F18" i="5"/>
  <c r="H18" i="5"/>
  <c r="I18" i="5"/>
  <c r="J18" i="5"/>
  <c r="H17" i="5"/>
  <c r="I17" i="5"/>
  <c r="J17" i="5"/>
  <c r="K17" i="5"/>
  <c r="O17" i="5" l="1"/>
  <c r="B4" i="4" s="1"/>
  <c r="B10" i="4" s="1"/>
  <c r="O20" i="5"/>
  <c r="E4" i="4" s="1"/>
  <c r="E10" i="4" s="1"/>
  <c r="O21" i="5"/>
  <c r="F4" i="4" s="1"/>
  <c r="F10" i="4" s="1"/>
  <c r="O19" i="5"/>
  <c r="D4" i="4" s="1"/>
  <c r="D10" i="4" s="1"/>
  <c r="O25" i="5"/>
  <c r="O18" i="5"/>
  <c r="C4" i="4" s="1"/>
  <c r="C10" i="4" s="1"/>
  <c r="O24" i="5"/>
  <c r="I4" i="4" s="1"/>
  <c r="I10" i="4" s="1"/>
  <c r="O22" i="5"/>
  <c r="G4" i="4" s="1"/>
  <c r="G10" i="4" s="1"/>
  <c r="D5" i="3"/>
  <c r="D12" i="3" s="1"/>
  <c r="D21" i="3"/>
  <c r="B21" i="3"/>
  <c r="C21" i="3"/>
  <c r="E21" i="3"/>
  <c r="F21" i="3"/>
  <c r="G21" i="3"/>
  <c r="H21" i="3"/>
  <c r="I21" i="3"/>
  <c r="J21" i="3"/>
  <c r="K21" i="3"/>
  <c r="L21" i="3"/>
  <c r="M21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2" i="3"/>
  <c r="L22" i="3"/>
  <c r="L26" i="3" s="1"/>
  <c r="K22" i="3"/>
  <c r="K26" i="3" s="1"/>
  <c r="J22" i="3"/>
  <c r="J26" i="3" s="1"/>
  <c r="I22" i="3"/>
  <c r="H22" i="3"/>
  <c r="H26" i="3" s="1"/>
  <c r="G22" i="3"/>
  <c r="G26" i="3" s="1"/>
  <c r="F22" i="3"/>
  <c r="F26" i="3" s="1"/>
  <c r="E22" i="3"/>
  <c r="E26" i="3" s="1"/>
  <c r="D22" i="3"/>
  <c r="C22" i="3"/>
  <c r="C26" i="3" s="1"/>
  <c r="B22" i="3"/>
  <c r="I26" i="3"/>
  <c r="D26" i="3"/>
  <c r="M12" i="3"/>
  <c r="M5" i="3"/>
  <c r="M13" i="3" s="1"/>
  <c r="C5" i="3"/>
  <c r="C12" i="3" s="1"/>
  <c r="E5" i="3"/>
  <c r="E12" i="3" s="1"/>
  <c r="F5" i="3"/>
  <c r="F12" i="3" s="1"/>
  <c r="G5" i="3"/>
  <c r="G12" i="3" s="1"/>
  <c r="H5" i="3"/>
  <c r="H12" i="3" s="1"/>
  <c r="I5" i="3"/>
  <c r="I12" i="3" s="1"/>
  <c r="J5" i="3"/>
  <c r="J12" i="3" s="1"/>
  <c r="K5" i="3"/>
  <c r="K12" i="3" s="1"/>
  <c r="L5" i="3"/>
  <c r="L12" i="3" s="1"/>
  <c r="B5" i="3"/>
  <c r="B13" i="3" s="1"/>
  <c r="M6" i="3"/>
  <c r="L6" i="3"/>
  <c r="K6" i="3"/>
  <c r="J6" i="3"/>
  <c r="I6" i="3"/>
  <c r="H6" i="3"/>
  <c r="G6" i="3"/>
  <c r="F6" i="3"/>
  <c r="E6" i="3"/>
  <c r="D6" i="3"/>
  <c r="C6" i="3"/>
  <c r="C10" i="3" s="1"/>
  <c r="B6" i="3"/>
  <c r="D19" i="2"/>
  <c r="D8" i="2"/>
  <c r="D2" i="2"/>
  <c r="D18" i="2"/>
  <c r="D17" i="2"/>
  <c r="D9" i="2"/>
  <c r="D6" i="2"/>
  <c r="D21" i="2"/>
  <c r="D11" i="2"/>
  <c r="D7" i="2"/>
  <c r="D5" i="2"/>
  <c r="D22" i="2"/>
  <c r="D15" i="2"/>
  <c r="D14" i="2"/>
  <c r="D13" i="2"/>
  <c r="D12" i="2"/>
  <c r="D10" i="2"/>
  <c r="D3" i="2"/>
  <c r="D16" i="2"/>
  <c r="D4" i="2"/>
  <c r="D23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94" i="2"/>
  <c r="D77" i="2"/>
  <c r="D93" i="2"/>
  <c r="D76" i="2"/>
  <c r="D91" i="2"/>
  <c r="D74" i="2"/>
  <c r="D92" i="2"/>
  <c r="D75" i="2"/>
  <c r="D99" i="2"/>
  <c r="D98" i="2"/>
  <c r="D97" i="2"/>
  <c r="D96" i="2"/>
  <c r="D95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129" i="2"/>
  <c r="D113" i="2"/>
  <c r="D128" i="2"/>
  <c r="D112" i="2"/>
  <c r="D126" i="2"/>
  <c r="D110" i="2"/>
  <c r="D127" i="2"/>
  <c r="D111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09" i="2"/>
  <c r="D108" i="2"/>
  <c r="D107" i="2"/>
  <c r="D106" i="2"/>
  <c r="D105" i="2"/>
  <c r="D104" i="2"/>
  <c r="D103" i="2"/>
  <c r="D102" i="2"/>
  <c r="D101" i="2"/>
  <c r="D100" i="2"/>
  <c r="D138" i="2"/>
  <c r="D136" i="2"/>
  <c r="D137" i="2"/>
  <c r="D141" i="2"/>
  <c r="D140" i="2"/>
  <c r="D139" i="2"/>
  <c r="D135" i="2"/>
  <c r="D134" i="2"/>
  <c r="D133" i="2"/>
  <c r="D132" i="2"/>
  <c r="D131" i="2"/>
  <c r="D130" i="2"/>
  <c r="D153" i="2"/>
  <c r="K2" i="2" s="1"/>
  <c r="D152" i="2"/>
  <c r="D151" i="2"/>
  <c r="D150" i="2"/>
  <c r="D149" i="2"/>
  <c r="D148" i="2"/>
  <c r="D147" i="2"/>
  <c r="D146" i="2"/>
  <c r="D145" i="2"/>
  <c r="D144" i="2"/>
  <c r="D143" i="2"/>
  <c r="D142" i="2"/>
  <c r="D173" i="2"/>
  <c r="D157" i="2"/>
  <c r="D172" i="2"/>
  <c r="D156" i="2"/>
  <c r="D170" i="2"/>
  <c r="D154" i="2"/>
  <c r="D178" i="2"/>
  <c r="D171" i="2"/>
  <c r="D155" i="2"/>
  <c r="D177" i="2"/>
  <c r="D176" i="2"/>
  <c r="D175" i="2"/>
  <c r="D174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92" i="2"/>
  <c r="D191" i="2"/>
  <c r="D189" i="2"/>
  <c r="D190" i="2"/>
  <c r="D195" i="2"/>
  <c r="D194" i="2"/>
  <c r="D193" i="2"/>
  <c r="D188" i="2"/>
  <c r="D187" i="2"/>
  <c r="D186" i="2"/>
  <c r="D185" i="2"/>
  <c r="D184" i="2"/>
  <c r="D183" i="2"/>
  <c r="D182" i="2"/>
  <c r="D181" i="2"/>
  <c r="D180" i="2"/>
  <c r="D179" i="2"/>
  <c r="D213" i="2"/>
  <c r="D212" i="2"/>
  <c r="D217" i="2"/>
  <c r="D216" i="2"/>
  <c r="D210" i="2"/>
  <c r="D211" i="2"/>
  <c r="D218" i="2"/>
  <c r="D215" i="2"/>
  <c r="D214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236" i="2"/>
  <c r="D238" i="2"/>
  <c r="D235" i="2"/>
  <c r="D233" i="2"/>
  <c r="D237" i="2"/>
  <c r="D234" i="2"/>
  <c r="D239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65" i="2"/>
  <c r="D258" i="2"/>
  <c r="D270" i="2"/>
  <c r="D264" i="2"/>
  <c r="D257" i="2"/>
  <c r="D271" i="2"/>
  <c r="D262" i="2"/>
  <c r="D255" i="2"/>
  <c r="D263" i="2"/>
  <c r="D256" i="2"/>
  <c r="D269" i="2"/>
  <c r="D268" i="2"/>
  <c r="D267" i="2"/>
  <c r="D266" i="2"/>
  <c r="D261" i="2"/>
  <c r="D260" i="2"/>
  <c r="D259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89" i="2"/>
  <c r="D280" i="2"/>
  <c r="D279" i="2"/>
  <c r="D277" i="2"/>
  <c r="D278" i="2"/>
  <c r="D290" i="2"/>
  <c r="D288" i="2"/>
  <c r="D287" i="2"/>
  <c r="D286" i="2"/>
  <c r="D285" i="2"/>
  <c r="D284" i="2"/>
  <c r="D283" i="2"/>
  <c r="D282" i="2"/>
  <c r="D281" i="2"/>
  <c r="D276" i="2"/>
  <c r="D275" i="2"/>
  <c r="D274" i="2"/>
  <c r="D273" i="2"/>
  <c r="D272" i="2"/>
  <c r="D20" i="2"/>
  <c r="C13" i="3" l="1"/>
  <c r="B26" i="3"/>
  <c r="I13" i="3"/>
  <c r="M26" i="3"/>
  <c r="R2" i="2"/>
  <c r="N2" i="2"/>
  <c r="J2" i="2"/>
  <c r="Q2" i="2"/>
  <c r="M2" i="2"/>
  <c r="I2" i="2"/>
  <c r="P2" i="2"/>
  <c r="L2" i="2"/>
  <c r="H2" i="2"/>
  <c r="G2" i="2"/>
  <c r="O2" i="2"/>
  <c r="M11" i="3"/>
  <c r="K13" i="3"/>
  <c r="F13" i="3"/>
  <c r="B10" i="3"/>
  <c r="B12" i="3"/>
  <c r="J13" i="3"/>
  <c r="E13" i="3"/>
  <c r="B11" i="3"/>
  <c r="G13" i="3"/>
  <c r="H11" i="3"/>
  <c r="D10" i="3"/>
  <c r="K11" i="3"/>
  <c r="G11" i="3"/>
  <c r="C11" i="3"/>
  <c r="J11" i="3"/>
  <c r="F11" i="3"/>
  <c r="I11" i="3"/>
  <c r="E11" i="3"/>
  <c r="L13" i="3"/>
  <c r="H13" i="3"/>
  <c r="D13" i="3"/>
  <c r="L11" i="3"/>
  <c r="D11" i="3"/>
  <c r="J10" i="3"/>
  <c r="K10" i="3"/>
  <c r="H10" i="3"/>
  <c r="L10" i="3"/>
  <c r="F10" i="3"/>
  <c r="G10" i="3"/>
  <c r="E10" i="3"/>
  <c r="I10" i="3"/>
  <c r="M10" i="3"/>
</calcChain>
</file>

<file path=xl/sharedStrings.xml><?xml version="1.0" encoding="utf-8"?>
<sst xmlns="http://schemas.openxmlformats.org/spreadsheetml/2006/main" count="89" uniqueCount="66">
  <si>
    <t>ID Cliente</t>
  </si>
  <si>
    <t>Nota Recomendação</t>
  </si>
  <si>
    <t>NPS</t>
  </si>
  <si>
    <t>Data</t>
  </si>
  <si>
    <t>Tipo de cliente</t>
  </si>
  <si>
    <t>Despesas com MKT</t>
  </si>
  <si>
    <t>Despesas com Vendas</t>
  </si>
  <si>
    <t>Despesas totais com aquisição</t>
  </si>
  <si>
    <t>Nº de novos clientes</t>
  </si>
  <si>
    <t>CAC Médio</t>
  </si>
  <si>
    <t>Plano Básico</t>
  </si>
  <si>
    <t>Plano Premium</t>
  </si>
  <si>
    <t>CAC Plano Básico</t>
  </si>
  <si>
    <t>CAC Plano Premium</t>
  </si>
  <si>
    <t>CAC Plano Empresas</t>
  </si>
  <si>
    <t>Plano Empresas</t>
  </si>
  <si>
    <t>CAC por Tipo de Plano</t>
  </si>
  <si>
    <t>CAC por Canal</t>
  </si>
  <si>
    <t>Folha - Equipe MKT</t>
  </si>
  <si>
    <t>Facebook Ads</t>
  </si>
  <si>
    <t>Twitter Ads</t>
  </si>
  <si>
    <t>Google Ads</t>
  </si>
  <si>
    <t>Despesas totais</t>
  </si>
  <si>
    <t>Novos clientes</t>
  </si>
  <si>
    <t>Origem Facebook</t>
  </si>
  <si>
    <t>Origem Twitter</t>
  </si>
  <si>
    <t>CAC médio</t>
  </si>
  <si>
    <t>CAC Facebook</t>
  </si>
  <si>
    <t>CAC Twitter</t>
  </si>
  <si>
    <t>CAC Google</t>
  </si>
  <si>
    <t>Origem Google</t>
  </si>
  <si>
    <t>NÚMERO DE CLIENTES RETIDOS</t>
  </si>
  <si>
    <t>Período 1</t>
  </si>
  <si>
    <t>Período 2</t>
  </si>
  <si>
    <t>Período 3</t>
  </si>
  <si>
    <t>Período 4</t>
  </si>
  <si>
    <t>Período 5</t>
  </si>
  <si>
    <t>Período 6</t>
  </si>
  <si>
    <t>Período 7</t>
  </si>
  <si>
    <t>Período 8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</si>
  <si>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</si>
  <si>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</si>
  <si>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</si>
  <si>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</si>
  <si>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</si>
  <si>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</si>
  <si>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</si>
  <si>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</si>
  <si>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% DE CLIENTES RETIDOS</t>
  </si>
  <si>
    <t>Mês 9</t>
  </si>
  <si>
    <t>Mês 10</t>
  </si>
  <si>
    <t>Mês 11</t>
  </si>
  <si>
    <t>Período 9</t>
  </si>
  <si>
    <t>Período 10</t>
  </si>
  <si>
    <t>Período 11</t>
  </si>
  <si>
    <t>Churn rate</t>
  </si>
  <si>
    <t>Valor do plano</t>
  </si>
  <si>
    <t>Receita</t>
  </si>
  <si>
    <t>Impostos sobre faturamento</t>
  </si>
  <si>
    <t>Nº de clientes</t>
  </si>
  <si>
    <t>MED</t>
  </si>
  <si>
    <t>LTV por cliente</t>
  </si>
  <si>
    <t>LTV do cohort</t>
  </si>
  <si>
    <t>Cohort</t>
  </si>
  <si>
    <t>Modelo SAAS</t>
  </si>
  <si>
    <t>Margem de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</si>
</sst>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7" fillId="0" borderId="0" xfId="0" applyFont="1"/>
    <xf numFmtId="44" fontId="7" fillId="0" borderId="0" xfId="1" applyFont="1"/>
    <xf numFmtId="0" fontId="0" fillId="0" borderId="1" xfId="0" applyBorder="1"/>
    <xf numFmtId="17" fontId="5" fillId="0" borderId="1" xfId="0" applyNumberFormat="1" applyFont="1" applyBorder="1"/>
    <xf numFmtId="0" fontId="5" fillId="0" borderId="1" xfId="0" applyFont="1" applyBorder="1"/>
    <xf numFmtId="44" fontId="6" fillId="0" borderId="1" xfId="1" applyFont="1" applyBorder="1"/>
    <xf numFmtId="0" fontId="5" fillId="3" borderId="1" xfId="0" applyFont="1" applyFill="1" applyBorder="1"/>
    <xf numFmtId="0" fontId="7" fillId="0" borderId="1" xfId="0" applyFont="1" applyBorder="1"/>
    <xf numFmtId="0" fontId="5" fillId="4" borderId="1" xfId="0" applyFont="1" applyFill="1" applyBorder="1"/>
    <xf numFmtId="44" fontId="6" fillId="4" borderId="1" xfId="1" applyFont="1" applyFill="1" applyBorder="1"/>
    <xf numFmtId="44" fontId="7" fillId="0" borderId="1" xfId="1" applyFont="1" applyBorder="1"/>
    <xf numFmtId="44" fontId="6" fillId="3" borderId="1" xfId="1" applyFont="1" applyFill="1" applyBorder="1"/>
    <xf numFmtId="17" fontId="2" fillId="2" borderId="1" xfId="0" applyNumberFormat="1" applyFont="1" applyFill="1" applyBorder="1"/>
    <xf numFmtId="9" fontId="0" fillId="0" borderId="1" xfId="2" applyFont="1" applyBorder="1"/>
    <xf numFmtId="0" fontId="2" fillId="2" borderId="1" xfId="0" applyFont="1" applyFill="1" applyBorder="1"/>
    <xf numFmtId="44" fontId="6" fillId="5" borderId="1" xfId="1" applyFont="1" applyFill="1" applyBorder="1"/>
    <xf numFmtId="0" fontId="6" fillId="5" borderId="1" xfId="1" applyNumberFormat="1" applyFont="1" applyFill="1" applyBorder="1"/>
    <xf numFmtId="0" fontId="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/>
    <xf numFmtId="17" fontId="0" fillId="5" borderId="1" xfId="0" applyNumberFormat="1" applyFill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NumberFormat="1"/>
    <xf numFmtId="17" fontId="2" fillId="6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"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Retenção por cohort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'Análise de cohort'!$C$17</c:f>
              <c:strCache>
                <c:ptCount val="1"/>
                <c:pt idx="0">
                  <c:v>Mês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cohort'!$D$17:$N$17</c:f>
              <c:numCache>
                <c:formatCode>0%</c:formatCode>
                <c:ptCount val="11"/>
                <c:pt idx="0">
                  <c:v>0.8666666666666667</c:v>
                </c:pt>
                <c:pt idx="1">
                  <c:v>0.6</c:v>
                </c:pt>
                <c:pt idx="2">
                  <c:v>0.52</c:v>
                </c:pt>
                <c:pt idx="3">
                  <c:v>0.5</c:v>
                </c:pt>
                <c:pt idx="4">
                  <c:v>0.49333333333333335</c:v>
                </c:pt>
                <c:pt idx="5">
                  <c:v>0.48666666666666669</c:v>
                </c:pt>
                <c:pt idx="6">
                  <c:v>0.48666666666666669</c:v>
                </c:pt>
                <c:pt idx="7">
                  <c:v>0.4</c:v>
                </c:pt>
                <c:pt idx="8">
                  <c:v>0.4</c:v>
                </c:pt>
                <c:pt idx="9">
                  <c:v>0.38666666666666666</c:v>
                </c:pt>
                <c:pt idx="10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2-4ABD-BF7C-7ACD62706FA0}"/>
            </c:ext>
          </c:extLst>
        </c:ser>
        <c:ser>
          <c:idx val="1"/>
          <c:order val="1"/>
          <c:tx>
            <c:strRef>
              <c:f>'Análise de cohort'!$C$18</c:f>
              <c:strCache>
                <c:ptCount val="1"/>
                <c:pt idx="0">
                  <c:v>Mês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cohort'!$D$18:$N$18</c:f>
              <c:numCache>
                <c:formatCode>0%</c:formatCode>
                <c:ptCount val="11"/>
                <c:pt idx="0">
                  <c:v>0.95</c:v>
                </c:pt>
                <c:pt idx="1">
                  <c:v>0.72</c:v>
                </c:pt>
                <c:pt idx="2">
                  <c:v>0.65</c:v>
                </c:pt>
                <c:pt idx="3">
                  <c:v>0.56000000000000005</c:v>
                </c:pt>
                <c:pt idx="4">
                  <c:v>0.43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2-4ABD-BF7C-7ACD62706FA0}"/>
            </c:ext>
          </c:extLst>
        </c:ser>
        <c:ser>
          <c:idx val="2"/>
          <c:order val="2"/>
          <c:tx>
            <c:strRef>
              <c:f>'Análise de cohort'!$C$19</c:f>
              <c:strCache>
                <c:ptCount val="1"/>
                <c:pt idx="0">
                  <c:v>Mês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cohort'!$D$19:$N$19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0.6166666666666667</c:v>
                </c:pt>
                <c:pt idx="2">
                  <c:v>0.56666666666666665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0.51666666666666672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2-4ABD-BF7C-7ACD62706FA0}"/>
            </c:ext>
          </c:extLst>
        </c:ser>
        <c:ser>
          <c:idx val="3"/>
          <c:order val="3"/>
          <c:tx>
            <c:strRef>
              <c:f>'Análise de cohort'!$C$20</c:f>
              <c:strCache>
                <c:ptCount val="1"/>
                <c:pt idx="0">
                  <c:v>Mês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cohort'!$D$20:$N$20</c:f>
              <c:numCache>
                <c:formatCode>0%</c:formatCode>
                <c:ptCount val="11"/>
                <c:pt idx="0">
                  <c:v>0.96666666666666667</c:v>
                </c:pt>
                <c:pt idx="1">
                  <c:v>0.92</c:v>
                </c:pt>
                <c:pt idx="2">
                  <c:v>0.8666666666666667</c:v>
                </c:pt>
                <c:pt idx="3">
                  <c:v>0.81333333333333335</c:v>
                </c:pt>
                <c:pt idx="4">
                  <c:v>0.76</c:v>
                </c:pt>
                <c:pt idx="5">
                  <c:v>0.7466666666666667</c:v>
                </c:pt>
                <c:pt idx="6">
                  <c:v>0.66666666666666663</c:v>
                </c:pt>
                <c:pt idx="7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2-4ABD-BF7C-7ACD62706FA0}"/>
            </c:ext>
          </c:extLst>
        </c:ser>
        <c:ser>
          <c:idx val="4"/>
          <c:order val="4"/>
          <c:tx>
            <c:strRef>
              <c:f>'Análise de cohort'!$C$21</c:f>
              <c:strCache>
                <c:ptCount val="1"/>
                <c:pt idx="0">
                  <c:v>Mês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cohort'!$D$21:$N$21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0.66666666666666663</c:v>
                </c:pt>
                <c:pt idx="2">
                  <c:v>0.5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2-4ABD-BF7C-7ACD62706FA0}"/>
            </c:ext>
          </c:extLst>
        </c:ser>
        <c:ser>
          <c:idx val="5"/>
          <c:order val="5"/>
          <c:tx>
            <c:strRef>
              <c:f>'Análise de cohort'!$C$22</c:f>
              <c:strCache>
                <c:ptCount val="1"/>
                <c:pt idx="0">
                  <c:v>Mês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cohort'!$D$22:$N$22</c:f>
              <c:numCache>
                <c:formatCode>0%</c:formatCode>
                <c:ptCount val="11"/>
                <c:pt idx="0">
                  <c:v>0.98499999999999999</c:v>
                </c:pt>
                <c:pt idx="1">
                  <c:v>0.95499999999999996</c:v>
                </c:pt>
                <c:pt idx="2">
                  <c:v>0.92500000000000004</c:v>
                </c:pt>
                <c:pt idx="3">
                  <c:v>0.9</c:v>
                </c:pt>
                <c:pt idx="4">
                  <c:v>0.89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2-4ABD-BF7C-7ACD62706FA0}"/>
            </c:ext>
          </c:extLst>
        </c:ser>
        <c:ser>
          <c:idx val="6"/>
          <c:order val="6"/>
          <c:tx>
            <c:strRef>
              <c:f>'Análise de cohort'!$C$23</c:f>
              <c:strCache>
                <c:ptCount val="1"/>
                <c:pt idx="0">
                  <c:v>Mês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cohort'!$D$23:$N$23</c:f>
              <c:numCache>
                <c:formatCode>0%</c:formatCode>
                <c:ptCount val="11"/>
                <c:pt idx="0">
                  <c:v>0.99512195121951219</c:v>
                </c:pt>
                <c:pt idx="1">
                  <c:v>0.97560975609756095</c:v>
                </c:pt>
                <c:pt idx="2">
                  <c:v>0.96585365853658534</c:v>
                </c:pt>
                <c:pt idx="3">
                  <c:v>0.96585365853658534</c:v>
                </c:pt>
                <c:pt idx="4">
                  <c:v>0.96585365853658534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E2-4ABD-BF7C-7ACD62706FA0}"/>
            </c:ext>
          </c:extLst>
        </c:ser>
        <c:ser>
          <c:idx val="7"/>
          <c:order val="7"/>
          <c:tx>
            <c:strRef>
              <c:f>'Análise de cohort'!$C$24</c:f>
              <c:strCache>
                <c:ptCount val="1"/>
                <c:pt idx="0">
                  <c:v>Mês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cohort'!$D$24:$N$24</c:f>
              <c:numCache>
                <c:formatCode>0%</c:formatCode>
                <c:ptCount val="11"/>
                <c:pt idx="0">
                  <c:v>0.99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E2-4ABD-BF7C-7ACD62706FA0}"/>
            </c:ext>
          </c:extLst>
        </c:ser>
        <c:ser>
          <c:idx val="8"/>
          <c:order val="8"/>
          <c:tx>
            <c:strRef>
              <c:f>'Análise de cohort'!$C$25</c:f>
              <c:strCache>
                <c:ptCount val="1"/>
                <c:pt idx="0">
                  <c:v>Mês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cohort'!$D$25:$N$25</c:f>
              <c:numCache>
                <c:formatCode>0%</c:formatCode>
                <c:ptCount val="11"/>
                <c:pt idx="0">
                  <c:v>1</c:v>
                </c:pt>
                <c:pt idx="1">
                  <c:v>0.99199999999999999</c:v>
                </c:pt>
                <c:pt idx="2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E2-4ABD-BF7C-7ACD62706FA0}"/>
            </c:ext>
          </c:extLst>
        </c:ser>
        <c:ser>
          <c:idx val="9"/>
          <c:order val="9"/>
          <c:tx>
            <c:strRef>
              <c:f>'Análise de cohort'!$C$26</c:f>
              <c:strCache>
                <c:ptCount val="1"/>
                <c:pt idx="0">
                  <c:v>Mês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cohort'!$D$26:$N$26</c:f>
              <c:numCache>
                <c:formatCode>0%</c:formatCode>
                <c:ptCount val="11"/>
                <c:pt idx="0">
                  <c:v>0.98</c:v>
                </c:pt>
                <c:pt idx="1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E2-4ABD-BF7C-7ACD62706FA0}"/>
            </c:ext>
          </c:extLst>
        </c:ser>
        <c:ser>
          <c:idx val="10"/>
          <c:order val="10"/>
          <c:tx>
            <c:strRef>
              <c:f>'Análise de cohort'!$C$27</c:f>
              <c:strCache>
                <c:ptCount val="1"/>
                <c:pt idx="0">
                  <c:v>Mês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cohort'!$D$27:$N$27</c:f>
              <c:numCache>
                <c:formatCode>0%</c:formatCode>
                <c:ptCount val="11"/>
                <c:pt idx="0">
                  <c:v>0.99062499999999998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E2-4ABD-BF7C-7ACD62706FA0}"/>
            </c:ext>
          </c:extLst>
        </c:ser>
        <c:ser>
          <c:idx val="11"/>
          <c:order val="11"/>
          <c:tx>
            <c:strRef>
              <c:f>'Análise de cohort'!$C$28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cohort'!$D$28:$N$28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E2-4ABD-BF7C-7ACD6270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36800"/>
        <c:axId val="497838440"/>
      </c:lineChart>
      <c:catAx>
        <c:axId val="4978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838440"/>
        <c:crosses val="autoZero"/>
        <c:auto val="1"/>
        <c:lblAlgn val="ctr"/>
        <c:lblOffset val="100"/>
        <c:noMultiLvlLbl val="0"/>
      </c:catAx>
      <c:valAx>
        <c:axId val="497838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8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LTV!$A$4</c:f>
              <c:strCache>
                <c:ptCount val="1"/>
                <c:pt idx="0">
                  <c:v>Churn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LTV!$B$2:$L$2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LTV!$B$4:$L$4</c:f>
              <c:numCache>
                <c:formatCode>0%</c:formatCode>
                <c:ptCount val="11"/>
                <c:pt idx="0">
                  <c:v>0.49939393939393939</c:v>
                </c:pt>
                <c:pt idx="1">
                  <c:v>0.52200000000000002</c:v>
                </c:pt>
                <c:pt idx="2">
                  <c:v>0.43148148148148158</c:v>
                </c:pt>
                <c:pt idx="3">
                  <c:v>0.19916666666666649</c:v>
                </c:pt>
                <c:pt idx="4">
                  <c:v>0.52857142857142847</c:v>
                </c:pt>
                <c:pt idx="5">
                  <c:v>7.9166666666666607E-2</c:v>
                </c:pt>
                <c:pt idx="6">
                  <c:v>2.634146341463417E-2</c:v>
                </c:pt>
                <c:pt idx="7">
                  <c:v>2.8750000000000053E-2</c:v>
                </c:pt>
                <c:pt idx="8">
                  <c:v>9.3333333333333046E-3</c:v>
                </c:pt>
                <c:pt idx="9">
                  <c:v>2.0000000000000018E-2</c:v>
                </c:pt>
                <c:pt idx="10">
                  <c:v>9.3750000000000222E-3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D-4539-9EA4-123660DA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84152"/>
        <c:axId val="517983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LTV!$A$3</c15:sqref>
                        </c15:formulaRef>
                      </c:ext>
                    </c:extLst>
                    <c:strCache>
                      <c:ptCount val="1"/>
                      <c:pt idx="0">
                        <c:v>Nº de clientes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LTV!$B$3:$L$3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150</c:v>
                      </c:pt>
                      <c:pt idx="1">
                        <c:v>100</c:v>
                      </c:pt>
                      <c:pt idx="2">
                        <c:v>120</c:v>
                      </c:pt>
                      <c:pt idx="3">
                        <c:v>150</c:v>
                      </c:pt>
                      <c:pt idx="4">
                        <c:v>180</c:v>
                      </c:pt>
                      <c:pt idx="5">
                        <c:v>200</c:v>
                      </c:pt>
                      <c:pt idx="6">
                        <c:v>205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CD-4539-9EA4-123660DAF8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LTV!$A$5</c15:sqref>
                        </c15:formulaRef>
                      </c:ext>
                    </c:extLst>
                    <c:strCache>
                      <c:ptCount val="1"/>
                      <c:pt idx="0">
                        <c:v>Valor do plano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LTV!$B$5:$L$5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1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700</c:v>
                      </c:pt>
                      <c:pt idx="9">
                        <c:v>700</c:v>
                      </c:pt>
                      <c:pt idx="10">
                        <c:v>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CD-4539-9EA4-123660DAF8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LTV!$A$6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LTV!$B$6:$L$6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1"/>
                      <c:pt idx="0">
                        <c:v>105000</c:v>
                      </c:pt>
                      <c:pt idx="1">
                        <c:v>70000</c:v>
                      </c:pt>
                      <c:pt idx="2">
                        <c:v>84000</c:v>
                      </c:pt>
                      <c:pt idx="3">
                        <c:v>105000</c:v>
                      </c:pt>
                      <c:pt idx="4">
                        <c:v>126000</c:v>
                      </c:pt>
                      <c:pt idx="5">
                        <c:v>140000</c:v>
                      </c:pt>
                      <c:pt idx="6">
                        <c:v>143500</c:v>
                      </c:pt>
                      <c:pt idx="7">
                        <c:v>140000</c:v>
                      </c:pt>
                      <c:pt idx="8">
                        <c:v>175000</c:v>
                      </c:pt>
                      <c:pt idx="9">
                        <c:v>210000</c:v>
                      </c:pt>
                      <c:pt idx="10">
                        <c:v>224000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CD-4539-9EA4-123660DAF89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LTV!$A$7</c15:sqref>
                        </c15:formulaRef>
                      </c:ext>
                    </c:extLst>
                    <c:strCache>
                      <c:ptCount val="1"/>
                      <c:pt idx="0">
                        <c:v>Impostos sobre faturamento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LTV!$B$7:$L$7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7.0000000000000007E-2</c:v>
                      </c:pt>
                      <c:pt idx="1">
                        <c:v>7.0000000000000007E-2</c:v>
                      </c:pt>
                      <c:pt idx="2">
                        <c:v>7.0000000000000007E-2</c:v>
                      </c:pt>
                      <c:pt idx="3">
                        <c:v>7.0000000000000007E-2</c:v>
                      </c:pt>
                      <c:pt idx="4">
                        <c:v>7.0000000000000007E-2</c:v>
                      </c:pt>
                      <c:pt idx="5">
                        <c:v>7.0000000000000007E-2</c:v>
                      </c:pt>
                      <c:pt idx="6">
                        <c:v>7.0000000000000007E-2</c:v>
                      </c:pt>
                      <c:pt idx="7">
                        <c:v>7.0000000000000007E-2</c:v>
                      </c:pt>
                      <c:pt idx="8">
                        <c:v>7.0000000000000007E-2</c:v>
                      </c:pt>
                      <c:pt idx="9">
                        <c:v>7.0000000000000007E-2</c:v>
                      </c:pt>
                      <c:pt idx="10">
                        <c:v>7.0000000000000007E-2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CD-4539-9EA4-123660DAF89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LTV!$A$8</c15:sqref>
                        </c15:formulaRef>
                      </c:ext>
                    </c:extLst>
                    <c:strCache>
                      <c:ptCount val="1"/>
                      <c:pt idx="0">
                        <c:v>Margem de lucro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LTV!$B$8:$L$8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0.77</c:v>
                      </c:pt>
                      <c:pt idx="1">
                        <c:v>0.77</c:v>
                      </c:pt>
                      <c:pt idx="2">
                        <c:v>0.77</c:v>
                      </c:pt>
                      <c:pt idx="3">
                        <c:v>0.77</c:v>
                      </c:pt>
                      <c:pt idx="4">
                        <c:v>0.77</c:v>
                      </c:pt>
                      <c:pt idx="5">
                        <c:v>0.77</c:v>
                      </c:pt>
                      <c:pt idx="6">
                        <c:v>0.77</c:v>
                      </c:pt>
                      <c:pt idx="7">
                        <c:v>0.77</c:v>
                      </c:pt>
                      <c:pt idx="8">
                        <c:v>0.77</c:v>
                      </c:pt>
                      <c:pt idx="9">
                        <c:v>0.77</c:v>
                      </c:pt>
                      <c:pt idx="10">
                        <c:v>0.77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CD-4539-9EA4-123660DAF8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LTV!$A$9</c15:sqref>
                        </c15:formulaRef>
                      </c:ext>
                    </c:extLst>
                    <c:strCache>
                      <c:ptCount val="1"/>
                      <c:pt idx="0">
                        <c:v>LTV por 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LTV!$B$9:$L$9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1"/>
                      <c:pt idx="0">
                        <c:v>1303.5800970873786</c:v>
                      </c:pt>
                      <c:pt idx="1">
                        <c:v>1247.1264367816091</c:v>
                      </c:pt>
                      <c:pt idx="2">
                        <c:v>1508.7553648068665</c:v>
                      </c:pt>
                      <c:pt idx="3">
                        <c:v>3268.6192468619274</c:v>
                      </c:pt>
                      <c:pt idx="4">
                        <c:v>1231.6216216216219</c:v>
                      </c:pt>
                      <c:pt idx="5">
                        <c:v>8223.1578947368489</c:v>
                      </c:pt>
                      <c:pt idx="6">
                        <c:v>24713.888888888869</c:v>
                      </c:pt>
                      <c:pt idx="7">
                        <c:v>22643.478260869524</c:v>
                      </c:pt>
                      <c:pt idx="8">
                        <c:v>69750.000000000218</c:v>
                      </c:pt>
                      <c:pt idx="9">
                        <c:v>32549.999999999971</c:v>
                      </c:pt>
                      <c:pt idx="10">
                        <c:v>69439.99999999984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CD-4539-9EA4-123660DAF894}"/>
                  </c:ext>
                </c:extLst>
              </c15:ser>
            </c15:filteredLineSeries>
          </c:ext>
        </c:extLst>
      </c:lineChart>
      <c:dateAx>
        <c:axId val="5179841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983168"/>
        <c:crosses val="autoZero"/>
        <c:auto val="1"/>
        <c:lblOffset val="100"/>
        <c:baseTimeUnit val="months"/>
      </c:dateAx>
      <c:valAx>
        <c:axId val="517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98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NPS!$F$2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NPS!$G$1:$R$1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NPS!$G$2:$R$2</c:f>
              <c:numCache>
                <c:formatCode>0%</c:formatCode>
                <c:ptCount val="12"/>
                <c:pt idx="0">
                  <c:v>0.19047619047619047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0.6</c:v>
                </c:pt>
                <c:pt idx="7">
                  <c:v>0.6470588235294118</c:v>
                </c:pt>
                <c:pt idx="8">
                  <c:v>0.17391304347826086</c:v>
                </c:pt>
                <c:pt idx="9">
                  <c:v>0.23809523809523808</c:v>
                </c:pt>
                <c:pt idx="10">
                  <c:v>0.40625</c:v>
                </c:pt>
                <c:pt idx="11">
                  <c:v>0.78947368421052633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4-4188-86EE-0C0ED53B4E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2516696"/>
        <c:axId val="492518664"/>
      </c:lineChart>
      <c:dateAx>
        <c:axId val="492516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518664"/>
        <c:crosses val="autoZero"/>
        <c:auto val="1"/>
        <c:lblOffset val="100"/>
        <c:baseTimeUnit val="months"/>
      </c:dateAx>
      <c:valAx>
        <c:axId val="4925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51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CAC por canal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CAC!$A$26</c:f>
              <c:strCache>
                <c:ptCount val="1"/>
                <c:pt idx="0">
                  <c:v>CAC médio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CAC!$B$26:$M$26</c:f>
              <c:numCache>
                <c:formatCode>_("R$"* #,##0.00_);_("R$"* \(#,##0.00\);_("R$"* "-"??_);_(@_)</c:formatCode>
                <c:ptCount val="12"/>
                <c:pt idx="0">
                  <c:v>114.6788990825688</c:v>
                </c:pt>
                <c:pt idx="1">
                  <c:v>104.16666666666667</c:v>
                </c:pt>
                <c:pt idx="2">
                  <c:v>114.85451761102604</c:v>
                </c:pt>
                <c:pt idx="3">
                  <c:v>113.01859799713877</c:v>
                </c:pt>
                <c:pt idx="4">
                  <c:v>117.2106824925816</c:v>
                </c:pt>
                <c:pt idx="5">
                  <c:v>105.33333333333333</c:v>
                </c:pt>
                <c:pt idx="6">
                  <c:v>115.11789181692095</c:v>
                </c:pt>
                <c:pt idx="7">
                  <c:v>123.32838038632987</c:v>
                </c:pt>
                <c:pt idx="8">
                  <c:v>106.82110682110682</c:v>
                </c:pt>
                <c:pt idx="9">
                  <c:v>120.66574202496533</c:v>
                </c:pt>
                <c:pt idx="10">
                  <c:v>132.6219512195122</c:v>
                </c:pt>
                <c:pt idx="11">
                  <c:v>130.04484304932734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A-4743-A411-E54F899B76EC}"/>
            </c:ext>
          </c:extLst>
        </c:ser>
        <c:ser>
          <c:idx val="1"/>
          <c:order val="1"/>
          <c:tx>
            <c:strRef>
              <c:f>CAC!$A$27</c:f>
              <c:strCache>
                <c:ptCount val="1"/>
                <c:pt idx="0">
                  <c:v>CAC Facebook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CAC!$B$27:$M$27</c:f>
              <c:numCache>
                <c:formatCode>_("R$"* #,##0.00_);_("R$"* \(#,##0.00\);_("R$"* "-"??_);_(@_)</c:formatCode>
                <c:ptCount val="12"/>
                <c:pt idx="0">
                  <c:v>84.876543209876544</c:v>
                </c:pt>
                <c:pt idx="1">
                  <c:v>74.829931972789112</c:v>
                </c:pt>
                <c:pt idx="2">
                  <c:v>80.409356725146196</c:v>
                </c:pt>
                <c:pt idx="3">
                  <c:v>81.72043010752688</c:v>
                </c:pt>
                <c:pt idx="4">
                  <c:v>87.962962962962962</c:v>
                </c:pt>
                <c:pt idx="5">
                  <c:v>83.333333333333329</c:v>
                </c:pt>
                <c:pt idx="6">
                  <c:v>85.32176428054953</c:v>
                </c:pt>
                <c:pt idx="7">
                  <c:v>91.049382716049394</c:v>
                </c:pt>
                <c:pt idx="8">
                  <c:v>80.272108843537424</c:v>
                </c:pt>
                <c:pt idx="9">
                  <c:v>89.181286549707593</c:v>
                </c:pt>
                <c:pt idx="10">
                  <c:v>101.92147034252297</c:v>
                </c:pt>
                <c:pt idx="11">
                  <c:v>93.918398768283282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A-4743-A411-E54F899B76EC}"/>
            </c:ext>
          </c:extLst>
        </c:ser>
        <c:ser>
          <c:idx val="2"/>
          <c:order val="2"/>
          <c:tx>
            <c:strRef>
              <c:f>CAC!$A$28</c:f>
              <c:strCache>
                <c:ptCount val="1"/>
                <c:pt idx="0">
                  <c:v>CAC Twitter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CAC!$B$28:$M$28</c:f>
              <c:numCache>
                <c:formatCode>_("R$"* #,##0.00_);_("R$"* \(#,##0.00\);_("R$"* "-"??_);_(@_)</c:formatCode>
                <c:ptCount val="12"/>
                <c:pt idx="0">
                  <c:v>138.88888888888889</c:v>
                </c:pt>
                <c:pt idx="1">
                  <c:v>170.06802721088437</c:v>
                </c:pt>
                <c:pt idx="2">
                  <c:v>219.2982456140351</c:v>
                </c:pt>
                <c:pt idx="3">
                  <c:v>200</c:v>
                </c:pt>
                <c:pt idx="4">
                  <c:v>163.63636363636363</c:v>
                </c:pt>
                <c:pt idx="5">
                  <c:v>171.42857142857142</c:v>
                </c:pt>
                <c:pt idx="6">
                  <c:v>203.50877192982458</c:v>
                </c:pt>
                <c:pt idx="7">
                  <c:v>222.22222222222226</c:v>
                </c:pt>
                <c:pt idx="8">
                  <c:v>197.27891156462587</c:v>
                </c:pt>
                <c:pt idx="9">
                  <c:v>206.66666666666663</c:v>
                </c:pt>
                <c:pt idx="10">
                  <c:v>200.64724919093848</c:v>
                </c:pt>
                <c:pt idx="11">
                  <c:v>182.8908554572271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A-4743-A411-E54F899B76EC}"/>
            </c:ext>
          </c:extLst>
        </c:ser>
        <c:ser>
          <c:idx val="3"/>
          <c:order val="3"/>
          <c:tx>
            <c:strRef>
              <c:f>CAC!$A$29</c:f>
              <c:strCache>
                <c:ptCount val="1"/>
                <c:pt idx="0">
                  <c:v>CAC 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CAC!$B$29:$M$29</c:f>
              <c:numCache>
                <c:formatCode>_("R$"* #,##0.00_);_("R$"* \(#,##0.00\);_("R$"* "-"??_);_(@_)</c:formatCode>
                <c:ptCount val="12"/>
                <c:pt idx="0">
                  <c:v>212.41830065359477</c:v>
                </c:pt>
                <c:pt idx="1">
                  <c:v>164.14141414141415</c:v>
                </c:pt>
                <c:pt idx="2">
                  <c:v>179.06336088154271</c:v>
                </c:pt>
                <c:pt idx="3">
                  <c:v>159.72222222222223</c:v>
                </c:pt>
                <c:pt idx="4">
                  <c:v>174.24242424242425</c:v>
                </c:pt>
                <c:pt idx="5">
                  <c:v>121.6931216931217</c:v>
                </c:pt>
                <c:pt idx="6">
                  <c:v>147.47474747474749</c:v>
                </c:pt>
                <c:pt idx="7">
                  <c:v>158.00865800865802</c:v>
                </c:pt>
                <c:pt idx="8">
                  <c:v>128.7477954144621</c:v>
                </c:pt>
                <c:pt idx="9">
                  <c:v>155.55555555555554</c:v>
                </c:pt>
                <c:pt idx="10">
                  <c:v>166.66666666666666</c:v>
                </c:pt>
                <c:pt idx="11">
                  <c:v>208.67208672086718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A-4743-A411-E54F899B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73408"/>
        <c:axId val="471576360"/>
      </c:lineChart>
      <c:catAx>
        <c:axId val="4715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76360"/>
        <c:crosses val="autoZero"/>
        <c:auto val="1"/>
        <c:lblAlgn val="ctr"/>
        <c:lblOffset val="100"/>
        <c:noMultiLvlLbl val="0"/>
      </c:catAx>
      <c:valAx>
        <c:axId val="4715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CAC</a:t>
            </a:r>
            <a:r>
              <a:rPr lang="pt-BR" baseline="0"/>
              <a:t> por tipo de planos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CAC!$A$10</c:f>
              <c:strCache>
                <c:ptCount val="1"/>
                <c:pt idx="0">
                  <c:v>CAC Médio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CAC!$B$10:$M$10</c:f>
              <c:numCache>
                <c:formatCode>_("R$"* #,##0.00_);_("R$"* \(#,##0.00\);_("R$"* "-"??_);_(@_)</c:formatCode>
                <c:ptCount val="12"/>
                <c:pt idx="0">
                  <c:v>259.47738693467335</c:v>
                </c:pt>
                <c:pt idx="1">
                  <c:v>260.85194174757282</c:v>
                </c:pt>
                <c:pt idx="2">
                  <c:v>256.50572082379864</c:v>
                </c:pt>
                <c:pt idx="3">
                  <c:v>264.57007125890738</c:v>
                </c:pt>
                <c:pt idx="4">
                  <c:v>261.12183908045978</c:v>
                </c:pt>
                <c:pt idx="5">
                  <c:v>249.33192389006342</c:v>
                </c:pt>
                <c:pt idx="6">
                  <c:v>287.90995260663504</c:v>
                </c:pt>
                <c:pt idx="7">
                  <c:v>295.1532663316583</c:v>
                </c:pt>
                <c:pt idx="8">
                  <c:v>294.76499999999999</c:v>
                </c:pt>
                <c:pt idx="9">
                  <c:v>303.58097686375322</c:v>
                </c:pt>
                <c:pt idx="10">
                  <c:v>290.35406698564594</c:v>
                </c:pt>
                <c:pt idx="11">
                  <c:v>308.69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4-4A10-86CE-14BB81B0FC05}"/>
            </c:ext>
          </c:extLst>
        </c:ser>
        <c:ser>
          <c:idx val="1"/>
          <c:order val="1"/>
          <c:tx>
            <c:strRef>
              <c:f>CAC!$A$11</c:f>
              <c:strCache>
                <c:ptCount val="1"/>
                <c:pt idx="0">
                  <c:v>CAC Plano Básico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CAC!$B$11:$M$11</c:f>
              <c:numCache>
                <c:formatCode>_("R$"* #,##0.00_);_("R$"* \(#,##0.00\);_("R$"* "-"??_);_(@_)</c:formatCode>
                <c:ptCount val="12"/>
                <c:pt idx="0">
                  <c:v>163.14691943127963</c:v>
                </c:pt>
                <c:pt idx="1">
                  <c:v>159.92708333333331</c:v>
                </c:pt>
                <c:pt idx="2">
                  <c:v>149.45733333333334</c:v>
                </c:pt>
                <c:pt idx="3">
                  <c:v>160.0344827586207</c:v>
                </c:pt>
                <c:pt idx="4">
                  <c:v>155.81344307270231</c:v>
                </c:pt>
                <c:pt idx="5">
                  <c:v>137.93450292397662</c:v>
                </c:pt>
                <c:pt idx="6">
                  <c:v>173.81688125894135</c:v>
                </c:pt>
                <c:pt idx="7">
                  <c:v>185.5781990521327</c:v>
                </c:pt>
                <c:pt idx="8">
                  <c:v>185.38679245283018</c:v>
                </c:pt>
                <c:pt idx="9">
                  <c:v>193.91297208538589</c:v>
                </c:pt>
                <c:pt idx="10">
                  <c:v>173.63090128755366</c:v>
                </c:pt>
                <c:pt idx="11">
                  <c:v>195.06477093206951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4-4A10-86CE-14BB81B0FC05}"/>
            </c:ext>
          </c:extLst>
        </c:ser>
        <c:ser>
          <c:idx val="2"/>
          <c:order val="2"/>
          <c:tx>
            <c:strRef>
              <c:f>CAC!$A$12</c:f>
              <c:strCache>
                <c:ptCount val="1"/>
                <c:pt idx="0">
                  <c:v>CAC Plano 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CAC!$B$12:$M$12</c:f>
              <c:numCache>
                <c:formatCode>_("R$"* #,##0.00_);_("R$"* \(#,##0.00\);_("R$"* "-"??_);_(@_)</c:formatCode>
                <c:ptCount val="12"/>
                <c:pt idx="0">
                  <c:v>187.08695652173913</c:v>
                </c:pt>
                <c:pt idx="1">
                  <c:v>194.69384057971013</c:v>
                </c:pt>
                <c:pt idx="2">
                  <c:v>203.06702898550725</c:v>
                </c:pt>
                <c:pt idx="3">
                  <c:v>201.78260869565219</c:v>
                </c:pt>
                <c:pt idx="4">
                  <c:v>205.77536231884056</c:v>
                </c:pt>
                <c:pt idx="5">
                  <c:v>213.64855072463769</c:v>
                </c:pt>
                <c:pt idx="6">
                  <c:v>220.10507246376812</c:v>
                </c:pt>
                <c:pt idx="7">
                  <c:v>212.80978260869566</c:v>
                </c:pt>
                <c:pt idx="8">
                  <c:v>213.59782608695653</c:v>
                </c:pt>
                <c:pt idx="9">
                  <c:v>213.93659420289856</c:v>
                </c:pt>
                <c:pt idx="10">
                  <c:v>219.86956521739131</c:v>
                </c:pt>
                <c:pt idx="11">
                  <c:v>223.68840579710144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4-4A10-86CE-14BB81B0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77016"/>
        <c:axId val="471574064"/>
      </c:lineChart>
      <c:lineChart>
        <c:grouping val="standard"/>
        <c:varyColors val="0"/>
        <c:ser>
          <c:idx val="3"/>
          <c:order val="3"/>
          <c:tx>
            <c:strRef>
              <c:f>CAC!$A$13</c:f>
              <c:strCache>
                <c:ptCount val="1"/>
                <c:pt idx="0">
                  <c:v>CAC Plano Empresas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CAC!$B$13:$M$13</c:f>
              <c:numCache>
                <c:formatCode>_("R$"* #,##0.00_);_("R$"* \(#,##0.00\);_("R$"* "-"??_);_(@_)</c:formatCode>
                <c:ptCount val="12"/>
                <c:pt idx="0">
                  <c:v>11474.666666666666</c:v>
                </c:pt>
                <c:pt idx="1">
                  <c:v>8955.9166666666661</c:v>
                </c:pt>
                <c:pt idx="2">
                  <c:v>12454.777777777779</c:v>
                </c:pt>
                <c:pt idx="3">
                  <c:v>7425.6</c:v>
                </c:pt>
                <c:pt idx="4">
                  <c:v>4732.833333333333</c:v>
                </c:pt>
                <c:pt idx="5">
                  <c:v>9827.8333333333339</c:v>
                </c:pt>
                <c:pt idx="6">
                  <c:v>8099.8666666666668</c:v>
                </c:pt>
                <c:pt idx="7">
                  <c:v>13052.333333333334</c:v>
                </c:pt>
                <c:pt idx="8">
                  <c:v>9825.5</c:v>
                </c:pt>
                <c:pt idx="9">
                  <c:v>19682.166666666668</c:v>
                </c:pt>
                <c:pt idx="10">
                  <c:v>40456</c:v>
                </c:pt>
                <c:pt idx="11">
                  <c:v>8231.7333333333336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D4-4A10-86CE-14BB81B0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03496"/>
        <c:axId val="473197920"/>
      </c:lineChart>
      <c:catAx>
        <c:axId val="47157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74064"/>
        <c:crosses val="autoZero"/>
        <c:auto val="1"/>
        <c:lblAlgn val="ctr"/>
        <c:lblOffset val="100"/>
        <c:noMultiLvlLbl val="0"/>
      </c:catAx>
      <c:valAx>
        <c:axId val="4715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77016"/>
        <c:crosses val="autoZero"/>
        <c:crossBetween val="between"/>
      </c:valAx>
      <c:valAx>
        <c:axId val="473197920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203496"/>
        <c:crosses val="max"/>
        <c:crossBetween val="between"/>
      </c:valAx>
      <c:catAx>
        <c:axId val="473203496"/>
        <c:scaling>
          <c:orientation val="minMax"/>
        </c:scaling>
        <c:delete val="1"/>
        <c:axPos val="b"/>
        <c:majorTickMark val="out"/>
        <c:minorTickMark val="none"/>
        <c:tickLblPos val="nextTo"/>
        <c:crossAx val="47319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LTV!$A$4</c:f>
              <c:strCache>
                <c:ptCount val="1"/>
                <c:pt idx="0">
                  <c:v>Churn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LTV!$B$2:$L$2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LTV!$B$4:$L$4</c:f>
              <c:numCache>
                <c:formatCode>0%</c:formatCode>
                <c:ptCount val="11"/>
                <c:pt idx="0">
                  <c:v>0.49939393939393939</c:v>
                </c:pt>
                <c:pt idx="1">
                  <c:v>0.52200000000000002</c:v>
                </c:pt>
                <c:pt idx="2">
                  <c:v>0.43148148148148158</c:v>
                </c:pt>
                <c:pt idx="3">
                  <c:v>0.19916666666666649</c:v>
                </c:pt>
                <c:pt idx="4">
                  <c:v>0.52857142857142847</c:v>
                </c:pt>
                <c:pt idx="5">
                  <c:v>7.9166666666666607E-2</c:v>
                </c:pt>
                <c:pt idx="6">
                  <c:v>2.634146341463417E-2</c:v>
                </c:pt>
                <c:pt idx="7">
                  <c:v>2.8750000000000053E-2</c:v>
                </c:pt>
                <c:pt idx="8">
                  <c:v>9.3333333333333046E-3</c:v>
                </c:pt>
                <c:pt idx="9">
                  <c:v>2.0000000000000018E-2</c:v>
                </c:pt>
                <c:pt idx="10">
                  <c:v>9.3750000000000222E-3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4-442D-8167-6A6B89DF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84152"/>
        <c:axId val="517983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LTV!$A$3</c15:sqref>
                        </c15:formulaRef>
                      </c:ext>
                    </c:extLst>
                    <c:strCache>
                      <c:ptCount val="1"/>
                      <c:pt idx="0">
                        <c:v>Nº de clientes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LTV!$B$3:$L$3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150</c:v>
                      </c:pt>
                      <c:pt idx="1">
                        <c:v>100</c:v>
                      </c:pt>
                      <c:pt idx="2">
                        <c:v>120</c:v>
                      </c:pt>
                      <c:pt idx="3">
                        <c:v>150</c:v>
                      </c:pt>
                      <c:pt idx="4">
                        <c:v>180</c:v>
                      </c:pt>
                      <c:pt idx="5">
                        <c:v>200</c:v>
                      </c:pt>
                      <c:pt idx="6">
                        <c:v>205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300</c:v>
                      </c:pt>
                      <c:pt idx="10">
                        <c:v>320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34-442D-8167-6A6B89DFD5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LTV!$A$5</c15:sqref>
                        </c15:formulaRef>
                      </c:ext>
                    </c:extLst>
                    <c:strCache>
                      <c:ptCount val="1"/>
                      <c:pt idx="0">
                        <c:v>Valor do plano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LTV!$B$5:$L$5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1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700</c:v>
                      </c:pt>
                      <c:pt idx="9">
                        <c:v>700</c:v>
                      </c:pt>
                      <c:pt idx="10">
                        <c:v>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34-442D-8167-6A6B89DFD5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LTV!$A$6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LTV!$B$6:$L$6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1"/>
                      <c:pt idx="0">
                        <c:v>105000</c:v>
                      </c:pt>
                      <c:pt idx="1">
                        <c:v>70000</c:v>
                      </c:pt>
                      <c:pt idx="2">
                        <c:v>84000</c:v>
                      </c:pt>
                      <c:pt idx="3">
                        <c:v>105000</c:v>
                      </c:pt>
                      <c:pt idx="4">
                        <c:v>126000</c:v>
                      </c:pt>
                      <c:pt idx="5">
                        <c:v>140000</c:v>
                      </c:pt>
                      <c:pt idx="6">
                        <c:v>143500</c:v>
                      </c:pt>
                      <c:pt idx="7">
                        <c:v>140000</c:v>
                      </c:pt>
                      <c:pt idx="8">
                        <c:v>175000</c:v>
                      </c:pt>
                      <c:pt idx="9">
                        <c:v>210000</c:v>
                      </c:pt>
                      <c:pt idx="10">
                        <c:v>224000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34-442D-8167-6A6B89DFD5C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LTV!$A$7</c15:sqref>
                        </c15:formulaRef>
                      </c:ext>
                    </c:extLst>
                    <c:strCache>
                      <c:ptCount val="1"/>
                      <c:pt idx="0">
                        <c:v>Impostos sobre faturamento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LTV!$B$7:$L$7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7.0000000000000007E-2</c:v>
                      </c:pt>
                      <c:pt idx="1">
                        <c:v>7.0000000000000007E-2</c:v>
                      </c:pt>
                      <c:pt idx="2">
                        <c:v>7.0000000000000007E-2</c:v>
                      </c:pt>
                      <c:pt idx="3">
                        <c:v>7.0000000000000007E-2</c:v>
                      </c:pt>
                      <c:pt idx="4">
                        <c:v>7.0000000000000007E-2</c:v>
                      </c:pt>
                      <c:pt idx="5">
                        <c:v>7.0000000000000007E-2</c:v>
                      </c:pt>
                      <c:pt idx="6">
                        <c:v>7.0000000000000007E-2</c:v>
                      </c:pt>
                      <c:pt idx="7">
                        <c:v>7.0000000000000007E-2</c:v>
                      </c:pt>
                      <c:pt idx="8">
                        <c:v>7.0000000000000007E-2</c:v>
                      </c:pt>
                      <c:pt idx="9">
                        <c:v>7.0000000000000007E-2</c:v>
                      </c:pt>
                      <c:pt idx="10">
                        <c:v>7.0000000000000007E-2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34-442D-8167-6A6B89DFD5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LTV!$A$8</c15:sqref>
                        </c15:formulaRef>
                      </c:ext>
                    </c:extLst>
                    <c:strCache>
                      <c:ptCount val="1"/>
                      <c:pt idx="0">
                        <c:v>Margem de lucro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LTV!$B$8:$L$8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0.77</c:v>
                      </c:pt>
                      <c:pt idx="1">
                        <c:v>0.77</c:v>
                      </c:pt>
                      <c:pt idx="2">
                        <c:v>0.77</c:v>
                      </c:pt>
                      <c:pt idx="3">
                        <c:v>0.77</c:v>
                      </c:pt>
                      <c:pt idx="4">
                        <c:v>0.77</c:v>
                      </c:pt>
                      <c:pt idx="5">
                        <c:v>0.77</c:v>
                      </c:pt>
                      <c:pt idx="6">
                        <c:v>0.77</c:v>
                      </c:pt>
                      <c:pt idx="7">
                        <c:v>0.77</c:v>
                      </c:pt>
                      <c:pt idx="8">
                        <c:v>0.77</c:v>
                      </c:pt>
                      <c:pt idx="9">
                        <c:v>0.77</c:v>
                      </c:pt>
                      <c:pt idx="10">
                        <c:v>0.77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34-442D-8167-6A6B89DFD5C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LTV!$A$9</c15:sqref>
                        </c15:formulaRef>
                      </c:ext>
                    </c:extLst>
                    <c:strCache>
                      <c:ptCount val="1"/>
                      <c:pt idx="0">
                        <c:v>LTV por 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LTV!$B$2:$L$2</c15:sqref>
                        </c15:formulaRef>
                      </c:ext>
                    </c:extLst>
                    <c:numCache>
                      <c:formatCode>mmm\-yy</c:formatCode>
                      <c:ptCount val="11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  <c:pt idx="3">
                        <c:v>43556</c:v>
                      </c:pt>
                      <c:pt idx="4">
                        <c:v>43586</c:v>
                      </c:pt>
                      <c:pt idx="5">
                        <c:v>43617</c:v>
                      </c:pt>
                      <c:pt idx="6">
                        <c:v>43647</c:v>
                      </c:pt>
                      <c:pt idx="7">
                        <c:v>43678</c:v>
                      </c:pt>
                      <c:pt idx="8">
                        <c:v>43709</c:v>
                      </c:pt>
                      <c:pt idx="9">
                        <c:v>43739</c:v>
                      </c:pt>
                      <c:pt idx="10">
                        <c:v>43770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LTV!$B$9:$L$9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11"/>
                      <c:pt idx="0">
                        <c:v>1303.5800970873786</c:v>
                      </c:pt>
                      <c:pt idx="1">
                        <c:v>1247.1264367816091</c:v>
                      </c:pt>
                      <c:pt idx="2">
                        <c:v>1508.7553648068665</c:v>
                      </c:pt>
                      <c:pt idx="3">
                        <c:v>3268.6192468619274</c:v>
                      </c:pt>
                      <c:pt idx="4">
                        <c:v>1231.6216216216219</c:v>
                      </c:pt>
                      <c:pt idx="5">
                        <c:v>8223.1578947368489</c:v>
                      </c:pt>
                      <c:pt idx="6">
                        <c:v>24713.888888888869</c:v>
                      </c:pt>
                      <c:pt idx="7">
                        <c:v>22643.478260869524</c:v>
                      </c:pt>
                      <c:pt idx="8">
                        <c:v>69750.000000000218</c:v>
                      </c:pt>
                      <c:pt idx="9">
                        <c:v>32549.999999999971</c:v>
                      </c:pt>
                      <c:pt idx="10">
                        <c:v>69439.99999999984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34-442D-8167-6A6B89DFD5CC}"/>
                  </c:ext>
                </c:extLst>
              </c15:ser>
            </c15:filteredLineSeries>
          </c:ext>
        </c:extLst>
      </c:lineChart>
      <c:dateAx>
        <c:axId val="5179841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983168"/>
        <c:crosses val="autoZero"/>
        <c:auto val="1"/>
        <c:lblOffset val="100"/>
        <c:baseTimeUnit val="months"/>
      </c:dateAx>
      <c:valAx>
        <c:axId val="517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98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NPS!$F$2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NPS!$G$1:$R$1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NPS!$G$2:$R$2</c:f>
              <c:numCache>
                <c:formatCode>0%</c:formatCode>
                <c:ptCount val="12"/>
                <c:pt idx="0">
                  <c:v>0.19047619047619047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0.6</c:v>
                </c:pt>
                <c:pt idx="7">
                  <c:v>0.6470588235294118</c:v>
                </c:pt>
                <c:pt idx="8">
                  <c:v>0.17391304347826086</c:v>
                </c:pt>
                <c:pt idx="9">
                  <c:v>0.23809523809523808</c:v>
                </c:pt>
                <c:pt idx="10">
                  <c:v>0.40625</c:v>
                </c:pt>
                <c:pt idx="11">
                  <c:v>0.78947368421052633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4-48DB-8E6A-CD5DD918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16696"/>
        <c:axId val="492518664"/>
      </c:lineChart>
      <c:dateAx>
        <c:axId val="492516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518664"/>
        <c:crosses val="autoZero"/>
        <c:auto val="1"/>
        <c:lblOffset val="100"/>
        <c:baseTimeUnit val="months"/>
      </c:dateAx>
      <c:valAx>
        <c:axId val="4925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51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CAC por canal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CAC!$A$26</c:f>
              <c:strCache>
                <c:ptCount val="1"/>
                <c:pt idx="0">
                  <c:v>CAC médio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CAC!$B$26:$M$26</c:f>
              <c:numCache>
                <c:formatCode>_("R$"* #,##0.00_);_("R$"* \(#,##0.00\);_("R$"* "-"??_);_(@_)</c:formatCode>
                <c:ptCount val="12"/>
                <c:pt idx="0">
                  <c:v>114.6788990825688</c:v>
                </c:pt>
                <c:pt idx="1">
                  <c:v>104.16666666666667</c:v>
                </c:pt>
                <c:pt idx="2">
                  <c:v>114.85451761102604</c:v>
                </c:pt>
                <c:pt idx="3">
                  <c:v>113.01859799713877</c:v>
                </c:pt>
                <c:pt idx="4">
                  <c:v>117.2106824925816</c:v>
                </c:pt>
                <c:pt idx="5">
                  <c:v>105.33333333333333</c:v>
                </c:pt>
                <c:pt idx="6">
                  <c:v>115.11789181692095</c:v>
                </c:pt>
                <c:pt idx="7">
                  <c:v>123.32838038632987</c:v>
                </c:pt>
                <c:pt idx="8">
                  <c:v>106.82110682110682</c:v>
                </c:pt>
                <c:pt idx="9">
                  <c:v>120.66574202496533</c:v>
                </c:pt>
                <c:pt idx="10">
                  <c:v>132.6219512195122</c:v>
                </c:pt>
                <c:pt idx="11">
                  <c:v>130.04484304932734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0-4E54-A5A8-D58DFCFA989C}"/>
            </c:ext>
          </c:extLst>
        </c:ser>
        <c:ser>
          <c:idx val="1"/>
          <c:order val="1"/>
          <c:tx>
            <c:strRef>
              <c:f>CAC!$A$27</c:f>
              <c:strCache>
                <c:ptCount val="1"/>
                <c:pt idx="0">
                  <c:v>CAC Facebook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CAC!$B$27:$M$27</c:f>
              <c:numCache>
                <c:formatCode>_("R$"* #,##0.00_);_("R$"* \(#,##0.00\);_("R$"* "-"??_);_(@_)</c:formatCode>
                <c:ptCount val="12"/>
                <c:pt idx="0">
                  <c:v>84.876543209876544</c:v>
                </c:pt>
                <c:pt idx="1">
                  <c:v>74.829931972789112</c:v>
                </c:pt>
                <c:pt idx="2">
                  <c:v>80.409356725146196</c:v>
                </c:pt>
                <c:pt idx="3">
                  <c:v>81.72043010752688</c:v>
                </c:pt>
                <c:pt idx="4">
                  <c:v>87.962962962962962</c:v>
                </c:pt>
                <c:pt idx="5">
                  <c:v>83.333333333333329</c:v>
                </c:pt>
                <c:pt idx="6">
                  <c:v>85.32176428054953</c:v>
                </c:pt>
                <c:pt idx="7">
                  <c:v>91.049382716049394</c:v>
                </c:pt>
                <c:pt idx="8">
                  <c:v>80.272108843537424</c:v>
                </c:pt>
                <c:pt idx="9">
                  <c:v>89.181286549707593</c:v>
                </c:pt>
                <c:pt idx="10">
                  <c:v>101.92147034252297</c:v>
                </c:pt>
                <c:pt idx="11">
                  <c:v>93.918398768283282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0-4E54-A5A8-D58DFCFA989C}"/>
            </c:ext>
          </c:extLst>
        </c:ser>
        <c:ser>
          <c:idx val="2"/>
          <c:order val="2"/>
          <c:tx>
            <c:strRef>
              <c:f>CAC!$A$28</c:f>
              <c:strCache>
                <c:ptCount val="1"/>
                <c:pt idx="0">
                  <c:v>CAC Twitter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CAC!$B$28:$M$28</c:f>
              <c:numCache>
                <c:formatCode>_("R$"* #,##0.00_);_("R$"* \(#,##0.00\);_("R$"* "-"??_);_(@_)</c:formatCode>
                <c:ptCount val="12"/>
                <c:pt idx="0">
                  <c:v>138.88888888888889</c:v>
                </c:pt>
                <c:pt idx="1">
                  <c:v>170.06802721088437</c:v>
                </c:pt>
                <c:pt idx="2">
                  <c:v>219.2982456140351</c:v>
                </c:pt>
                <c:pt idx="3">
                  <c:v>200</c:v>
                </c:pt>
                <c:pt idx="4">
                  <c:v>163.63636363636363</c:v>
                </c:pt>
                <c:pt idx="5">
                  <c:v>171.42857142857142</c:v>
                </c:pt>
                <c:pt idx="6">
                  <c:v>203.50877192982458</c:v>
                </c:pt>
                <c:pt idx="7">
                  <c:v>222.22222222222226</c:v>
                </c:pt>
                <c:pt idx="8">
                  <c:v>197.27891156462587</c:v>
                </c:pt>
                <c:pt idx="9">
                  <c:v>206.66666666666663</c:v>
                </c:pt>
                <c:pt idx="10">
                  <c:v>200.64724919093848</c:v>
                </c:pt>
                <c:pt idx="11">
                  <c:v>182.8908554572271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0-4E54-A5A8-D58DFCFA989C}"/>
            </c:ext>
          </c:extLst>
        </c:ser>
        <c:ser>
          <c:idx val="3"/>
          <c:order val="3"/>
          <c:tx>
            <c:strRef>
              <c:f>CAC!$A$29</c:f>
              <c:strCache>
                <c:ptCount val="1"/>
                <c:pt idx="0">
                  <c:v>CAC 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CAC!$B$29:$M$29</c:f>
              <c:numCache>
                <c:formatCode>_("R$"* #,##0.00_);_("R$"* \(#,##0.00\);_("R$"* "-"??_);_(@_)</c:formatCode>
                <c:ptCount val="12"/>
                <c:pt idx="0">
                  <c:v>212.41830065359477</c:v>
                </c:pt>
                <c:pt idx="1">
                  <c:v>164.14141414141415</c:v>
                </c:pt>
                <c:pt idx="2">
                  <c:v>179.06336088154271</c:v>
                </c:pt>
                <c:pt idx="3">
                  <c:v>159.72222222222223</c:v>
                </c:pt>
                <c:pt idx="4">
                  <c:v>174.24242424242425</c:v>
                </c:pt>
                <c:pt idx="5">
                  <c:v>121.6931216931217</c:v>
                </c:pt>
                <c:pt idx="6">
                  <c:v>147.47474747474749</c:v>
                </c:pt>
                <c:pt idx="7">
                  <c:v>158.00865800865802</c:v>
                </c:pt>
                <c:pt idx="8">
                  <c:v>128.7477954144621</c:v>
                </c:pt>
                <c:pt idx="9">
                  <c:v>155.55555555555554</c:v>
                </c:pt>
                <c:pt idx="10">
                  <c:v>166.66666666666666</c:v>
                </c:pt>
                <c:pt idx="11">
                  <c:v>208.67208672086718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0-4E54-A5A8-D58DFCFA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73408"/>
        <c:axId val="471576360"/>
      </c:lineChart>
      <c:catAx>
        <c:axId val="4715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76360"/>
        <c:crosses val="autoZero"/>
        <c:auto val="1"/>
        <c:lblAlgn val="ctr"/>
        <c:lblOffset val="100"/>
        <c:noMultiLvlLbl val="0"/>
      </c:catAx>
      <c:valAx>
        <c:axId val="4715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CAC</a:t>
            </a:r>
            <a:r>
              <a:rPr lang="pt-BR" baseline="0"/>
              <a:t> por tipo de planos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CAC!$A$10</c:f>
              <c:strCache>
                <c:ptCount val="1"/>
                <c:pt idx="0">
                  <c:v>CAC Médio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CAC!$B$10:$M$10</c:f>
              <c:numCache>
                <c:formatCode>_("R$"* #,##0.00_);_("R$"* \(#,##0.00\);_("R$"* "-"??_);_(@_)</c:formatCode>
                <c:ptCount val="12"/>
                <c:pt idx="0">
                  <c:v>259.47738693467335</c:v>
                </c:pt>
                <c:pt idx="1">
                  <c:v>260.85194174757282</c:v>
                </c:pt>
                <c:pt idx="2">
                  <c:v>256.50572082379864</c:v>
                </c:pt>
                <c:pt idx="3">
                  <c:v>264.57007125890738</c:v>
                </c:pt>
                <c:pt idx="4">
                  <c:v>261.12183908045978</c:v>
                </c:pt>
                <c:pt idx="5">
                  <c:v>249.33192389006342</c:v>
                </c:pt>
                <c:pt idx="6">
                  <c:v>287.90995260663504</c:v>
                </c:pt>
                <c:pt idx="7">
                  <c:v>295.1532663316583</c:v>
                </c:pt>
                <c:pt idx="8">
                  <c:v>294.76499999999999</c:v>
                </c:pt>
                <c:pt idx="9">
                  <c:v>303.58097686375322</c:v>
                </c:pt>
                <c:pt idx="10">
                  <c:v>290.35406698564594</c:v>
                </c:pt>
                <c:pt idx="11">
                  <c:v>308.69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5-441C-8A2E-4024E59FFB31}"/>
            </c:ext>
          </c:extLst>
        </c:ser>
        <c:ser>
          <c:idx val="1"/>
          <c:order val="1"/>
          <c:tx>
            <c:strRef>
              <c:f>CAC!$A$11</c:f>
              <c:strCache>
                <c:ptCount val="1"/>
                <c:pt idx="0">
                  <c:v>CAC Plano Básico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CAC!$B$11:$M$11</c:f>
              <c:numCache>
                <c:formatCode>_("R$"* #,##0.00_);_("R$"* \(#,##0.00\);_("R$"* "-"??_);_(@_)</c:formatCode>
                <c:ptCount val="12"/>
                <c:pt idx="0">
                  <c:v>163.14691943127963</c:v>
                </c:pt>
                <c:pt idx="1">
                  <c:v>159.92708333333331</c:v>
                </c:pt>
                <c:pt idx="2">
                  <c:v>149.45733333333334</c:v>
                </c:pt>
                <c:pt idx="3">
                  <c:v>160.0344827586207</c:v>
                </c:pt>
                <c:pt idx="4">
                  <c:v>155.81344307270231</c:v>
                </c:pt>
                <c:pt idx="5">
                  <c:v>137.93450292397662</c:v>
                </c:pt>
                <c:pt idx="6">
                  <c:v>173.81688125894135</c:v>
                </c:pt>
                <c:pt idx="7">
                  <c:v>185.5781990521327</c:v>
                </c:pt>
                <c:pt idx="8">
                  <c:v>185.38679245283018</c:v>
                </c:pt>
                <c:pt idx="9">
                  <c:v>193.91297208538589</c:v>
                </c:pt>
                <c:pt idx="10">
                  <c:v>173.63090128755366</c:v>
                </c:pt>
                <c:pt idx="11">
                  <c:v>195.06477093206951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41C-8A2E-4024E59FFB31}"/>
            </c:ext>
          </c:extLst>
        </c:ser>
        <c:ser>
          <c:idx val="2"/>
          <c:order val="2"/>
          <c:tx>
            <c:strRef>
              <c:f>CAC!$A$12</c:f>
              <c:strCache>
                <c:ptCount val="1"/>
                <c:pt idx="0">
                  <c:v>CAC Plano 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CAC!$B$12:$M$12</c:f>
              <c:numCache>
                <c:formatCode>_("R$"* #,##0.00_);_("R$"* \(#,##0.00\);_("R$"* "-"??_);_(@_)</c:formatCode>
                <c:ptCount val="12"/>
                <c:pt idx="0">
                  <c:v>187.08695652173913</c:v>
                </c:pt>
                <c:pt idx="1">
                  <c:v>194.69384057971013</c:v>
                </c:pt>
                <c:pt idx="2">
                  <c:v>203.06702898550725</c:v>
                </c:pt>
                <c:pt idx="3">
                  <c:v>201.78260869565219</c:v>
                </c:pt>
                <c:pt idx="4">
                  <c:v>205.77536231884056</c:v>
                </c:pt>
                <c:pt idx="5">
                  <c:v>213.64855072463769</c:v>
                </c:pt>
                <c:pt idx="6">
                  <c:v>220.10507246376812</c:v>
                </c:pt>
                <c:pt idx="7">
                  <c:v>212.80978260869566</c:v>
                </c:pt>
                <c:pt idx="8">
                  <c:v>213.59782608695653</c:v>
                </c:pt>
                <c:pt idx="9">
                  <c:v>213.93659420289856</c:v>
                </c:pt>
                <c:pt idx="10">
                  <c:v>219.86956521739131</c:v>
                </c:pt>
                <c:pt idx="11">
                  <c:v>223.68840579710144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5-441C-8A2E-4024E59F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77016"/>
        <c:axId val="471574064"/>
      </c:lineChart>
      <c:lineChart>
        <c:grouping val="standard"/>
        <c:varyColors val="0"/>
        <c:ser>
          <c:idx val="3"/>
          <c:order val="3"/>
          <c:tx>
            <c:strRef>
              <c:f>CAC!$A$13</c:f>
              <c:strCache>
                <c:ptCount val="1"/>
                <c:pt idx="0">
                  <c:v>CAC Plano Empresas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CAC!$B$13:$M$13</c:f>
              <c:numCache>
                <c:formatCode>_("R$"* #,##0.00_);_("R$"* \(#,##0.00\);_("R$"* "-"??_);_(@_)</c:formatCode>
                <c:ptCount val="12"/>
                <c:pt idx="0">
                  <c:v>11474.666666666666</c:v>
                </c:pt>
                <c:pt idx="1">
                  <c:v>8955.9166666666661</c:v>
                </c:pt>
                <c:pt idx="2">
                  <c:v>12454.777777777779</c:v>
                </c:pt>
                <c:pt idx="3">
                  <c:v>7425.6</c:v>
                </c:pt>
                <c:pt idx="4">
                  <c:v>4732.833333333333</c:v>
                </c:pt>
                <c:pt idx="5">
                  <c:v>9827.8333333333339</c:v>
                </c:pt>
                <c:pt idx="6">
                  <c:v>8099.8666666666668</c:v>
                </c:pt>
                <c:pt idx="7">
                  <c:v>13052.333333333334</c:v>
                </c:pt>
                <c:pt idx="8">
                  <c:v>9825.5</c:v>
                </c:pt>
                <c:pt idx="9">
                  <c:v>19682.166666666668</c:v>
                </c:pt>
                <c:pt idx="10">
                  <c:v>40456</c:v>
                </c:pt>
                <c:pt idx="11">
                  <c:v>8231.7333333333336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5-441C-8A2E-4024E59F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03496"/>
        <c:axId val="473197920"/>
      </c:lineChart>
      <c:catAx>
        <c:axId val="47157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74064"/>
        <c:crosses val="autoZero"/>
        <c:auto val="1"/>
        <c:lblAlgn val="ctr"/>
        <c:lblOffset val="100"/>
        <c:noMultiLvlLbl val="0"/>
      </c:catAx>
      <c:valAx>
        <c:axId val="4715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77016"/>
        <c:crosses val="autoZero"/>
        <c:crossBetween val="between"/>
      </c:valAx>
      <c:valAx>
        <c:axId val="473197920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203496"/>
        <c:crosses val="max"/>
        <c:crossBetween val="between"/>
      </c:valAx>
      <c:catAx>
        <c:axId val="473203496"/>
        <c:scaling>
          <c:orientation val="minMax"/>
        </c:scaling>
        <c:delete val="1"/>
        <c:axPos val="b"/>
        <c:majorTickMark val="out"/>
        <c:minorTickMark val="none"/>
        <c:tickLblPos val="nextTo"/>
        <c:crossAx val="47319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Retenção por cohort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'Análise de cohort'!$C$17</c:f>
              <c:strCache>
                <c:ptCount val="1"/>
                <c:pt idx="0">
                  <c:v>Mês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cohort'!$D$17:$N$17</c:f>
              <c:numCache>
                <c:formatCode>0%</c:formatCode>
                <c:ptCount val="11"/>
                <c:pt idx="0">
                  <c:v>0.8666666666666667</c:v>
                </c:pt>
                <c:pt idx="1">
                  <c:v>0.6</c:v>
                </c:pt>
                <c:pt idx="2">
                  <c:v>0.52</c:v>
                </c:pt>
                <c:pt idx="3">
                  <c:v>0.5</c:v>
                </c:pt>
                <c:pt idx="4">
                  <c:v>0.49333333333333335</c:v>
                </c:pt>
                <c:pt idx="5">
                  <c:v>0.48666666666666669</c:v>
                </c:pt>
                <c:pt idx="6">
                  <c:v>0.48666666666666669</c:v>
                </c:pt>
                <c:pt idx="7">
                  <c:v>0.4</c:v>
                </c:pt>
                <c:pt idx="8">
                  <c:v>0.4</c:v>
                </c:pt>
                <c:pt idx="9">
                  <c:v>0.38666666666666666</c:v>
                </c:pt>
                <c:pt idx="10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4-4708-8365-307126BF8747}"/>
            </c:ext>
          </c:extLst>
        </c:ser>
        <c:ser>
          <c:idx val="1"/>
          <c:order val="1"/>
          <c:tx>
            <c:strRef>
              <c:f>'Análise de cohort'!$C$18</c:f>
              <c:strCache>
                <c:ptCount val="1"/>
                <c:pt idx="0">
                  <c:v>Mês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cohort'!$D$18:$N$18</c:f>
              <c:numCache>
                <c:formatCode>0%</c:formatCode>
                <c:ptCount val="11"/>
                <c:pt idx="0">
                  <c:v>0.95</c:v>
                </c:pt>
                <c:pt idx="1">
                  <c:v>0.72</c:v>
                </c:pt>
                <c:pt idx="2">
                  <c:v>0.65</c:v>
                </c:pt>
                <c:pt idx="3">
                  <c:v>0.56000000000000005</c:v>
                </c:pt>
                <c:pt idx="4">
                  <c:v>0.43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4-4708-8365-307126BF8747}"/>
            </c:ext>
          </c:extLst>
        </c:ser>
        <c:ser>
          <c:idx val="2"/>
          <c:order val="2"/>
          <c:tx>
            <c:strRef>
              <c:f>'Análise de cohort'!$C$19</c:f>
              <c:strCache>
                <c:ptCount val="1"/>
                <c:pt idx="0">
                  <c:v>Mês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cohort'!$D$19:$N$19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0.6166666666666667</c:v>
                </c:pt>
                <c:pt idx="2">
                  <c:v>0.56666666666666665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0.51666666666666672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4-4708-8365-307126BF8747}"/>
            </c:ext>
          </c:extLst>
        </c:ser>
        <c:ser>
          <c:idx val="3"/>
          <c:order val="3"/>
          <c:tx>
            <c:strRef>
              <c:f>'Análise de cohort'!$C$20</c:f>
              <c:strCache>
                <c:ptCount val="1"/>
                <c:pt idx="0">
                  <c:v>Mês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cohort'!$D$20:$N$20</c:f>
              <c:numCache>
                <c:formatCode>0%</c:formatCode>
                <c:ptCount val="11"/>
                <c:pt idx="0">
                  <c:v>0.96666666666666667</c:v>
                </c:pt>
                <c:pt idx="1">
                  <c:v>0.92</c:v>
                </c:pt>
                <c:pt idx="2">
                  <c:v>0.8666666666666667</c:v>
                </c:pt>
                <c:pt idx="3">
                  <c:v>0.81333333333333335</c:v>
                </c:pt>
                <c:pt idx="4">
                  <c:v>0.76</c:v>
                </c:pt>
                <c:pt idx="5">
                  <c:v>0.7466666666666667</c:v>
                </c:pt>
                <c:pt idx="6">
                  <c:v>0.66666666666666663</c:v>
                </c:pt>
                <c:pt idx="7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4-4708-8365-307126BF8747}"/>
            </c:ext>
          </c:extLst>
        </c:ser>
        <c:ser>
          <c:idx val="4"/>
          <c:order val="4"/>
          <c:tx>
            <c:strRef>
              <c:f>'Análise de cohort'!$C$21</c:f>
              <c:strCache>
                <c:ptCount val="1"/>
                <c:pt idx="0">
                  <c:v>Mês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cohort'!$D$21:$N$21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0.66666666666666663</c:v>
                </c:pt>
                <c:pt idx="2">
                  <c:v>0.5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4-4708-8365-307126BF8747}"/>
            </c:ext>
          </c:extLst>
        </c:ser>
        <c:ser>
          <c:idx val="5"/>
          <c:order val="5"/>
          <c:tx>
            <c:strRef>
              <c:f>'Análise de cohort'!$C$22</c:f>
              <c:strCache>
                <c:ptCount val="1"/>
                <c:pt idx="0">
                  <c:v>Mês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cohort'!$D$22:$N$22</c:f>
              <c:numCache>
                <c:formatCode>0%</c:formatCode>
                <c:ptCount val="11"/>
                <c:pt idx="0">
                  <c:v>0.98499999999999999</c:v>
                </c:pt>
                <c:pt idx="1">
                  <c:v>0.95499999999999996</c:v>
                </c:pt>
                <c:pt idx="2">
                  <c:v>0.92500000000000004</c:v>
                </c:pt>
                <c:pt idx="3">
                  <c:v>0.9</c:v>
                </c:pt>
                <c:pt idx="4">
                  <c:v>0.89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4-4708-8365-307126BF8747}"/>
            </c:ext>
          </c:extLst>
        </c:ser>
        <c:ser>
          <c:idx val="6"/>
          <c:order val="6"/>
          <c:tx>
            <c:strRef>
              <c:f>'Análise de cohort'!$C$23</c:f>
              <c:strCache>
                <c:ptCount val="1"/>
                <c:pt idx="0">
                  <c:v>Mês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cohort'!$D$23:$N$23</c:f>
              <c:numCache>
                <c:formatCode>0%</c:formatCode>
                <c:ptCount val="11"/>
                <c:pt idx="0">
                  <c:v>0.99512195121951219</c:v>
                </c:pt>
                <c:pt idx="1">
                  <c:v>0.97560975609756095</c:v>
                </c:pt>
                <c:pt idx="2">
                  <c:v>0.96585365853658534</c:v>
                </c:pt>
                <c:pt idx="3">
                  <c:v>0.96585365853658534</c:v>
                </c:pt>
                <c:pt idx="4">
                  <c:v>0.96585365853658534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4-4708-8365-307126BF8747}"/>
            </c:ext>
          </c:extLst>
        </c:ser>
        <c:ser>
          <c:idx val="7"/>
          <c:order val="7"/>
          <c:tx>
            <c:strRef>
              <c:f>'Análise de cohort'!$C$24</c:f>
              <c:strCache>
                <c:ptCount val="1"/>
                <c:pt idx="0">
                  <c:v>Mês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cohort'!$D$24:$N$24</c:f>
              <c:numCache>
                <c:formatCode>0%</c:formatCode>
                <c:ptCount val="11"/>
                <c:pt idx="0">
                  <c:v>0.99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84-4708-8365-307126BF8747}"/>
            </c:ext>
          </c:extLst>
        </c:ser>
        <c:ser>
          <c:idx val="8"/>
          <c:order val="8"/>
          <c:tx>
            <c:strRef>
              <c:f>'Análise de cohort'!$C$25</c:f>
              <c:strCache>
                <c:ptCount val="1"/>
                <c:pt idx="0">
                  <c:v>Mês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cohort'!$D$25:$N$25</c:f>
              <c:numCache>
                <c:formatCode>0%</c:formatCode>
                <c:ptCount val="11"/>
                <c:pt idx="0">
                  <c:v>1</c:v>
                </c:pt>
                <c:pt idx="1">
                  <c:v>0.99199999999999999</c:v>
                </c:pt>
                <c:pt idx="2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84-4708-8365-307126BF8747}"/>
            </c:ext>
          </c:extLst>
        </c:ser>
        <c:ser>
          <c:idx val="9"/>
          <c:order val="9"/>
          <c:tx>
            <c:strRef>
              <c:f>'Análise de cohort'!$C$26</c:f>
              <c:strCache>
                <c:ptCount val="1"/>
                <c:pt idx="0">
                  <c:v>Mês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cohort'!$D$26:$N$26</c:f>
              <c:numCache>
                <c:formatCode>0%</c:formatCode>
                <c:ptCount val="11"/>
                <c:pt idx="0">
                  <c:v>0.98</c:v>
                </c:pt>
                <c:pt idx="1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84-4708-8365-307126BF8747}"/>
            </c:ext>
          </c:extLst>
        </c:ser>
        <c:ser>
          <c:idx val="10"/>
          <c:order val="10"/>
          <c:tx>
            <c:strRef>
              <c:f>'Análise de cohort'!$C$27</c:f>
              <c:strCache>
                <c:ptCount val="1"/>
                <c:pt idx="0">
                  <c:v>Mês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cohort'!$D$27:$N$27</c:f>
              <c:numCache>
                <c:formatCode>0%</c:formatCode>
                <c:ptCount val="11"/>
                <c:pt idx="0">
                  <c:v>0.99062499999999998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84-4708-8365-307126BF8747}"/>
            </c:ext>
          </c:extLst>
        </c:ser>
        <c:ser>
          <c:idx val="11"/>
          <c:order val="11"/>
          <c:tx>
            <c:strRef>
              <c:f>'Análise de cohort'!$C$28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'Análise de cohort'!$D$16:$N$16</c:f>
              <c:strCache>
                <c:ptCount val="11"/>
                <c:pt idx="0">
                  <c:v>Período 1</c:v>
                </c:pt>
                <c:pt idx="1">
                  <c:v>Período 2</c:v>
                </c:pt>
                <c:pt idx="2">
                  <c:v>Período 3</c:v>
                </c:pt>
                <c:pt idx="3">
                  <c:v>Período 4</c:v>
                </c:pt>
                <c:pt idx="4">
                  <c:v>Período 5</c:v>
                </c:pt>
                <c:pt idx="5">
                  <c:v>Período 6</c:v>
                </c:pt>
                <c:pt idx="6">
                  <c:v>Período 7</c:v>
                </c:pt>
                <c:pt idx="7">
                  <c:v>Período 8</c:v>
                </c:pt>
                <c:pt idx="8">
                  <c:v>Período 9</c:v>
                </c:pt>
                <c:pt idx="9">
                  <c:v>Período 10</c:v>
                </c:pt>
                <c:pt idx="10">
                  <c:v>Período 11</c:v>
                </c:pt>
              </c:strCache>
            </c:strRef>
          </c:cat>
          <c:val>
            <c:numRef>
              <c:f>'Análise de cohort'!$D$28:$N$28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84-4708-8365-307126BF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36800"/>
        <c:axId val="497838440"/>
      </c:lineChart>
      <c:catAx>
        <c:axId val="4978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838440"/>
        <c:crosses val="autoZero"/>
        <c:auto val="1"/>
        <c:lblAlgn val="ctr"/>
        <c:lblOffset val="100"/>
        <c:noMultiLvlLbl val="0"/>
      </c:catAx>
      <c:valAx>
        <c:axId val="497838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8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13</xdr:row>
      <xdr:rowOff>141195</xdr:rowOff>
    </xdr:from>
    <xdr:to>
      <xdr:col>17</xdr:col>
      <xdr:colOff>459441</xdr:colOff>
      <xdr:row>26</xdr:row>
      <xdr:rowOff>141195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B55648-F8C4-4875-B1E7-BF6A6BA7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61481</xdr:colOff>
      <xdr:row>3</xdr:row>
      <xdr:rowOff>155864</xdr:rowOff>
    </xdr:from>
    <xdr:to>
      <xdr:col>6</xdr:col>
      <xdr:colOff>100853</xdr:colOff>
      <xdr:row>13</xdr:row>
      <xdr:rowOff>127288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57A46A-E4A1-4F7D-A464-0B1A4AC23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112059</xdr:colOff>
      <xdr:row>3</xdr:row>
      <xdr:rowOff>156882</xdr:rowOff>
    </xdr:from>
    <xdr:to>
      <xdr:col>17</xdr:col>
      <xdr:colOff>470086</xdr:colOff>
      <xdr:row>13</xdr:row>
      <xdr:rowOff>128307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2F93A0-3B74-4597-8EBA-1D36526F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490826</xdr:colOff>
      <xdr:row>3</xdr:row>
      <xdr:rowOff>156882</xdr:rowOff>
    </xdr:from>
    <xdr:to>
      <xdr:col>24</xdr:col>
      <xdr:colOff>243177</xdr:colOff>
      <xdr:row>26</xdr:row>
      <xdr:rowOff>145676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66B177-9150-4AFB-B4FA-E155E79DD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71869</xdr:colOff>
      <xdr:row>0</xdr:row>
      <xdr:rowOff>34636</xdr:rowOff>
    </xdr:from>
    <xdr:to>
      <xdr:col>3</xdr:col>
      <xdr:colOff>136438</xdr:colOff>
      <xdr:row>4</xdr:row>
      <xdr:rowOff>33618</xdr:rowOff>
    </xdr:to>
    <xdr:pic>
      <xdr:nvPicPr>
        <xdr:cNvPr id="6" name="Imagem 5" descr="Image result for voitto png">
          <a:extLst>
            <a:ext uri="{FF2B5EF4-FFF2-40B4-BE49-F238E27FC236}">
              <a16:creationId xmlns:a16="http://schemas.microsoft.com/office/drawing/2014/main" id="{E03FC115-5762-47B4-8FBD-FFBC376145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696" b="26087"/>
        <a:stretch/>
      </xdr:blipFill>
      <xdr:spPr bwMode="auto">
        <a:xfrm>
          <a:off x="71869" y="34636"/>
          <a:ext cx="1879922" cy="760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145676</xdr:colOff>
      <xdr:row>3</xdr:row>
      <xdr:rowOff>156882</xdr:rowOff>
    </xdr:from>
    <xdr:to>
      <xdr:col>12</xdr:col>
      <xdr:colOff>67235</xdr:colOff>
      <xdr:row>13</xdr:row>
      <xdr:rowOff>112059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C05CFAE-B1F2-455E-BE1F-8D3F55925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157161</xdr:rowOff>
    </xdr:from>
    <xdr:to>
      <xdr:col>18</xdr:col>
      <xdr:colOff>57149</xdr:colOff>
      <xdr:row>20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EB1CF9-9D70-40B2-B78A-B4D6C660C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29</xdr:row>
      <xdr:rowOff>157162</xdr:rowOff>
    </xdr:from>
    <xdr:to>
      <xdr:col>4</xdr:col>
      <xdr:colOff>647700</xdr:colOff>
      <xdr:row>44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F46CBF-7922-4E65-A485-1E1CF9776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29</xdr:row>
      <xdr:rowOff>90487</xdr:rowOff>
    </xdr:from>
    <xdr:to>
      <xdr:col>10</xdr:col>
      <xdr:colOff>657225</xdr:colOff>
      <xdr:row>43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ADE6A4-830D-4367-9522-52DAD122F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29</xdr:row>
      <xdr:rowOff>42862</xdr:rowOff>
    </xdr:from>
    <xdr:to>
      <xdr:col>13</xdr:col>
      <xdr:colOff>485775</xdr:colOff>
      <xdr:row>43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35F966-38E9-4C30-A34F-F92FF4762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109537</xdr:rowOff>
    </xdr:from>
    <xdr:to>
      <xdr:col>3</xdr:col>
      <xdr:colOff>895350</xdr:colOff>
      <xdr:row>25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5E0D11-A18A-4C78-8FEE-FE9087971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69A8-713B-4858-8D83-DF6D25DC0B09}">
  <dimension ref="A1"/>
  <sheetViews>
    <sheetView showGridLines="0" tabSelected="1" zoomScale="85" zoomScaleNormal="85" workbookViewId="0">
      <selection activeCell="F3" sqref="F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5A15-CD8F-4806-BE6E-16464850E26A}">
  <dimension ref="A1:R290"/>
  <sheetViews>
    <sheetView showGridLines="0" workbookViewId="0">
      <selection activeCell="B23" sqref="B23"/>
    </sheetView>
  </sheetViews>
  <sheetFormatPr defaultRowHeight="15" x14ac:dyDescent="0.25"/>
  <cols>
    <col min="1" max="1" width="12" style="3" bestFit="1" customWidth="1"/>
    <col min="2" max="2" width="21.7109375" style="3" bestFit="1" customWidth="1"/>
    <col min="3" max="3" width="9.140625" style="3"/>
    <col min="4" max="4" width="14.28515625" style="30" bestFit="1" customWidth="1"/>
    <col min="5" max="5" width="5.42578125" customWidth="1"/>
  </cols>
  <sheetData>
    <row r="1" spans="1:18" x14ac:dyDescent="0.25">
      <c r="A1" s="15" t="s">
        <v>0</v>
      </c>
      <c r="B1" s="15" t="s">
        <v>1</v>
      </c>
      <c r="C1" s="15" t="s">
        <v>3</v>
      </c>
      <c r="D1" s="26" t="s">
        <v>4</v>
      </c>
      <c r="G1" s="13">
        <v>43466</v>
      </c>
      <c r="H1" s="13">
        <v>43497</v>
      </c>
      <c r="I1" s="13">
        <v>43525</v>
      </c>
      <c r="J1" s="13">
        <v>43556</v>
      </c>
      <c r="K1" s="13">
        <v>43586</v>
      </c>
      <c r="L1" s="13">
        <v>43617</v>
      </c>
      <c r="M1" s="13">
        <v>43647</v>
      </c>
      <c r="N1" s="13">
        <v>43678</v>
      </c>
      <c r="O1" s="13">
        <v>43709</v>
      </c>
      <c r="P1" s="13">
        <v>43739</v>
      </c>
      <c r="Q1" s="13">
        <v>43770</v>
      </c>
      <c r="R1" s="13">
        <v>43800</v>
      </c>
    </row>
    <row r="2" spans="1:18" x14ac:dyDescent="0.25">
      <c r="A2" s="27">
        <v>19</v>
      </c>
      <c r="B2" s="27">
        <v>5</v>
      </c>
      <c r="C2" s="28">
        <v>43466</v>
      </c>
      <c r="D2" s="29" t="str">
        <f t="shared" ref="D2:D65" si="0">IF(AND(B2&lt;=6,B2&gt;0),"Detrator",IF(OR(B2=7,B2=8),"Neutro",IF(OR(B2=9,B2=10),"Promotor")))</f>
        <v>Detrator</v>
      </c>
      <c r="F2" s="15" t="s">
        <v>2</v>
      </c>
      <c r="G2" s="14">
        <f>(COUNTIFS($D:$D,"Promotor",$C:$C,G1)-COUNTIFS($D:$D,"Detrator",$C:$C,G1))/COUNTIF($C:$C,G1)</f>
        <v>0.19047619047619047</v>
      </c>
      <c r="H2" s="14">
        <f t="shared" ref="H2:R2" si="1">(COUNTIFS($D:$D,"Promotor",$C:$C,H1)-COUNTIFS($D:$D,"Detrator",$C:$C,H1))/COUNTIF($C:$C,H1)</f>
        <v>0.14285714285714285</v>
      </c>
      <c r="I2" s="14">
        <f t="shared" si="1"/>
        <v>0.14285714285714285</v>
      </c>
      <c r="J2" s="14">
        <f t="shared" si="1"/>
        <v>0.16666666666666666</v>
      </c>
      <c r="K2" s="14">
        <f t="shared" si="1"/>
        <v>0.41666666666666669</v>
      </c>
      <c r="L2" s="14">
        <f t="shared" si="1"/>
        <v>0.41666666666666669</v>
      </c>
      <c r="M2" s="14">
        <f t="shared" si="1"/>
        <v>0.6</v>
      </c>
      <c r="N2" s="14">
        <f t="shared" si="1"/>
        <v>0.6470588235294118</v>
      </c>
      <c r="O2" s="14">
        <f t="shared" si="1"/>
        <v>0.17391304347826086</v>
      </c>
      <c r="P2" s="14">
        <f t="shared" si="1"/>
        <v>0.23809523809523808</v>
      </c>
      <c r="Q2" s="14">
        <f t="shared" si="1"/>
        <v>0.40625</v>
      </c>
      <c r="R2" s="14">
        <f t="shared" si="1"/>
        <v>0.78947368421052633</v>
      </c>
    </row>
    <row r="3" spans="1:18" x14ac:dyDescent="0.25">
      <c r="A3" s="27">
        <v>22</v>
      </c>
      <c r="B3" s="27">
        <v>9</v>
      </c>
      <c r="C3" s="28">
        <v>43466</v>
      </c>
      <c r="D3" s="29" t="str">
        <f t="shared" si="0"/>
        <v>Promotor</v>
      </c>
    </row>
    <row r="4" spans="1:18" x14ac:dyDescent="0.25">
      <c r="A4" s="27">
        <v>23</v>
      </c>
      <c r="B4" s="27">
        <v>10</v>
      </c>
      <c r="C4" s="28">
        <v>43466</v>
      </c>
      <c r="D4" s="29" t="str">
        <f t="shared" si="0"/>
        <v>Promotor</v>
      </c>
    </row>
    <row r="5" spans="1:18" x14ac:dyDescent="0.25">
      <c r="A5" s="27">
        <v>33</v>
      </c>
      <c r="B5" s="27">
        <v>8</v>
      </c>
      <c r="C5" s="28">
        <v>43466</v>
      </c>
      <c r="D5" s="29" t="str">
        <f t="shared" si="0"/>
        <v>Neutro</v>
      </c>
    </row>
    <row r="6" spans="1:18" x14ac:dyDescent="0.25">
      <c r="A6" s="27">
        <v>34</v>
      </c>
      <c r="B6" s="27">
        <v>7</v>
      </c>
      <c r="C6" s="28">
        <v>43466</v>
      </c>
      <c r="D6" s="29" t="str">
        <f t="shared" si="0"/>
        <v>Neutro</v>
      </c>
    </row>
    <row r="7" spans="1:18" x14ac:dyDescent="0.25">
      <c r="A7" s="27">
        <v>35</v>
      </c>
      <c r="B7" s="27">
        <v>8</v>
      </c>
      <c r="C7" s="28">
        <v>43466</v>
      </c>
      <c r="D7" s="29" t="str">
        <f t="shared" si="0"/>
        <v>Neutro</v>
      </c>
    </row>
    <row r="8" spans="1:18" x14ac:dyDescent="0.25">
      <c r="A8" s="27">
        <v>36</v>
      </c>
      <c r="B8" s="27">
        <v>5</v>
      </c>
      <c r="C8" s="28">
        <v>43466</v>
      </c>
      <c r="D8" s="29" t="str">
        <f t="shared" si="0"/>
        <v>Detrator</v>
      </c>
    </row>
    <row r="9" spans="1:18" x14ac:dyDescent="0.25">
      <c r="A9" s="27">
        <v>37</v>
      </c>
      <c r="B9" s="27">
        <v>7</v>
      </c>
      <c r="C9" s="28">
        <v>43466</v>
      </c>
      <c r="D9" s="29" t="str">
        <f t="shared" si="0"/>
        <v>Neutro</v>
      </c>
    </row>
    <row r="10" spans="1:18" x14ac:dyDescent="0.25">
      <c r="A10" s="27">
        <v>38</v>
      </c>
      <c r="B10" s="27">
        <v>9</v>
      </c>
      <c r="C10" s="28">
        <v>43466</v>
      </c>
      <c r="D10" s="29" t="str">
        <f t="shared" si="0"/>
        <v>Promotor</v>
      </c>
    </row>
    <row r="11" spans="1:18" x14ac:dyDescent="0.25">
      <c r="A11" s="27">
        <v>39</v>
      </c>
      <c r="B11" s="27">
        <v>8</v>
      </c>
      <c r="C11" s="28">
        <v>43466</v>
      </c>
      <c r="D11" s="29" t="str">
        <f t="shared" si="0"/>
        <v>Neutro</v>
      </c>
    </row>
    <row r="12" spans="1:18" x14ac:dyDescent="0.25">
      <c r="A12" s="27">
        <v>47</v>
      </c>
      <c r="B12" s="27">
        <v>9</v>
      </c>
      <c r="C12" s="28">
        <v>43466</v>
      </c>
      <c r="D12" s="29" t="str">
        <f t="shared" si="0"/>
        <v>Promotor</v>
      </c>
    </row>
    <row r="13" spans="1:18" x14ac:dyDescent="0.25">
      <c r="A13" s="27">
        <v>48</v>
      </c>
      <c r="B13" s="27">
        <v>9</v>
      </c>
      <c r="C13" s="28">
        <v>43466</v>
      </c>
      <c r="D13" s="29" t="str">
        <f t="shared" si="0"/>
        <v>Promotor</v>
      </c>
    </row>
    <row r="14" spans="1:18" x14ac:dyDescent="0.25">
      <c r="A14" s="27">
        <v>204</v>
      </c>
      <c r="B14" s="27">
        <v>9</v>
      </c>
      <c r="C14" s="28">
        <v>43466</v>
      </c>
      <c r="D14" s="29" t="str">
        <f t="shared" si="0"/>
        <v>Promotor</v>
      </c>
    </row>
    <row r="15" spans="1:18" x14ac:dyDescent="0.25">
      <c r="A15" s="27">
        <v>205</v>
      </c>
      <c r="B15" s="27">
        <v>9</v>
      </c>
      <c r="C15" s="28">
        <v>43466</v>
      </c>
      <c r="D15" s="29" t="str">
        <f t="shared" si="0"/>
        <v>Promotor</v>
      </c>
    </row>
    <row r="16" spans="1:18" x14ac:dyDescent="0.25">
      <c r="A16" s="27">
        <v>206</v>
      </c>
      <c r="B16" s="27">
        <v>10</v>
      </c>
      <c r="C16" s="28">
        <v>43466</v>
      </c>
      <c r="D16" s="29" t="str">
        <f t="shared" si="0"/>
        <v>Promotor</v>
      </c>
    </row>
    <row r="17" spans="1:4" x14ac:dyDescent="0.25">
      <c r="A17" s="27">
        <v>207</v>
      </c>
      <c r="B17" s="27">
        <v>7</v>
      </c>
      <c r="C17" s="28">
        <v>43466</v>
      </c>
      <c r="D17" s="29" t="str">
        <f t="shared" si="0"/>
        <v>Neutro</v>
      </c>
    </row>
    <row r="18" spans="1:4" x14ac:dyDescent="0.25">
      <c r="A18" s="27">
        <v>208</v>
      </c>
      <c r="B18" s="27">
        <v>6</v>
      </c>
      <c r="C18" s="28">
        <v>43466</v>
      </c>
      <c r="D18" s="29" t="str">
        <f t="shared" si="0"/>
        <v>Detrator</v>
      </c>
    </row>
    <row r="19" spans="1:4" x14ac:dyDescent="0.25">
      <c r="A19" s="27">
        <v>225</v>
      </c>
      <c r="B19" s="27">
        <v>5</v>
      </c>
      <c r="C19" s="28">
        <v>43466</v>
      </c>
      <c r="D19" s="29" t="str">
        <f t="shared" si="0"/>
        <v>Detrator</v>
      </c>
    </row>
    <row r="20" spans="1:4" x14ac:dyDescent="0.25">
      <c r="A20" s="27">
        <v>226</v>
      </c>
      <c r="B20" s="27">
        <v>4</v>
      </c>
      <c r="C20" s="28">
        <v>43466</v>
      </c>
      <c r="D20" s="29" t="str">
        <f t="shared" si="0"/>
        <v>Detrator</v>
      </c>
    </row>
    <row r="21" spans="1:4" x14ac:dyDescent="0.25">
      <c r="A21" s="27">
        <v>227</v>
      </c>
      <c r="B21" s="27">
        <v>8</v>
      </c>
      <c r="C21" s="28">
        <v>43466</v>
      </c>
      <c r="D21" s="29" t="str">
        <f t="shared" si="0"/>
        <v>Neutro</v>
      </c>
    </row>
    <row r="22" spans="1:4" x14ac:dyDescent="0.25">
      <c r="A22" s="27">
        <v>228</v>
      </c>
      <c r="B22" s="27">
        <v>9</v>
      </c>
      <c r="C22" s="28">
        <v>43466</v>
      </c>
      <c r="D22" s="29" t="str">
        <f t="shared" si="0"/>
        <v>Promotor</v>
      </c>
    </row>
    <row r="23" spans="1:4" x14ac:dyDescent="0.25">
      <c r="A23" s="27">
        <v>20</v>
      </c>
      <c r="B23" s="27">
        <v>8</v>
      </c>
      <c r="C23" s="28">
        <v>43497</v>
      </c>
      <c r="D23" s="29" t="str">
        <f t="shared" si="0"/>
        <v>Neutro</v>
      </c>
    </row>
    <row r="24" spans="1:4" x14ac:dyDescent="0.25">
      <c r="A24" s="27">
        <v>21</v>
      </c>
      <c r="B24" s="27">
        <v>8</v>
      </c>
      <c r="C24" s="28">
        <v>43497</v>
      </c>
      <c r="D24" s="29" t="str">
        <f t="shared" si="0"/>
        <v>Neutro</v>
      </c>
    </row>
    <row r="25" spans="1:4" x14ac:dyDescent="0.25">
      <c r="A25" s="27">
        <v>53</v>
      </c>
      <c r="B25" s="27">
        <v>9</v>
      </c>
      <c r="C25" s="28">
        <v>43497</v>
      </c>
      <c r="D25" s="29" t="str">
        <f t="shared" si="0"/>
        <v>Promotor</v>
      </c>
    </row>
    <row r="26" spans="1:4" x14ac:dyDescent="0.25">
      <c r="A26" s="27">
        <v>54</v>
      </c>
      <c r="B26" s="27">
        <v>9</v>
      </c>
      <c r="C26" s="28">
        <v>43497</v>
      </c>
      <c r="D26" s="29" t="str">
        <f t="shared" si="0"/>
        <v>Promotor</v>
      </c>
    </row>
    <row r="27" spans="1:4" x14ac:dyDescent="0.25">
      <c r="A27" s="27">
        <v>55</v>
      </c>
      <c r="B27" s="27">
        <v>9</v>
      </c>
      <c r="C27" s="28">
        <v>43497</v>
      </c>
      <c r="D27" s="29" t="str">
        <f t="shared" si="0"/>
        <v>Promotor</v>
      </c>
    </row>
    <row r="28" spans="1:4" x14ac:dyDescent="0.25">
      <c r="A28" s="27">
        <v>56</v>
      </c>
      <c r="B28" s="27">
        <v>8</v>
      </c>
      <c r="C28" s="28">
        <v>43497</v>
      </c>
      <c r="D28" s="29" t="str">
        <f t="shared" si="0"/>
        <v>Neutro</v>
      </c>
    </row>
    <row r="29" spans="1:4" x14ac:dyDescent="0.25">
      <c r="A29" s="27">
        <v>57</v>
      </c>
      <c r="B29" s="27">
        <v>9</v>
      </c>
      <c r="C29" s="28">
        <v>43497</v>
      </c>
      <c r="D29" s="29" t="str">
        <f t="shared" si="0"/>
        <v>Promotor</v>
      </c>
    </row>
    <row r="30" spans="1:4" x14ac:dyDescent="0.25">
      <c r="A30" s="27">
        <v>58</v>
      </c>
      <c r="B30" s="27">
        <v>10</v>
      </c>
      <c r="C30" s="28">
        <v>43497</v>
      </c>
      <c r="D30" s="29" t="str">
        <f t="shared" si="0"/>
        <v>Promotor</v>
      </c>
    </row>
    <row r="31" spans="1:4" x14ac:dyDescent="0.25">
      <c r="A31" s="27">
        <v>59</v>
      </c>
      <c r="B31" s="27">
        <v>9</v>
      </c>
      <c r="C31" s="28">
        <v>43497</v>
      </c>
      <c r="D31" s="29" t="str">
        <f t="shared" si="0"/>
        <v>Promotor</v>
      </c>
    </row>
    <row r="32" spans="1:4" x14ac:dyDescent="0.25">
      <c r="A32" s="27">
        <v>229</v>
      </c>
      <c r="B32" s="27">
        <v>10</v>
      </c>
      <c r="C32" s="28">
        <v>43497</v>
      </c>
      <c r="D32" s="29" t="str">
        <f t="shared" si="0"/>
        <v>Promotor</v>
      </c>
    </row>
    <row r="33" spans="1:4" x14ac:dyDescent="0.25">
      <c r="A33" s="27">
        <v>230</v>
      </c>
      <c r="B33" s="27">
        <v>6</v>
      </c>
      <c r="C33" s="28">
        <v>43497</v>
      </c>
      <c r="D33" s="29" t="str">
        <f t="shared" si="0"/>
        <v>Detrator</v>
      </c>
    </row>
    <row r="34" spans="1:4" x14ac:dyDescent="0.25">
      <c r="A34" s="27">
        <v>231</v>
      </c>
      <c r="B34" s="27">
        <v>5</v>
      </c>
      <c r="C34" s="28">
        <v>43497</v>
      </c>
      <c r="D34" s="29" t="str">
        <f t="shared" si="0"/>
        <v>Detrator</v>
      </c>
    </row>
    <row r="35" spans="1:4" x14ac:dyDescent="0.25">
      <c r="A35" s="27">
        <v>232</v>
      </c>
      <c r="B35" s="27">
        <v>7</v>
      </c>
      <c r="C35" s="28">
        <v>43497</v>
      </c>
      <c r="D35" s="29" t="str">
        <f t="shared" si="0"/>
        <v>Neutro</v>
      </c>
    </row>
    <row r="36" spans="1:4" x14ac:dyDescent="0.25">
      <c r="A36" s="27">
        <v>253</v>
      </c>
      <c r="B36" s="27">
        <v>7</v>
      </c>
      <c r="C36" s="28">
        <v>43497</v>
      </c>
      <c r="D36" s="29" t="str">
        <f t="shared" si="0"/>
        <v>Neutro</v>
      </c>
    </row>
    <row r="37" spans="1:4" x14ac:dyDescent="0.25">
      <c r="A37" s="27">
        <v>254</v>
      </c>
      <c r="B37" s="27">
        <v>9</v>
      </c>
      <c r="C37" s="28">
        <v>43497</v>
      </c>
      <c r="D37" s="29" t="str">
        <f t="shared" si="0"/>
        <v>Promotor</v>
      </c>
    </row>
    <row r="38" spans="1:4" x14ac:dyDescent="0.25">
      <c r="A38" s="27">
        <v>255</v>
      </c>
      <c r="B38" s="27">
        <v>10</v>
      </c>
      <c r="C38" s="28">
        <v>43497</v>
      </c>
      <c r="D38" s="29" t="str">
        <f t="shared" si="0"/>
        <v>Promotor</v>
      </c>
    </row>
    <row r="39" spans="1:4" x14ac:dyDescent="0.25">
      <c r="A39" s="27">
        <v>256</v>
      </c>
      <c r="B39" s="27">
        <v>7</v>
      </c>
      <c r="C39" s="28">
        <v>43497</v>
      </c>
      <c r="D39" s="29" t="str">
        <f t="shared" si="0"/>
        <v>Neutro</v>
      </c>
    </row>
    <row r="40" spans="1:4" x14ac:dyDescent="0.25">
      <c r="A40" s="27">
        <v>257</v>
      </c>
      <c r="B40" s="27">
        <v>6</v>
      </c>
      <c r="C40" s="28">
        <v>43497</v>
      </c>
      <c r="D40" s="29" t="str">
        <f t="shared" si="0"/>
        <v>Detrator</v>
      </c>
    </row>
    <row r="41" spans="1:4" x14ac:dyDescent="0.25">
      <c r="A41" s="27">
        <v>258</v>
      </c>
      <c r="B41" s="27">
        <v>5</v>
      </c>
      <c r="C41" s="28">
        <v>43497</v>
      </c>
      <c r="D41" s="29" t="str">
        <f t="shared" si="0"/>
        <v>Detrator</v>
      </c>
    </row>
    <row r="42" spans="1:4" x14ac:dyDescent="0.25">
      <c r="A42" s="27">
        <v>259</v>
      </c>
      <c r="B42" s="27">
        <v>6</v>
      </c>
      <c r="C42" s="28">
        <v>43497</v>
      </c>
      <c r="D42" s="29" t="str">
        <f t="shared" si="0"/>
        <v>Detrator</v>
      </c>
    </row>
    <row r="43" spans="1:4" x14ac:dyDescent="0.25">
      <c r="A43" s="27">
        <v>260</v>
      </c>
      <c r="B43" s="27">
        <v>5</v>
      </c>
      <c r="C43" s="28">
        <v>43497</v>
      </c>
      <c r="D43" s="29" t="str">
        <f t="shared" si="0"/>
        <v>Detrator</v>
      </c>
    </row>
    <row r="44" spans="1:4" x14ac:dyDescent="0.25">
      <c r="A44" s="27">
        <v>40</v>
      </c>
      <c r="B44" s="27">
        <v>9</v>
      </c>
      <c r="C44" s="28">
        <v>43525</v>
      </c>
      <c r="D44" s="29" t="str">
        <f t="shared" si="0"/>
        <v>Promotor</v>
      </c>
    </row>
    <row r="45" spans="1:4" x14ac:dyDescent="0.25">
      <c r="A45" s="27">
        <v>41</v>
      </c>
      <c r="B45" s="27">
        <v>8</v>
      </c>
      <c r="C45" s="28">
        <v>43525</v>
      </c>
      <c r="D45" s="29" t="str">
        <f t="shared" si="0"/>
        <v>Neutro</v>
      </c>
    </row>
    <row r="46" spans="1:4" x14ac:dyDescent="0.25">
      <c r="A46" s="27">
        <v>42</v>
      </c>
      <c r="B46" s="27">
        <v>7</v>
      </c>
      <c r="C46" s="28">
        <v>43525</v>
      </c>
      <c r="D46" s="29" t="str">
        <f t="shared" si="0"/>
        <v>Neutro</v>
      </c>
    </row>
    <row r="47" spans="1:4" x14ac:dyDescent="0.25">
      <c r="A47" s="27">
        <v>43</v>
      </c>
      <c r="B47" s="27">
        <v>6</v>
      </c>
      <c r="C47" s="28">
        <v>43525</v>
      </c>
      <c r="D47" s="29" t="str">
        <f t="shared" si="0"/>
        <v>Detrator</v>
      </c>
    </row>
    <row r="48" spans="1:4" x14ac:dyDescent="0.25">
      <c r="A48" s="27">
        <v>44</v>
      </c>
      <c r="B48" s="27">
        <v>7</v>
      </c>
      <c r="C48" s="28">
        <v>43525</v>
      </c>
      <c r="D48" s="29" t="str">
        <f t="shared" si="0"/>
        <v>Neutro</v>
      </c>
    </row>
    <row r="49" spans="1:4" x14ac:dyDescent="0.25">
      <c r="A49" s="27">
        <v>45</v>
      </c>
      <c r="B49" s="27">
        <v>6</v>
      </c>
      <c r="C49" s="28">
        <v>43525</v>
      </c>
      <c r="D49" s="29" t="str">
        <f t="shared" si="0"/>
        <v>Detrator</v>
      </c>
    </row>
    <row r="50" spans="1:4" x14ac:dyDescent="0.25">
      <c r="A50" s="27">
        <v>46</v>
      </c>
      <c r="B50" s="27">
        <v>10</v>
      </c>
      <c r="C50" s="28">
        <v>43525</v>
      </c>
      <c r="D50" s="29" t="str">
        <f t="shared" si="0"/>
        <v>Promotor</v>
      </c>
    </row>
    <row r="51" spans="1:4" x14ac:dyDescent="0.25">
      <c r="A51" s="27">
        <v>49</v>
      </c>
      <c r="B51" s="27">
        <v>9</v>
      </c>
      <c r="C51" s="28">
        <v>43525</v>
      </c>
      <c r="D51" s="29" t="str">
        <f t="shared" si="0"/>
        <v>Promotor</v>
      </c>
    </row>
    <row r="52" spans="1:4" x14ac:dyDescent="0.25">
      <c r="A52" s="27">
        <v>50</v>
      </c>
      <c r="B52" s="27">
        <v>9</v>
      </c>
      <c r="C52" s="28">
        <v>43525</v>
      </c>
      <c r="D52" s="29" t="str">
        <f t="shared" si="0"/>
        <v>Promotor</v>
      </c>
    </row>
    <row r="53" spans="1:4" x14ac:dyDescent="0.25">
      <c r="A53" s="27">
        <v>51</v>
      </c>
      <c r="B53" s="27">
        <v>8</v>
      </c>
      <c r="C53" s="28">
        <v>43525</v>
      </c>
      <c r="D53" s="29" t="str">
        <f t="shared" si="0"/>
        <v>Neutro</v>
      </c>
    </row>
    <row r="54" spans="1:4" x14ac:dyDescent="0.25">
      <c r="A54" s="27">
        <v>52</v>
      </c>
      <c r="B54" s="27">
        <v>7</v>
      </c>
      <c r="C54" s="28">
        <v>43525</v>
      </c>
      <c r="D54" s="29" t="str">
        <f t="shared" si="0"/>
        <v>Neutro</v>
      </c>
    </row>
    <row r="55" spans="1:4" x14ac:dyDescent="0.25">
      <c r="A55" s="27">
        <v>71</v>
      </c>
      <c r="B55" s="27">
        <v>6</v>
      </c>
      <c r="C55" s="28">
        <v>43525</v>
      </c>
      <c r="D55" s="29" t="str">
        <f t="shared" si="0"/>
        <v>Detrator</v>
      </c>
    </row>
    <row r="56" spans="1:4" x14ac:dyDescent="0.25">
      <c r="A56" s="27">
        <v>72</v>
      </c>
      <c r="B56" s="27">
        <v>7</v>
      </c>
      <c r="C56" s="28">
        <v>43525</v>
      </c>
      <c r="D56" s="29" t="str">
        <f t="shared" si="0"/>
        <v>Neutro</v>
      </c>
    </row>
    <row r="57" spans="1:4" x14ac:dyDescent="0.25">
      <c r="A57" s="27">
        <v>73</v>
      </c>
      <c r="B57" s="27">
        <v>6</v>
      </c>
      <c r="C57" s="28">
        <v>43525</v>
      </c>
      <c r="D57" s="29" t="str">
        <f t="shared" si="0"/>
        <v>Detrator</v>
      </c>
    </row>
    <row r="58" spans="1:4" x14ac:dyDescent="0.25">
      <c r="A58" s="27">
        <v>74</v>
      </c>
      <c r="B58" s="27">
        <v>7</v>
      </c>
      <c r="C58" s="28">
        <v>43525</v>
      </c>
      <c r="D58" s="29" t="str">
        <f t="shared" si="0"/>
        <v>Neutro</v>
      </c>
    </row>
    <row r="59" spans="1:4" x14ac:dyDescent="0.25">
      <c r="A59" s="27">
        <v>75</v>
      </c>
      <c r="B59" s="27">
        <v>7</v>
      </c>
      <c r="C59" s="28">
        <v>43525</v>
      </c>
      <c r="D59" s="29" t="str">
        <f t="shared" si="0"/>
        <v>Neutro</v>
      </c>
    </row>
    <row r="60" spans="1:4" x14ac:dyDescent="0.25">
      <c r="A60" s="27">
        <v>76</v>
      </c>
      <c r="B60" s="27">
        <v>10</v>
      </c>
      <c r="C60" s="28">
        <v>43525</v>
      </c>
      <c r="D60" s="29" t="str">
        <f t="shared" si="0"/>
        <v>Promotor</v>
      </c>
    </row>
    <row r="61" spans="1:4" x14ac:dyDescent="0.25">
      <c r="A61" s="27">
        <v>77</v>
      </c>
      <c r="B61" s="27">
        <v>9</v>
      </c>
      <c r="C61" s="28">
        <v>43525</v>
      </c>
      <c r="D61" s="29" t="str">
        <f t="shared" si="0"/>
        <v>Promotor</v>
      </c>
    </row>
    <row r="62" spans="1:4" x14ac:dyDescent="0.25">
      <c r="A62" s="27">
        <v>78</v>
      </c>
      <c r="B62" s="27">
        <v>10</v>
      </c>
      <c r="C62" s="28">
        <v>43525</v>
      </c>
      <c r="D62" s="29" t="str">
        <f t="shared" si="0"/>
        <v>Promotor</v>
      </c>
    </row>
    <row r="63" spans="1:4" x14ac:dyDescent="0.25">
      <c r="A63" s="27">
        <v>79</v>
      </c>
      <c r="B63" s="27">
        <v>6</v>
      </c>
      <c r="C63" s="28">
        <v>43525</v>
      </c>
      <c r="D63" s="29" t="str">
        <f t="shared" si="0"/>
        <v>Detrator</v>
      </c>
    </row>
    <row r="64" spans="1:4" x14ac:dyDescent="0.25">
      <c r="A64" s="27">
        <v>80</v>
      </c>
      <c r="B64" s="27">
        <v>5</v>
      </c>
      <c r="C64" s="28">
        <v>43525</v>
      </c>
      <c r="D64" s="29" t="str">
        <f t="shared" si="0"/>
        <v>Detrator</v>
      </c>
    </row>
    <row r="65" spans="1:4" x14ac:dyDescent="0.25">
      <c r="A65" s="27">
        <v>81</v>
      </c>
      <c r="B65" s="27">
        <v>7</v>
      </c>
      <c r="C65" s="28">
        <v>43525</v>
      </c>
      <c r="D65" s="29" t="str">
        <f t="shared" si="0"/>
        <v>Neutro</v>
      </c>
    </row>
    <row r="66" spans="1:4" x14ac:dyDescent="0.25">
      <c r="A66" s="27">
        <v>82</v>
      </c>
      <c r="B66" s="27">
        <v>7</v>
      </c>
      <c r="C66" s="28">
        <v>43525</v>
      </c>
      <c r="D66" s="29" t="str">
        <f t="shared" ref="D66:D129" si="2">IF(AND(B66&lt;=6,B66&gt;0),"Detrator",IF(OR(B66=7,B66=8),"Neutro",IF(OR(B66=9,B66=10),"Promotor")))</f>
        <v>Neutro</v>
      </c>
    </row>
    <row r="67" spans="1:4" x14ac:dyDescent="0.25">
      <c r="A67" s="27">
        <v>83</v>
      </c>
      <c r="B67" s="27">
        <v>9</v>
      </c>
      <c r="C67" s="28">
        <v>43525</v>
      </c>
      <c r="D67" s="29" t="str">
        <f t="shared" si="2"/>
        <v>Promotor</v>
      </c>
    </row>
    <row r="68" spans="1:4" x14ac:dyDescent="0.25">
      <c r="A68" s="27">
        <v>84</v>
      </c>
      <c r="B68" s="27">
        <v>10</v>
      </c>
      <c r="C68" s="28">
        <v>43525</v>
      </c>
      <c r="D68" s="29" t="str">
        <f t="shared" si="2"/>
        <v>Promotor</v>
      </c>
    </row>
    <row r="69" spans="1:4" x14ac:dyDescent="0.25">
      <c r="A69" s="27">
        <v>85</v>
      </c>
      <c r="B69" s="27">
        <v>7</v>
      </c>
      <c r="C69" s="28">
        <v>43525</v>
      </c>
      <c r="D69" s="29" t="str">
        <f t="shared" si="2"/>
        <v>Neutro</v>
      </c>
    </row>
    <row r="70" spans="1:4" x14ac:dyDescent="0.25">
      <c r="A70" s="27">
        <v>86</v>
      </c>
      <c r="B70" s="27">
        <v>6</v>
      </c>
      <c r="C70" s="28">
        <v>43525</v>
      </c>
      <c r="D70" s="29" t="str">
        <f t="shared" si="2"/>
        <v>Detrator</v>
      </c>
    </row>
    <row r="71" spans="1:4" x14ac:dyDescent="0.25">
      <c r="A71" s="27">
        <v>87</v>
      </c>
      <c r="B71" s="27">
        <v>7</v>
      </c>
      <c r="C71" s="28">
        <v>43525</v>
      </c>
      <c r="D71" s="29" t="str">
        <f t="shared" si="2"/>
        <v>Neutro</v>
      </c>
    </row>
    <row r="72" spans="1:4" x14ac:dyDescent="0.25">
      <c r="A72" s="27">
        <v>88</v>
      </c>
      <c r="B72" s="27">
        <v>8</v>
      </c>
      <c r="C72" s="28">
        <v>43525</v>
      </c>
      <c r="D72" s="29" t="str">
        <f t="shared" si="2"/>
        <v>Neutro</v>
      </c>
    </row>
    <row r="73" spans="1:4" x14ac:dyDescent="0.25">
      <c r="A73" s="27">
        <v>89</v>
      </c>
      <c r="B73" s="27">
        <v>10</v>
      </c>
      <c r="C73" s="28">
        <v>43525</v>
      </c>
      <c r="D73" s="29" t="str">
        <f t="shared" si="2"/>
        <v>Promotor</v>
      </c>
    </row>
    <row r="74" spans="1:4" x14ac:dyDescent="0.25">
      <c r="A74" s="27">
        <v>90</v>
      </c>
      <c r="B74" s="27">
        <v>8</v>
      </c>
      <c r="C74" s="28">
        <v>43525</v>
      </c>
      <c r="D74" s="29" t="str">
        <f t="shared" si="2"/>
        <v>Neutro</v>
      </c>
    </row>
    <row r="75" spans="1:4" x14ac:dyDescent="0.25">
      <c r="A75" s="27">
        <v>91</v>
      </c>
      <c r="B75" s="27">
        <v>9</v>
      </c>
      <c r="C75" s="28">
        <v>43525</v>
      </c>
      <c r="D75" s="29" t="str">
        <f t="shared" si="2"/>
        <v>Promotor</v>
      </c>
    </row>
    <row r="76" spans="1:4" x14ac:dyDescent="0.25">
      <c r="A76" s="27">
        <v>92</v>
      </c>
      <c r="B76" s="27">
        <v>7</v>
      </c>
      <c r="C76" s="28">
        <v>43525</v>
      </c>
      <c r="D76" s="29" t="str">
        <f t="shared" si="2"/>
        <v>Neutro</v>
      </c>
    </row>
    <row r="77" spans="1:4" x14ac:dyDescent="0.25">
      <c r="A77" s="27">
        <v>93</v>
      </c>
      <c r="B77" s="27">
        <v>5</v>
      </c>
      <c r="C77" s="28">
        <v>43525</v>
      </c>
      <c r="D77" s="29" t="str">
        <f t="shared" si="2"/>
        <v>Detrator</v>
      </c>
    </row>
    <row r="78" spans="1:4" x14ac:dyDescent="0.25">
      <c r="A78" s="27">
        <v>94</v>
      </c>
      <c r="B78" s="27">
        <v>9</v>
      </c>
      <c r="C78" s="28">
        <v>43525</v>
      </c>
      <c r="D78" s="29" t="str">
        <f t="shared" si="2"/>
        <v>Promotor</v>
      </c>
    </row>
    <row r="79" spans="1:4" x14ac:dyDescent="0.25">
      <c r="A79" s="27">
        <v>133</v>
      </c>
      <c r="B79" s="27">
        <v>8</v>
      </c>
      <c r="C79" s="28">
        <v>43525</v>
      </c>
      <c r="D79" s="29" t="str">
        <f t="shared" si="2"/>
        <v>Neutro</v>
      </c>
    </row>
    <row r="80" spans="1:4" x14ac:dyDescent="0.25">
      <c r="A80" s="27">
        <v>134</v>
      </c>
      <c r="B80" s="27">
        <v>10</v>
      </c>
      <c r="C80" s="28">
        <v>43525</v>
      </c>
      <c r="D80" s="29" t="str">
        <f t="shared" si="2"/>
        <v>Promotor</v>
      </c>
    </row>
    <row r="81" spans="1:4" x14ac:dyDescent="0.25">
      <c r="A81" s="27">
        <v>135</v>
      </c>
      <c r="B81" s="27">
        <v>9</v>
      </c>
      <c r="C81" s="28">
        <v>43525</v>
      </c>
      <c r="D81" s="29" t="str">
        <f t="shared" si="2"/>
        <v>Promotor</v>
      </c>
    </row>
    <row r="82" spans="1:4" x14ac:dyDescent="0.25">
      <c r="A82" s="27">
        <v>136</v>
      </c>
      <c r="B82" s="27">
        <v>10</v>
      </c>
      <c r="C82" s="28">
        <v>43525</v>
      </c>
      <c r="D82" s="29" t="str">
        <f t="shared" si="2"/>
        <v>Promotor</v>
      </c>
    </row>
    <row r="83" spans="1:4" x14ac:dyDescent="0.25">
      <c r="A83" s="27">
        <v>137</v>
      </c>
      <c r="B83" s="27">
        <v>10</v>
      </c>
      <c r="C83" s="28">
        <v>43525</v>
      </c>
      <c r="D83" s="29" t="str">
        <f t="shared" si="2"/>
        <v>Promotor</v>
      </c>
    </row>
    <row r="84" spans="1:4" x14ac:dyDescent="0.25">
      <c r="A84" s="27">
        <v>138</v>
      </c>
      <c r="B84" s="27">
        <v>9</v>
      </c>
      <c r="C84" s="28">
        <v>43525</v>
      </c>
      <c r="D84" s="29" t="str">
        <f t="shared" si="2"/>
        <v>Promotor</v>
      </c>
    </row>
    <row r="85" spans="1:4" x14ac:dyDescent="0.25">
      <c r="A85" s="27">
        <v>139</v>
      </c>
      <c r="B85" s="27">
        <v>9</v>
      </c>
      <c r="C85" s="28">
        <v>43525</v>
      </c>
      <c r="D85" s="29" t="str">
        <f t="shared" si="2"/>
        <v>Promotor</v>
      </c>
    </row>
    <row r="86" spans="1:4" x14ac:dyDescent="0.25">
      <c r="A86" s="27">
        <v>261</v>
      </c>
      <c r="B86" s="27">
        <v>8</v>
      </c>
      <c r="C86" s="28">
        <v>43525</v>
      </c>
      <c r="D86" s="29" t="str">
        <f t="shared" si="2"/>
        <v>Neutro</v>
      </c>
    </row>
    <row r="87" spans="1:4" x14ac:dyDescent="0.25">
      <c r="A87" s="27">
        <v>262</v>
      </c>
      <c r="B87" s="27">
        <v>7</v>
      </c>
      <c r="C87" s="28">
        <v>43525</v>
      </c>
      <c r="D87" s="29" t="str">
        <f t="shared" si="2"/>
        <v>Neutro</v>
      </c>
    </row>
    <row r="88" spans="1:4" x14ac:dyDescent="0.25">
      <c r="A88" s="27">
        <v>263</v>
      </c>
      <c r="B88" s="27">
        <v>2</v>
      </c>
      <c r="C88" s="28">
        <v>43525</v>
      </c>
      <c r="D88" s="29" t="str">
        <f t="shared" si="2"/>
        <v>Detrator</v>
      </c>
    </row>
    <row r="89" spans="1:4" x14ac:dyDescent="0.25">
      <c r="A89" s="27">
        <v>264</v>
      </c>
      <c r="B89" s="27">
        <v>3</v>
      </c>
      <c r="C89" s="28">
        <v>43525</v>
      </c>
      <c r="D89" s="29" t="str">
        <f t="shared" si="2"/>
        <v>Detrator</v>
      </c>
    </row>
    <row r="90" spans="1:4" x14ac:dyDescent="0.25">
      <c r="A90" s="27">
        <v>265</v>
      </c>
      <c r="B90" s="27">
        <v>7</v>
      </c>
      <c r="C90" s="28">
        <v>43525</v>
      </c>
      <c r="D90" s="29" t="str">
        <f t="shared" si="2"/>
        <v>Neutro</v>
      </c>
    </row>
    <row r="91" spans="1:4" x14ac:dyDescent="0.25">
      <c r="A91" s="27">
        <v>266</v>
      </c>
      <c r="B91" s="27">
        <v>8</v>
      </c>
      <c r="C91" s="28">
        <v>43525</v>
      </c>
      <c r="D91" s="29" t="str">
        <f t="shared" si="2"/>
        <v>Neutro</v>
      </c>
    </row>
    <row r="92" spans="1:4" x14ac:dyDescent="0.25">
      <c r="A92" s="27">
        <v>267</v>
      </c>
      <c r="B92" s="27">
        <v>9</v>
      </c>
      <c r="C92" s="28">
        <v>43525</v>
      </c>
      <c r="D92" s="29" t="str">
        <f t="shared" si="2"/>
        <v>Promotor</v>
      </c>
    </row>
    <row r="93" spans="1:4" x14ac:dyDescent="0.25">
      <c r="A93" s="27">
        <v>268</v>
      </c>
      <c r="B93" s="27">
        <v>7</v>
      </c>
      <c r="C93" s="28">
        <v>43525</v>
      </c>
      <c r="D93" s="29" t="str">
        <f t="shared" si="2"/>
        <v>Neutro</v>
      </c>
    </row>
    <row r="94" spans="1:4" x14ac:dyDescent="0.25">
      <c r="A94" s="27">
        <v>269</v>
      </c>
      <c r="B94" s="27">
        <v>5</v>
      </c>
      <c r="C94" s="28">
        <v>43525</v>
      </c>
      <c r="D94" s="29" t="str">
        <f t="shared" si="2"/>
        <v>Detrator</v>
      </c>
    </row>
    <row r="95" spans="1:4" x14ac:dyDescent="0.25">
      <c r="A95" s="27">
        <v>270</v>
      </c>
      <c r="B95" s="27">
        <v>7</v>
      </c>
      <c r="C95" s="28">
        <v>43525</v>
      </c>
      <c r="D95" s="29" t="str">
        <f t="shared" si="2"/>
        <v>Neutro</v>
      </c>
    </row>
    <row r="96" spans="1:4" x14ac:dyDescent="0.25">
      <c r="A96" s="27">
        <v>271</v>
      </c>
      <c r="B96" s="27">
        <v>7</v>
      </c>
      <c r="C96" s="28">
        <v>43525</v>
      </c>
      <c r="D96" s="29" t="str">
        <f t="shared" si="2"/>
        <v>Neutro</v>
      </c>
    </row>
    <row r="97" spans="1:4" x14ac:dyDescent="0.25">
      <c r="A97" s="27">
        <v>272</v>
      </c>
      <c r="B97" s="27">
        <v>8</v>
      </c>
      <c r="C97" s="28">
        <v>43525</v>
      </c>
      <c r="D97" s="29" t="str">
        <f t="shared" si="2"/>
        <v>Neutro</v>
      </c>
    </row>
    <row r="98" spans="1:4" x14ac:dyDescent="0.25">
      <c r="A98" s="27">
        <v>273</v>
      </c>
      <c r="B98" s="27">
        <v>8</v>
      </c>
      <c r="C98" s="28">
        <v>43525</v>
      </c>
      <c r="D98" s="29" t="str">
        <f t="shared" si="2"/>
        <v>Neutro</v>
      </c>
    </row>
    <row r="99" spans="1:4" x14ac:dyDescent="0.25">
      <c r="A99" s="27">
        <v>274</v>
      </c>
      <c r="B99" s="27">
        <v>8</v>
      </c>
      <c r="C99" s="28">
        <v>43525</v>
      </c>
      <c r="D99" s="29" t="str">
        <f t="shared" si="2"/>
        <v>Neutro</v>
      </c>
    </row>
    <row r="100" spans="1:4" x14ac:dyDescent="0.25">
      <c r="A100" s="27">
        <v>119</v>
      </c>
      <c r="B100" s="27">
        <v>10</v>
      </c>
      <c r="C100" s="28">
        <v>43556</v>
      </c>
      <c r="D100" s="29" t="str">
        <f t="shared" si="2"/>
        <v>Promotor</v>
      </c>
    </row>
    <row r="101" spans="1:4" x14ac:dyDescent="0.25">
      <c r="A101" s="27">
        <v>120</v>
      </c>
      <c r="B101" s="27">
        <v>9</v>
      </c>
      <c r="C101" s="28">
        <v>43556</v>
      </c>
      <c r="D101" s="29" t="str">
        <f t="shared" si="2"/>
        <v>Promotor</v>
      </c>
    </row>
    <row r="102" spans="1:4" x14ac:dyDescent="0.25">
      <c r="A102" s="27">
        <v>121</v>
      </c>
      <c r="B102" s="27">
        <v>8</v>
      </c>
      <c r="C102" s="28">
        <v>43556</v>
      </c>
      <c r="D102" s="29" t="str">
        <f t="shared" si="2"/>
        <v>Neutro</v>
      </c>
    </row>
    <row r="103" spans="1:4" x14ac:dyDescent="0.25">
      <c r="A103" s="27">
        <v>122</v>
      </c>
      <c r="B103" s="27">
        <v>3</v>
      </c>
      <c r="C103" s="28">
        <v>43556</v>
      </c>
      <c r="D103" s="29" t="str">
        <f t="shared" si="2"/>
        <v>Detrator</v>
      </c>
    </row>
    <row r="104" spans="1:4" x14ac:dyDescent="0.25">
      <c r="A104" s="27">
        <v>123</v>
      </c>
      <c r="B104" s="27">
        <v>2</v>
      </c>
      <c r="C104" s="28">
        <v>43556</v>
      </c>
      <c r="D104" s="29" t="str">
        <f t="shared" si="2"/>
        <v>Detrator</v>
      </c>
    </row>
    <row r="105" spans="1:4" x14ac:dyDescent="0.25">
      <c r="A105" s="27">
        <v>124</v>
      </c>
      <c r="B105" s="27">
        <v>10</v>
      </c>
      <c r="C105" s="28">
        <v>43556</v>
      </c>
      <c r="D105" s="29" t="str">
        <f t="shared" si="2"/>
        <v>Promotor</v>
      </c>
    </row>
    <row r="106" spans="1:4" x14ac:dyDescent="0.25">
      <c r="A106" s="27">
        <v>125</v>
      </c>
      <c r="B106" s="27">
        <v>10</v>
      </c>
      <c r="C106" s="28">
        <v>43556</v>
      </c>
      <c r="D106" s="29" t="str">
        <f t="shared" si="2"/>
        <v>Promotor</v>
      </c>
    </row>
    <row r="107" spans="1:4" x14ac:dyDescent="0.25">
      <c r="A107" s="27">
        <v>126</v>
      </c>
      <c r="B107" s="27">
        <v>10</v>
      </c>
      <c r="C107" s="28">
        <v>43556</v>
      </c>
      <c r="D107" s="29" t="str">
        <f t="shared" si="2"/>
        <v>Promotor</v>
      </c>
    </row>
    <row r="108" spans="1:4" x14ac:dyDescent="0.25">
      <c r="A108" s="27">
        <v>127</v>
      </c>
      <c r="B108" s="27">
        <v>10</v>
      </c>
      <c r="C108" s="28">
        <v>43556</v>
      </c>
      <c r="D108" s="29" t="str">
        <f t="shared" si="2"/>
        <v>Promotor</v>
      </c>
    </row>
    <row r="109" spans="1:4" x14ac:dyDescent="0.25">
      <c r="A109" s="27">
        <v>128</v>
      </c>
      <c r="B109" s="27">
        <v>10</v>
      </c>
      <c r="C109" s="28">
        <v>43556</v>
      </c>
      <c r="D109" s="29" t="str">
        <f t="shared" si="2"/>
        <v>Promotor</v>
      </c>
    </row>
    <row r="110" spans="1:4" x14ac:dyDescent="0.25">
      <c r="A110" s="27">
        <v>129</v>
      </c>
      <c r="B110" s="27">
        <v>8</v>
      </c>
      <c r="C110" s="28">
        <v>43556</v>
      </c>
      <c r="D110" s="29" t="str">
        <f t="shared" si="2"/>
        <v>Neutro</v>
      </c>
    </row>
    <row r="111" spans="1:4" x14ac:dyDescent="0.25">
      <c r="A111" s="27">
        <v>130</v>
      </c>
      <c r="B111" s="27">
        <v>9</v>
      </c>
      <c r="C111" s="28">
        <v>43556</v>
      </c>
      <c r="D111" s="29" t="str">
        <f t="shared" si="2"/>
        <v>Promotor</v>
      </c>
    </row>
    <row r="112" spans="1:4" x14ac:dyDescent="0.25">
      <c r="A112" s="27">
        <v>131</v>
      </c>
      <c r="B112" s="27">
        <v>7</v>
      </c>
      <c r="C112" s="28">
        <v>43556</v>
      </c>
      <c r="D112" s="29" t="str">
        <f t="shared" si="2"/>
        <v>Neutro</v>
      </c>
    </row>
    <row r="113" spans="1:4" x14ac:dyDescent="0.25">
      <c r="A113" s="27">
        <v>132</v>
      </c>
      <c r="B113" s="27">
        <v>5</v>
      </c>
      <c r="C113" s="28">
        <v>43556</v>
      </c>
      <c r="D113" s="29" t="str">
        <f t="shared" si="2"/>
        <v>Detrator</v>
      </c>
    </row>
    <row r="114" spans="1:4" x14ac:dyDescent="0.25">
      <c r="A114" s="27">
        <v>275</v>
      </c>
      <c r="B114" s="27">
        <v>9</v>
      </c>
      <c r="C114" s="28">
        <v>43556</v>
      </c>
      <c r="D114" s="29" t="str">
        <f t="shared" si="2"/>
        <v>Promotor</v>
      </c>
    </row>
    <row r="115" spans="1:4" x14ac:dyDescent="0.25">
      <c r="A115" s="27">
        <v>276</v>
      </c>
      <c r="B115" s="27">
        <v>8</v>
      </c>
      <c r="C115" s="28">
        <v>43556</v>
      </c>
      <c r="D115" s="29" t="str">
        <f t="shared" si="2"/>
        <v>Neutro</v>
      </c>
    </row>
    <row r="116" spans="1:4" x14ac:dyDescent="0.25">
      <c r="A116" s="27">
        <v>277</v>
      </c>
      <c r="B116" s="27">
        <v>9</v>
      </c>
      <c r="C116" s="28">
        <v>43556</v>
      </c>
      <c r="D116" s="29" t="str">
        <f t="shared" si="2"/>
        <v>Promotor</v>
      </c>
    </row>
    <row r="117" spans="1:4" x14ac:dyDescent="0.25">
      <c r="A117" s="27">
        <v>278</v>
      </c>
      <c r="B117" s="27">
        <v>9</v>
      </c>
      <c r="C117" s="28">
        <v>43556</v>
      </c>
      <c r="D117" s="29" t="str">
        <f t="shared" si="2"/>
        <v>Promotor</v>
      </c>
    </row>
    <row r="118" spans="1:4" x14ac:dyDescent="0.25">
      <c r="A118" s="27">
        <v>279</v>
      </c>
      <c r="B118" s="27">
        <v>8</v>
      </c>
      <c r="C118" s="28">
        <v>43556</v>
      </c>
      <c r="D118" s="29" t="str">
        <f t="shared" si="2"/>
        <v>Neutro</v>
      </c>
    </row>
    <row r="119" spans="1:4" x14ac:dyDescent="0.25">
      <c r="A119" s="27">
        <v>280</v>
      </c>
      <c r="B119" s="27">
        <v>7</v>
      </c>
      <c r="C119" s="28">
        <v>43556</v>
      </c>
      <c r="D119" s="29" t="str">
        <f t="shared" si="2"/>
        <v>Neutro</v>
      </c>
    </row>
    <row r="120" spans="1:4" x14ac:dyDescent="0.25">
      <c r="A120" s="27">
        <v>281</v>
      </c>
      <c r="B120" s="27">
        <v>6</v>
      </c>
      <c r="C120" s="28">
        <v>43556</v>
      </c>
      <c r="D120" s="29" t="str">
        <f t="shared" si="2"/>
        <v>Detrator</v>
      </c>
    </row>
    <row r="121" spans="1:4" x14ac:dyDescent="0.25">
      <c r="A121" s="27">
        <v>282</v>
      </c>
      <c r="B121" s="27">
        <v>7</v>
      </c>
      <c r="C121" s="28">
        <v>43556</v>
      </c>
      <c r="D121" s="29" t="str">
        <f t="shared" si="2"/>
        <v>Neutro</v>
      </c>
    </row>
    <row r="122" spans="1:4" x14ac:dyDescent="0.25">
      <c r="A122" s="27">
        <v>283</v>
      </c>
      <c r="B122" s="27">
        <v>6</v>
      </c>
      <c r="C122" s="28">
        <v>43556</v>
      </c>
      <c r="D122" s="29" t="str">
        <f t="shared" si="2"/>
        <v>Detrator</v>
      </c>
    </row>
    <row r="123" spans="1:4" x14ac:dyDescent="0.25">
      <c r="A123" s="27">
        <v>284</v>
      </c>
      <c r="B123" s="27">
        <v>3</v>
      </c>
      <c r="C123" s="28">
        <v>43556</v>
      </c>
      <c r="D123" s="29" t="str">
        <f t="shared" si="2"/>
        <v>Detrator</v>
      </c>
    </row>
    <row r="124" spans="1:4" x14ac:dyDescent="0.25">
      <c r="A124" s="27">
        <v>285</v>
      </c>
      <c r="B124" s="27">
        <v>2</v>
      </c>
      <c r="C124" s="28">
        <v>43556</v>
      </c>
      <c r="D124" s="29" t="str">
        <f t="shared" si="2"/>
        <v>Detrator</v>
      </c>
    </row>
    <row r="125" spans="1:4" x14ac:dyDescent="0.25">
      <c r="A125" s="27">
        <v>286</v>
      </c>
      <c r="B125" s="27">
        <v>10</v>
      </c>
      <c r="C125" s="28">
        <v>43556</v>
      </c>
      <c r="D125" s="29" t="str">
        <f t="shared" si="2"/>
        <v>Promotor</v>
      </c>
    </row>
    <row r="126" spans="1:4" x14ac:dyDescent="0.25">
      <c r="A126" s="27">
        <v>287</v>
      </c>
      <c r="B126" s="27">
        <v>8</v>
      </c>
      <c r="C126" s="28">
        <v>43556</v>
      </c>
      <c r="D126" s="29" t="str">
        <f t="shared" si="2"/>
        <v>Neutro</v>
      </c>
    </row>
    <row r="127" spans="1:4" x14ac:dyDescent="0.25">
      <c r="A127" s="27">
        <v>288</v>
      </c>
      <c r="B127" s="27">
        <v>9</v>
      </c>
      <c r="C127" s="28">
        <v>43556</v>
      </c>
      <c r="D127" s="29" t="str">
        <f t="shared" si="2"/>
        <v>Promotor</v>
      </c>
    </row>
    <row r="128" spans="1:4" x14ac:dyDescent="0.25">
      <c r="A128" s="27">
        <v>289</v>
      </c>
      <c r="B128" s="27">
        <v>7</v>
      </c>
      <c r="C128" s="28">
        <v>43556</v>
      </c>
      <c r="D128" s="29" t="str">
        <f t="shared" si="2"/>
        <v>Neutro</v>
      </c>
    </row>
    <row r="129" spans="1:4" x14ac:dyDescent="0.25">
      <c r="A129" s="27">
        <v>290</v>
      </c>
      <c r="B129" s="27">
        <v>5</v>
      </c>
      <c r="C129" s="28">
        <v>43556</v>
      </c>
      <c r="D129" s="29" t="str">
        <f t="shared" si="2"/>
        <v>Detrator</v>
      </c>
    </row>
    <row r="130" spans="1:4" x14ac:dyDescent="0.25">
      <c r="A130" s="27">
        <v>297</v>
      </c>
      <c r="B130" s="27">
        <v>8</v>
      </c>
      <c r="C130" s="28">
        <v>43586</v>
      </c>
      <c r="D130" s="29" t="str">
        <f t="shared" ref="D130:D193" si="3">IF(AND(B130&lt;=6,B130&gt;0),"Detrator",IF(OR(B130=7,B130=8),"Neutro",IF(OR(B130=9,B130=10),"Promotor")))</f>
        <v>Neutro</v>
      </c>
    </row>
    <row r="131" spans="1:4" x14ac:dyDescent="0.25">
      <c r="A131" s="27">
        <v>298</v>
      </c>
      <c r="B131" s="27">
        <v>9</v>
      </c>
      <c r="C131" s="28">
        <v>43586</v>
      </c>
      <c r="D131" s="29" t="str">
        <f t="shared" si="3"/>
        <v>Promotor</v>
      </c>
    </row>
    <row r="132" spans="1:4" x14ac:dyDescent="0.25">
      <c r="A132" s="27">
        <v>299</v>
      </c>
      <c r="B132" s="27">
        <v>9</v>
      </c>
      <c r="C132" s="28">
        <v>43586</v>
      </c>
      <c r="D132" s="29" t="str">
        <f t="shared" si="3"/>
        <v>Promotor</v>
      </c>
    </row>
    <row r="133" spans="1:4" x14ac:dyDescent="0.25">
      <c r="A133" s="27">
        <v>300</v>
      </c>
      <c r="B133" s="27">
        <v>10</v>
      </c>
      <c r="C133" s="28">
        <v>43586</v>
      </c>
      <c r="D133" s="29" t="str">
        <f t="shared" si="3"/>
        <v>Promotor</v>
      </c>
    </row>
    <row r="134" spans="1:4" x14ac:dyDescent="0.25">
      <c r="A134" s="27">
        <v>301</v>
      </c>
      <c r="B134" s="27">
        <v>6</v>
      </c>
      <c r="C134" s="28">
        <v>43586</v>
      </c>
      <c r="D134" s="29" t="str">
        <f t="shared" si="3"/>
        <v>Detrator</v>
      </c>
    </row>
    <row r="135" spans="1:4" x14ac:dyDescent="0.25">
      <c r="A135" s="27">
        <v>303</v>
      </c>
      <c r="B135" s="27">
        <v>5</v>
      </c>
      <c r="C135" s="28">
        <v>43586</v>
      </c>
      <c r="D135" s="29" t="str">
        <f t="shared" si="3"/>
        <v>Detrator</v>
      </c>
    </row>
    <row r="136" spans="1:4" x14ac:dyDescent="0.25">
      <c r="A136" s="27">
        <v>304</v>
      </c>
      <c r="B136" s="27">
        <v>8</v>
      </c>
      <c r="C136" s="28">
        <v>43586</v>
      </c>
      <c r="D136" s="29" t="str">
        <f t="shared" si="3"/>
        <v>Neutro</v>
      </c>
    </row>
    <row r="137" spans="1:4" x14ac:dyDescent="0.25">
      <c r="A137" s="27">
        <v>305</v>
      </c>
      <c r="B137" s="27">
        <v>9</v>
      </c>
      <c r="C137" s="28">
        <v>43586</v>
      </c>
      <c r="D137" s="29" t="str">
        <f t="shared" si="3"/>
        <v>Promotor</v>
      </c>
    </row>
    <row r="138" spans="1:4" x14ac:dyDescent="0.25">
      <c r="A138" s="27">
        <v>306</v>
      </c>
      <c r="B138" s="27">
        <v>7</v>
      </c>
      <c r="C138" s="28">
        <v>43586</v>
      </c>
      <c r="D138" s="29" t="str">
        <f t="shared" si="3"/>
        <v>Neutro</v>
      </c>
    </row>
    <row r="139" spans="1:4" x14ac:dyDescent="0.25">
      <c r="A139" s="27">
        <v>307</v>
      </c>
      <c r="B139" s="27">
        <v>9</v>
      </c>
      <c r="C139" s="28">
        <v>43586</v>
      </c>
      <c r="D139" s="29" t="str">
        <f t="shared" si="3"/>
        <v>Promotor</v>
      </c>
    </row>
    <row r="140" spans="1:4" x14ac:dyDescent="0.25">
      <c r="A140" s="27">
        <v>308</v>
      </c>
      <c r="B140" s="27">
        <v>9</v>
      </c>
      <c r="C140" s="28">
        <v>43586</v>
      </c>
      <c r="D140" s="29" t="str">
        <f t="shared" si="3"/>
        <v>Promotor</v>
      </c>
    </row>
    <row r="141" spans="1:4" x14ac:dyDescent="0.25">
      <c r="A141" s="27">
        <v>309</v>
      </c>
      <c r="B141" s="27">
        <v>9</v>
      </c>
      <c r="C141" s="28">
        <v>43586</v>
      </c>
      <c r="D141" s="29" t="str">
        <f t="shared" si="3"/>
        <v>Promotor</v>
      </c>
    </row>
    <row r="142" spans="1:4" x14ac:dyDescent="0.25">
      <c r="A142" s="27">
        <v>60</v>
      </c>
      <c r="B142" s="27">
        <v>6</v>
      </c>
      <c r="C142" s="28">
        <v>43617</v>
      </c>
      <c r="D142" s="29" t="str">
        <f t="shared" si="3"/>
        <v>Detrator</v>
      </c>
    </row>
    <row r="143" spans="1:4" x14ac:dyDescent="0.25">
      <c r="A143" s="27">
        <v>61</v>
      </c>
      <c r="B143" s="27">
        <v>5</v>
      </c>
      <c r="C143" s="28">
        <v>43617</v>
      </c>
      <c r="D143" s="29" t="str">
        <f t="shared" si="3"/>
        <v>Detrator</v>
      </c>
    </row>
    <row r="144" spans="1:4" x14ac:dyDescent="0.25">
      <c r="A144" s="27">
        <v>62</v>
      </c>
      <c r="B144" s="27">
        <v>9</v>
      </c>
      <c r="C144" s="28">
        <v>43617</v>
      </c>
      <c r="D144" s="29" t="str">
        <f t="shared" si="3"/>
        <v>Promotor</v>
      </c>
    </row>
    <row r="145" spans="1:4" x14ac:dyDescent="0.25">
      <c r="A145" s="27">
        <v>63</v>
      </c>
      <c r="B145" s="27">
        <v>9</v>
      </c>
      <c r="C145" s="28">
        <v>43617</v>
      </c>
      <c r="D145" s="29" t="str">
        <f t="shared" si="3"/>
        <v>Promotor</v>
      </c>
    </row>
    <row r="146" spans="1:4" x14ac:dyDescent="0.25">
      <c r="A146" s="27">
        <v>64</v>
      </c>
      <c r="B146" s="27">
        <v>9</v>
      </c>
      <c r="C146" s="28">
        <v>43617</v>
      </c>
      <c r="D146" s="29" t="str">
        <f t="shared" si="3"/>
        <v>Promotor</v>
      </c>
    </row>
    <row r="147" spans="1:4" x14ac:dyDescent="0.25">
      <c r="A147" s="27">
        <v>65</v>
      </c>
      <c r="B147" s="27">
        <v>9</v>
      </c>
      <c r="C147" s="28">
        <v>43617</v>
      </c>
      <c r="D147" s="29" t="str">
        <f t="shared" si="3"/>
        <v>Promotor</v>
      </c>
    </row>
    <row r="148" spans="1:4" x14ac:dyDescent="0.25">
      <c r="A148" s="27">
        <v>66</v>
      </c>
      <c r="B148" s="27">
        <v>9</v>
      </c>
      <c r="C148" s="28">
        <v>43617</v>
      </c>
      <c r="D148" s="29" t="str">
        <f t="shared" si="3"/>
        <v>Promotor</v>
      </c>
    </row>
    <row r="149" spans="1:4" x14ac:dyDescent="0.25">
      <c r="A149" s="27">
        <v>67</v>
      </c>
      <c r="B149" s="27">
        <v>9</v>
      </c>
      <c r="C149" s="28">
        <v>43617</v>
      </c>
      <c r="D149" s="29" t="str">
        <f t="shared" si="3"/>
        <v>Promotor</v>
      </c>
    </row>
    <row r="150" spans="1:4" x14ac:dyDescent="0.25">
      <c r="A150" s="27">
        <v>68</v>
      </c>
      <c r="B150" s="27">
        <v>7</v>
      </c>
      <c r="C150" s="28">
        <v>43617</v>
      </c>
      <c r="D150" s="29" t="str">
        <f t="shared" si="3"/>
        <v>Neutro</v>
      </c>
    </row>
    <row r="151" spans="1:4" x14ac:dyDescent="0.25">
      <c r="A151" s="27">
        <v>69</v>
      </c>
      <c r="B151" s="27">
        <v>6</v>
      </c>
      <c r="C151" s="28">
        <v>43617</v>
      </c>
      <c r="D151" s="29" t="str">
        <f t="shared" si="3"/>
        <v>Detrator</v>
      </c>
    </row>
    <row r="152" spans="1:4" x14ac:dyDescent="0.25">
      <c r="A152" s="27">
        <v>70</v>
      </c>
      <c r="B152" s="27">
        <v>9</v>
      </c>
      <c r="C152" s="28">
        <v>43617</v>
      </c>
      <c r="D152" s="29" t="str">
        <f t="shared" si="3"/>
        <v>Promotor</v>
      </c>
    </row>
    <row r="153" spans="1:4" x14ac:dyDescent="0.25">
      <c r="A153" s="27">
        <v>310</v>
      </c>
      <c r="B153" s="27">
        <v>9</v>
      </c>
      <c r="C153" s="28">
        <v>43617</v>
      </c>
      <c r="D153" s="29" t="str">
        <f t="shared" si="3"/>
        <v>Promotor</v>
      </c>
    </row>
    <row r="154" spans="1:4" x14ac:dyDescent="0.25">
      <c r="A154" s="27">
        <v>95</v>
      </c>
      <c r="B154" s="27">
        <v>8</v>
      </c>
      <c r="C154" s="28">
        <v>43647</v>
      </c>
      <c r="D154" s="29" t="str">
        <f t="shared" si="3"/>
        <v>Neutro</v>
      </c>
    </row>
    <row r="155" spans="1:4" x14ac:dyDescent="0.25">
      <c r="A155" s="27">
        <v>96</v>
      </c>
      <c r="B155" s="27">
        <v>10</v>
      </c>
      <c r="C155" s="28">
        <v>43647</v>
      </c>
      <c r="D155" s="29" t="str">
        <f t="shared" si="3"/>
        <v>Promotor</v>
      </c>
    </row>
    <row r="156" spans="1:4" x14ac:dyDescent="0.25">
      <c r="A156" s="27">
        <v>97</v>
      </c>
      <c r="B156" s="27">
        <v>7</v>
      </c>
      <c r="C156" s="28">
        <v>43647</v>
      </c>
      <c r="D156" s="29" t="str">
        <f t="shared" si="3"/>
        <v>Neutro</v>
      </c>
    </row>
    <row r="157" spans="1:4" x14ac:dyDescent="0.25">
      <c r="A157" s="27">
        <v>98</v>
      </c>
      <c r="B157" s="27">
        <v>9</v>
      </c>
      <c r="C157" s="28">
        <v>43647</v>
      </c>
      <c r="D157" s="29" t="str">
        <f t="shared" si="3"/>
        <v>Promotor</v>
      </c>
    </row>
    <row r="158" spans="1:4" x14ac:dyDescent="0.25">
      <c r="A158" s="27">
        <v>99</v>
      </c>
      <c r="B158" s="27">
        <v>9</v>
      </c>
      <c r="C158" s="28">
        <v>43647</v>
      </c>
      <c r="D158" s="29" t="str">
        <f t="shared" si="3"/>
        <v>Promotor</v>
      </c>
    </row>
    <row r="159" spans="1:4" x14ac:dyDescent="0.25">
      <c r="A159" s="27">
        <v>100</v>
      </c>
      <c r="B159" s="27">
        <v>9</v>
      </c>
      <c r="C159" s="28">
        <v>43647</v>
      </c>
      <c r="D159" s="29" t="str">
        <f t="shared" si="3"/>
        <v>Promotor</v>
      </c>
    </row>
    <row r="160" spans="1:4" x14ac:dyDescent="0.25">
      <c r="A160" s="27">
        <v>101</v>
      </c>
      <c r="B160" s="27">
        <v>10</v>
      </c>
      <c r="C160" s="28">
        <v>43647</v>
      </c>
      <c r="D160" s="29" t="str">
        <f t="shared" si="3"/>
        <v>Promotor</v>
      </c>
    </row>
    <row r="161" spans="1:4" x14ac:dyDescent="0.25">
      <c r="A161" s="27">
        <v>102</v>
      </c>
      <c r="B161" s="27">
        <v>9</v>
      </c>
      <c r="C161" s="28">
        <v>43647</v>
      </c>
      <c r="D161" s="29" t="str">
        <f t="shared" si="3"/>
        <v>Promotor</v>
      </c>
    </row>
    <row r="162" spans="1:4" x14ac:dyDescent="0.25">
      <c r="A162" s="27">
        <v>103</v>
      </c>
      <c r="B162" s="27">
        <v>8</v>
      </c>
      <c r="C162" s="28">
        <v>43647</v>
      </c>
      <c r="D162" s="29" t="str">
        <f t="shared" si="3"/>
        <v>Neutro</v>
      </c>
    </row>
    <row r="163" spans="1:4" x14ac:dyDescent="0.25">
      <c r="A163" s="27">
        <v>104</v>
      </c>
      <c r="B163" s="27">
        <v>7</v>
      </c>
      <c r="C163" s="28">
        <v>43647</v>
      </c>
      <c r="D163" s="29" t="str">
        <f t="shared" si="3"/>
        <v>Neutro</v>
      </c>
    </row>
    <row r="164" spans="1:4" x14ac:dyDescent="0.25">
      <c r="A164" s="27">
        <v>105</v>
      </c>
      <c r="B164" s="27">
        <v>9</v>
      </c>
      <c r="C164" s="28">
        <v>43647</v>
      </c>
      <c r="D164" s="29" t="str">
        <f t="shared" si="3"/>
        <v>Promotor</v>
      </c>
    </row>
    <row r="165" spans="1:4" x14ac:dyDescent="0.25">
      <c r="A165" s="27">
        <v>106</v>
      </c>
      <c r="B165" s="27">
        <v>8</v>
      </c>
      <c r="C165" s="28">
        <v>43647</v>
      </c>
      <c r="D165" s="29" t="str">
        <f t="shared" si="3"/>
        <v>Neutro</v>
      </c>
    </row>
    <row r="166" spans="1:4" x14ac:dyDescent="0.25">
      <c r="A166" s="27">
        <v>107</v>
      </c>
      <c r="B166" s="27">
        <v>10</v>
      </c>
      <c r="C166" s="28">
        <v>43647</v>
      </c>
      <c r="D166" s="29" t="str">
        <f t="shared" si="3"/>
        <v>Promotor</v>
      </c>
    </row>
    <row r="167" spans="1:4" x14ac:dyDescent="0.25">
      <c r="A167" s="27">
        <v>108</v>
      </c>
      <c r="B167" s="27">
        <v>10</v>
      </c>
      <c r="C167" s="28">
        <v>43647</v>
      </c>
      <c r="D167" s="29" t="str">
        <f t="shared" si="3"/>
        <v>Promotor</v>
      </c>
    </row>
    <row r="168" spans="1:4" x14ac:dyDescent="0.25">
      <c r="A168" s="27">
        <v>109</v>
      </c>
      <c r="B168" s="27">
        <v>10</v>
      </c>
      <c r="C168" s="28">
        <v>43647</v>
      </c>
      <c r="D168" s="29" t="str">
        <f t="shared" si="3"/>
        <v>Promotor</v>
      </c>
    </row>
    <row r="169" spans="1:4" x14ac:dyDescent="0.25">
      <c r="A169" s="27">
        <v>110</v>
      </c>
      <c r="B169" s="27">
        <v>10</v>
      </c>
      <c r="C169" s="28">
        <v>43647</v>
      </c>
      <c r="D169" s="29" t="str">
        <f t="shared" si="3"/>
        <v>Promotor</v>
      </c>
    </row>
    <row r="170" spans="1:4" x14ac:dyDescent="0.25">
      <c r="A170" s="27">
        <v>111</v>
      </c>
      <c r="B170" s="27">
        <v>8</v>
      </c>
      <c r="C170" s="28">
        <v>43647</v>
      </c>
      <c r="D170" s="29" t="str">
        <f t="shared" si="3"/>
        <v>Neutro</v>
      </c>
    </row>
    <row r="171" spans="1:4" x14ac:dyDescent="0.25">
      <c r="A171" s="27">
        <v>112</v>
      </c>
      <c r="B171" s="27">
        <v>10</v>
      </c>
      <c r="C171" s="28">
        <v>43647</v>
      </c>
      <c r="D171" s="29" t="str">
        <f t="shared" si="3"/>
        <v>Promotor</v>
      </c>
    </row>
    <row r="172" spans="1:4" x14ac:dyDescent="0.25">
      <c r="A172" s="27">
        <v>113</v>
      </c>
      <c r="B172" s="27">
        <v>7</v>
      </c>
      <c r="C172" s="28">
        <v>43647</v>
      </c>
      <c r="D172" s="29" t="str">
        <f t="shared" si="3"/>
        <v>Neutro</v>
      </c>
    </row>
    <row r="173" spans="1:4" x14ac:dyDescent="0.25">
      <c r="A173" s="27">
        <v>114</v>
      </c>
      <c r="B173" s="27">
        <v>10</v>
      </c>
      <c r="C173" s="28">
        <v>43647</v>
      </c>
      <c r="D173" s="29" t="str">
        <f t="shared" si="3"/>
        <v>Promotor</v>
      </c>
    </row>
    <row r="174" spans="1:4" x14ac:dyDescent="0.25">
      <c r="A174" s="27">
        <v>115</v>
      </c>
      <c r="B174" s="27">
        <v>7</v>
      </c>
      <c r="C174" s="28">
        <v>43647</v>
      </c>
      <c r="D174" s="29" t="str">
        <f t="shared" si="3"/>
        <v>Neutro</v>
      </c>
    </row>
    <row r="175" spans="1:4" x14ac:dyDescent="0.25">
      <c r="A175" s="27">
        <v>116</v>
      </c>
      <c r="B175" s="27">
        <v>7</v>
      </c>
      <c r="C175" s="28">
        <v>43647</v>
      </c>
      <c r="D175" s="29" t="str">
        <f t="shared" si="3"/>
        <v>Neutro</v>
      </c>
    </row>
    <row r="176" spans="1:4" x14ac:dyDescent="0.25">
      <c r="A176" s="27">
        <v>117</v>
      </c>
      <c r="B176" s="27">
        <v>7</v>
      </c>
      <c r="C176" s="28">
        <v>43647</v>
      </c>
      <c r="D176" s="29" t="str">
        <f t="shared" si="3"/>
        <v>Neutro</v>
      </c>
    </row>
    <row r="177" spans="1:4" x14ac:dyDescent="0.25">
      <c r="A177" s="27">
        <v>118</v>
      </c>
      <c r="B177" s="27">
        <v>9</v>
      </c>
      <c r="C177" s="28">
        <v>43647</v>
      </c>
      <c r="D177" s="29" t="str">
        <f t="shared" si="3"/>
        <v>Promotor</v>
      </c>
    </row>
    <row r="178" spans="1:4" x14ac:dyDescent="0.25">
      <c r="A178" s="27">
        <v>331</v>
      </c>
      <c r="B178" s="27">
        <v>10</v>
      </c>
      <c r="C178" s="28">
        <v>43647</v>
      </c>
      <c r="D178" s="29" t="str">
        <f t="shared" si="3"/>
        <v>Promotor</v>
      </c>
    </row>
    <row r="179" spans="1:4" x14ac:dyDescent="0.25">
      <c r="A179" s="27">
        <v>140</v>
      </c>
      <c r="B179" s="27">
        <v>9</v>
      </c>
      <c r="C179" s="28">
        <v>43678</v>
      </c>
      <c r="D179" s="29" t="str">
        <f t="shared" si="3"/>
        <v>Promotor</v>
      </c>
    </row>
    <row r="180" spans="1:4" x14ac:dyDescent="0.25">
      <c r="A180" s="27">
        <v>141</v>
      </c>
      <c r="B180" s="27">
        <v>9</v>
      </c>
      <c r="C180" s="28">
        <v>43678</v>
      </c>
      <c r="D180" s="29" t="str">
        <f t="shared" si="3"/>
        <v>Promotor</v>
      </c>
    </row>
    <row r="181" spans="1:4" x14ac:dyDescent="0.25">
      <c r="A181" s="27">
        <v>142</v>
      </c>
      <c r="B181" s="27">
        <v>9</v>
      </c>
      <c r="C181" s="28">
        <v>43678</v>
      </c>
      <c r="D181" s="29" t="str">
        <f t="shared" si="3"/>
        <v>Promotor</v>
      </c>
    </row>
    <row r="182" spans="1:4" x14ac:dyDescent="0.25">
      <c r="A182" s="27">
        <v>143</v>
      </c>
      <c r="B182" s="27">
        <v>10</v>
      </c>
      <c r="C182" s="28">
        <v>43678</v>
      </c>
      <c r="D182" s="29" t="str">
        <f t="shared" si="3"/>
        <v>Promotor</v>
      </c>
    </row>
    <row r="183" spans="1:4" x14ac:dyDescent="0.25">
      <c r="A183" s="27">
        <v>144</v>
      </c>
      <c r="B183" s="27">
        <v>8</v>
      </c>
      <c r="C183" s="28">
        <v>43678</v>
      </c>
      <c r="D183" s="29" t="str">
        <f t="shared" si="3"/>
        <v>Neutro</v>
      </c>
    </row>
    <row r="184" spans="1:4" x14ac:dyDescent="0.25">
      <c r="A184" s="27">
        <v>145</v>
      </c>
      <c r="B184" s="27">
        <v>8</v>
      </c>
      <c r="C184" s="28">
        <v>43678</v>
      </c>
      <c r="D184" s="29" t="str">
        <f t="shared" si="3"/>
        <v>Neutro</v>
      </c>
    </row>
    <row r="185" spans="1:4" x14ac:dyDescent="0.25">
      <c r="A185" s="27">
        <v>146</v>
      </c>
      <c r="B185" s="27">
        <v>10</v>
      </c>
      <c r="C185" s="28">
        <v>43678</v>
      </c>
      <c r="D185" s="29" t="str">
        <f t="shared" si="3"/>
        <v>Promotor</v>
      </c>
    </row>
    <row r="186" spans="1:4" x14ac:dyDescent="0.25">
      <c r="A186" s="27">
        <v>147</v>
      </c>
      <c r="B186" s="27">
        <v>9</v>
      </c>
      <c r="C186" s="28">
        <v>43678</v>
      </c>
      <c r="D186" s="29" t="str">
        <f t="shared" si="3"/>
        <v>Promotor</v>
      </c>
    </row>
    <row r="187" spans="1:4" x14ac:dyDescent="0.25">
      <c r="A187" s="27">
        <v>148</v>
      </c>
      <c r="B187" s="27">
        <v>9</v>
      </c>
      <c r="C187" s="28">
        <v>43678</v>
      </c>
      <c r="D187" s="29" t="str">
        <f t="shared" si="3"/>
        <v>Promotor</v>
      </c>
    </row>
    <row r="188" spans="1:4" x14ac:dyDescent="0.25">
      <c r="A188" s="27">
        <v>149</v>
      </c>
      <c r="B188" s="27">
        <v>9</v>
      </c>
      <c r="C188" s="28">
        <v>43678</v>
      </c>
      <c r="D188" s="29" t="str">
        <f t="shared" si="3"/>
        <v>Promotor</v>
      </c>
    </row>
    <row r="189" spans="1:4" x14ac:dyDescent="0.25">
      <c r="A189" s="27">
        <v>150</v>
      </c>
      <c r="B189" s="27">
        <v>7</v>
      </c>
      <c r="C189" s="28">
        <v>43678</v>
      </c>
      <c r="D189" s="29" t="str">
        <f t="shared" si="3"/>
        <v>Neutro</v>
      </c>
    </row>
    <row r="190" spans="1:4" x14ac:dyDescent="0.25">
      <c r="A190" s="27">
        <v>151</v>
      </c>
      <c r="B190" s="27">
        <v>8</v>
      </c>
      <c r="C190" s="28">
        <v>43678</v>
      </c>
      <c r="D190" s="29" t="str">
        <f t="shared" si="3"/>
        <v>Neutro</v>
      </c>
    </row>
    <row r="191" spans="1:4" x14ac:dyDescent="0.25">
      <c r="A191" s="27">
        <v>152</v>
      </c>
      <c r="B191" s="27">
        <v>7</v>
      </c>
      <c r="C191" s="28">
        <v>43678</v>
      </c>
      <c r="D191" s="29" t="str">
        <f t="shared" si="3"/>
        <v>Neutro</v>
      </c>
    </row>
    <row r="192" spans="1:4" x14ac:dyDescent="0.25">
      <c r="A192" s="27">
        <v>153</v>
      </c>
      <c r="B192" s="27">
        <v>9</v>
      </c>
      <c r="C192" s="28">
        <v>43678</v>
      </c>
      <c r="D192" s="29" t="str">
        <f t="shared" si="3"/>
        <v>Promotor</v>
      </c>
    </row>
    <row r="193" spans="1:4" x14ac:dyDescent="0.25">
      <c r="A193" s="27">
        <v>154</v>
      </c>
      <c r="B193" s="27">
        <v>9</v>
      </c>
      <c r="C193" s="28">
        <v>43678</v>
      </c>
      <c r="D193" s="29" t="str">
        <f t="shared" si="3"/>
        <v>Promotor</v>
      </c>
    </row>
    <row r="194" spans="1:4" x14ac:dyDescent="0.25">
      <c r="A194" s="27">
        <v>312</v>
      </c>
      <c r="B194" s="27">
        <v>10</v>
      </c>
      <c r="C194" s="28">
        <v>43678</v>
      </c>
      <c r="D194" s="29" t="str">
        <f t="shared" ref="D194:D257" si="4">IF(AND(B194&lt;=6,B194&gt;0),"Detrator",IF(OR(B194=7,B194=8),"Neutro",IF(OR(B194=9,B194=10),"Promotor")))</f>
        <v>Promotor</v>
      </c>
    </row>
    <row r="195" spans="1:4" x14ac:dyDescent="0.25">
      <c r="A195" s="27">
        <v>332</v>
      </c>
      <c r="B195" s="27">
        <v>8</v>
      </c>
      <c r="C195" s="28">
        <v>43678</v>
      </c>
      <c r="D195" s="29" t="str">
        <f t="shared" si="4"/>
        <v>Neutro</v>
      </c>
    </row>
    <row r="196" spans="1:4" x14ac:dyDescent="0.25">
      <c r="A196" s="27">
        <v>233</v>
      </c>
      <c r="B196" s="27">
        <v>7</v>
      </c>
      <c r="C196" s="28">
        <v>43709</v>
      </c>
      <c r="D196" s="29" t="str">
        <f t="shared" si="4"/>
        <v>Neutro</v>
      </c>
    </row>
    <row r="197" spans="1:4" x14ac:dyDescent="0.25">
      <c r="A197" s="27">
        <v>234</v>
      </c>
      <c r="B197" s="27">
        <v>6</v>
      </c>
      <c r="C197" s="28">
        <v>43709</v>
      </c>
      <c r="D197" s="29" t="str">
        <f t="shared" si="4"/>
        <v>Detrator</v>
      </c>
    </row>
    <row r="198" spans="1:4" x14ac:dyDescent="0.25">
      <c r="A198" s="27">
        <v>235</v>
      </c>
      <c r="B198" s="27">
        <v>7</v>
      </c>
      <c r="C198" s="28">
        <v>43709</v>
      </c>
      <c r="D198" s="29" t="str">
        <f t="shared" si="4"/>
        <v>Neutro</v>
      </c>
    </row>
    <row r="199" spans="1:4" x14ac:dyDescent="0.25">
      <c r="A199" s="27">
        <v>236</v>
      </c>
      <c r="B199" s="27">
        <v>8</v>
      </c>
      <c r="C199" s="28">
        <v>43709</v>
      </c>
      <c r="D199" s="29" t="str">
        <f t="shared" si="4"/>
        <v>Neutro</v>
      </c>
    </row>
    <row r="200" spans="1:4" x14ac:dyDescent="0.25">
      <c r="A200" s="27">
        <v>237</v>
      </c>
      <c r="B200" s="27">
        <v>7</v>
      </c>
      <c r="C200" s="28">
        <v>43709</v>
      </c>
      <c r="D200" s="29" t="str">
        <f t="shared" si="4"/>
        <v>Neutro</v>
      </c>
    </row>
    <row r="201" spans="1:4" x14ac:dyDescent="0.25">
      <c r="A201" s="27">
        <v>238</v>
      </c>
      <c r="B201" s="27">
        <v>8</v>
      </c>
      <c r="C201" s="28">
        <v>43709</v>
      </c>
      <c r="D201" s="29" t="str">
        <f t="shared" si="4"/>
        <v>Neutro</v>
      </c>
    </row>
    <row r="202" spans="1:4" x14ac:dyDescent="0.25">
      <c r="A202" s="27">
        <v>239</v>
      </c>
      <c r="B202" s="27">
        <v>7</v>
      </c>
      <c r="C202" s="28">
        <v>43709</v>
      </c>
      <c r="D202" s="29" t="str">
        <f t="shared" si="4"/>
        <v>Neutro</v>
      </c>
    </row>
    <row r="203" spans="1:4" x14ac:dyDescent="0.25">
      <c r="A203" s="27">
        <v>240</v>
      </c>
      <c r="B203" s="27">
        <v>8</v>
      </c>
      <c r="C203" s="28">
        <v>43709</v>
      </c>
      <c r="D203" s="29" t="str">
        <f t="shared" si="4"/>
        <v>Neutro</v>
      </c>
    </row>
    <row r="204" spans="1:4" x14ac:dyDescent="0.25">
      <c r="A204" s="27">
        <v>241</v>
      </c>
      <c r="B204" s="27">
        <v>7</v>
      </c>
      <c r="C204" s="28">
        <v>43709</v>
      </c>
      <c r="D204" s="29" t="str">
        <f t="shared" si="4"/>
        <v>Neutro</v>
      </c>
    </row>
    <row r="205" spans="1:4" x14ac:dyDescent="0.25">
      <c r="A205" s="27">
        <v>242</v>
      </c>
      <c r="B205" s="27">
        <v>8</v>
      </c>
      <c r="C205" s="28">
        <v>43709</v>
      </c>
      <c r="D205" s="29" t="str">
        <f t="shared" si="4"/>
        <v>Neutro</v>
      </c>
    </row>
    <row r="206" spans="1:4" x14ac:dyDescent="0.25">
      <c r="A206" s="27">
        <v>243</v>
      </c>
      <c r="B206" s="27">
        <v>7</v>
      </c>
      <c r="C206" s="28">
        <v>43709</v>
      </c>
      <c r="D206" s="29" t="str">
        <f t="shared" si="4"/>
        <v>Neutro</v>
      </c>
    </row>
    <row r="207" spans="1:4" x14ac:dyDescent="0.25">
      <c r="A207" s="27">
        <v>244</v>
      </c>
      <c r="B207" s="27">
        <v>9</v>
      </c>
      <c r="C207" s="28">
        <v>43709</v>
      </c>
      <c r="D207" s="29" t="str">
        <f t="shared" si="4"/>
        <v>Promotor</v>
      </c>
    </row>
    <row r="208" spans="1:4" x14ac:dyDescent="0.25">
      <c r="A208" s="27">
        <v>245</v>
      </c>
      <c r="B208" s="27">
        <v>8</v>
      </c>
      <c r="C208" s="28">
        <v>43709</v>
      </c>
      <c r="D208" s="29" t="str">
        <f t="shared" si="4"/>
        <v>Neutro</v>
      </c>
    </row>
    <row r="209" spans="1:4" x14ac:dyDescent="0.25">
      <c r="A209" s="27">
        <v>246</v>
      </c>
      <c r="B209" s="27">
        <v>3</v>
      </c>
      <c r="C209" s="28">
        <v>43709</v>
      </c>
      <c r="D209" s="29" t="str">
        <f t="shared" si="4"/>
        <v>Detrator</v>
      </c>
    </row>
    <row r="210" spans="1:4" x14ac:dyDescent="0.25">
      <c r="A210" s="27">
        <v>247</v>
      </c>
      <c r="B210" s="27">
        <v>9</v>
      </c>
      <c r="C210" s="28">
        <v>43709</v>
      </c>
      <c r="D210" s="29" t="str">
        <f t="shared" si="4"/>
        <v>Promotor</v>
      </c>
    </row>
    <row r="211" spans="1:4" x14ac:dyDescent="0.25">
      <c r="A211" s="27">
        <v>248</v>
      </c>
      <c r="B211" s="27">
        <v>9</v>
      </c>
      <c r="C211" s="28">
        <v>43709</v>
      </c>
      <c r="D211" s="29" t="str">
        <f t="shared" si="4"/>
        <v>Promotor</v>
      </c>
    </row>
    <row r="212" spans="1:4" x14ac:dyDescent="0.25">
      <c r="A212" s="27">
        <v>249</v>
      </c>
      <c r="B212" s="27">
        <v>8</v>
      </c>
      <c r="C212" s="28">
        <v>43709</v>
      </c>
      <c r="D212" s="29" t="str">
        <f t="shared" si="4"/>
        <v>Neutro</v>
      </c>
    </row>
    <row r="213" spans="1:4" x14ac:dyDescent="0.25">
      <c r="A213" s="27">
        <v>250</v>
      </c>
      <c r="B213" s="27">
        <v>9</v>
      </c>
      <c r="C213" s="28">
        <v>43709</v>
      </c>
      <c r="D213" s="29" t="str">
        <f t="shared" si="4"/>
        <v>Promotor</v>
      </c>
    </row>
    <row r="214" spans="1:4" x14ac:dyDescent="0.25">
      <c r="A214" s="27">
        <v>251</v>
      </c>
      <c r="B214" s="27">
        <v>2</v>
      </c>
      <c r="C214" s="28">
        <v>43709</v>
      </c>
      <c r="D214" s="29" t="str">
        <f t="shared" si="4"/>
        <v>Detrator</v>
      </c>
    </row>
    <row r="215" spans="1:4" x14ac:dyDescent="0.25">
      <c r="A215" s="27">
        <v>252</v>
      </c>
      <c r="B215" s="27">
        <v>10</v>
      </c>
      <c r="C215" s="28">
        <v>43709</v>
      </c>
      <c r="D215" s="29" t="str">
        <f t="shared" si="4"/>
        <v>Promotor</v>
      </c>
    </row>
    <row r="216" spans="1:4" x14ac:dyDescent="0.25">
      <c r="A216" s="27">
        <v>313</v>
      </c>
      <c r="B216" s="27">
        <v>8</v>
      </c>
      <c r="C216" s="28">
        <v>43709</v>
      </c>
      <c r="D216" s="29" t="str">
        <f t="shared" si="4"/>
        <v>Neutro</v>
      </c>
    </row>
    <row r="217" spans="1:4" x14ac:dyDescent="0.25">
      <c r="A217" s="27">
        <v>327</v>
      </c>
      <c r="B217" s="27">
        <v>9</v>
      </c>
      <c r="C217" s="28">
        <v>43709</v>
      </c>
      <c r="D217" s="29" t="str">
        <f t="shared" si="4"/>
        <v>Promotor</v>
      </c>
    </row>
    <row r="218" spans="1:4" x14ac:dyDescent="0.25">
      <c r="A218" s="27">
        <v>333</v>
      </c>
      <c r="B218" s="27">
        <v>10</v>
      </c>
      <c r="C218" s="28">
        <v>43709</v>
      </c>
      <c r="D218" s="29" t="str">
        <f t="shared" si="4"/>
        <v>Promotor</v>
      </c>
    </row>
    <row r="219" spans="1:4" x14ac:dyDescent="0.25">
      <c r="A219" s="27">
        <v>155</v>
      </c>
      <c r="B219" s="27">
        <v>3</v>
      </c>
      <c r="C219" s="28">
        <v>43739</v>
      </c>
      <c r="D219" s="29" t="str">
        <f t="shared" si="4"/>
        <v>Detrator</v>
      </c>
    </row>
    <row r="220" spans="1:4" x14ac:dyDescent="0.25">
      <c r="A220" s="27">
        <v>156</v>
      </c>
      <c r="B220" s="27">
        <v>2</v>
      </c>
      <c r="C220" s="28">
        <v>43739</v>
      </c>
      <c r="D220" s="29" t="str">
        <f t="shared" si="4"/>
        <v>Detrator</v>
      </c>
    </row>
    <row r="221" spans="1:4" x14ac:dyDescent="0.25">
      <c r="A221" s="27">
        <v>157</v>
      </c>
      <c r="B221" s="27">
        <v>10</v>
      </c>
      <c r="C221" s="28">
        <v>43739</v>
      </c>
      <c r="D221" s="29" t="str">
        <f t="shared" si="4"/>
        <v>Promotor</v>
      </c>
    </row>
    <row r="222" spans="1:4" x14ac:dyDescent="0.25">
      <c r="A222" s="27">
        <v>158</v>
      </c>
      <c r="B222" s="27">
        <v>10</v>
      </c>
      <c r="C222" s="28">
        <v>43739</v>
      </c>
      <c r="D222" s="29" t="str">
        <f t="shared" si="4"/>
        <v>Promotor</v>
      </c>
    </row>
    <row r="223" spans="1:4" x14ac:dyDescent="0.25">
      <c r="A223" s="27">
        <v>159</v>
      </c>
      <c r="B223" s="27">
        <v>8</v>
      </c>
      <c r="C223" s="28">
        <v>43739</v>
      </c>
      <c r="D223" s="29" t="str">
        <f t="shared" si="4"/>
        <v>Neutro</v>
      </c>
    </row>
    <row r="224" spans="1:4" x14ac:dyDescent="0.25">
      <c r="A224" s="27">
        <v>160</v>
      </c>
      <c r="B224" s="27">
        <v>9</v>
      </c>
      <c r="C224" s="28">
        <v>43739</v>
      </c>
      <c r="D224" s="29" t="str">
        <f t="shared" si="4"/>
        <v>Promotor</v>
      </c>
    </row>
    <row r="225" spans="1:4" x14ac:dyDescent="0.25">
      <c r="A225" s="27">
        <v>161</v>
      </c>
      <c r="B225" s="27">
        <v>9</v>
      </c>
      <c r="C225" s="28">
        <v>43739</v>
      </c>
      <c r="D225" s="29" t="str">
        <f t="shared" si="4"/>
        <v>Promotor</v>
      </c>
    </row>
    <row r="226" spans="1:4" x14ac:dyDescent="0.25">
      <c r="A226" s="27">
        <v>162</v>
      </c>
      <c r="B226" s="27">
        <v>7</v>
      </c>
      <c r="C226" s="28">
        <v>43739</v>
      </c>
      <c r="D226" s="29" t="str">
        <f t="shared" si="4"/>
        <v>Neutro</v>
      </c>
    </row>
    <row r="227" spans="1:4" x14ac:dyDescent="0.25">
      <c r="A227" s="27">
        <v>163</v>
      </c>
      <c r="B227" s="27">
        <v>9</v>
      </c>
      <c r="C227" s="28">
        <v>43739</v>
      </c>
      <c r="D227" s="29" t="str">
        <f t="shared" si="4"/>
        <v>Promotor</v>
      </c>
    </row>
    <row r="228" spans="1:4" x14ac:dyDescent="0.25">
      <c r="A228" s="27">
        <v>164</v>
      </c>
      <c r="B228" s="27">
        <v>8</v>
      </c>
      <c r="C228" s="28">
        <v>43739</v>
      </c>
      <c r="D228" s="29" t="str">
        <f t="shared" si="4"/>
        <v>Neutro</v>
      </c>
    </row>
    <row r="229" spans="1:4" x14ac:dyDescent="0.25">
      <c r="A229" s="27">
        <v>165</v>
      </c>
      <c r="B229" s="27">
        <v>3</v>
      </c>
      <c r="C229" s="28">
        <v>43739</v>
      </c>
      <c r="D229" s="29" t="str">
        <f t="shared" si="4"/>
        <v>Detrator</v>
      </c>
    </row>
    <row r="230" spans="1:4" x14ac:dyDescent="0.25">
      <c r="A230" s="27">
        <v>166</v>
      </c>
      <c r="B230" s="27">
        <v>2</v>
      </c>
      <c r="C230" s="28">
        <v>43739</v>
      </c>
      <c r="D230" s="29" t="str">
        <f t="shared" si="4"/>
        <v>Detrator</v>
      </c>
    </row>
    <row r="231" spans="1:4" x14ac:dyDescent="0.25">
      <c r="A231" s="27">
        <v>167</v>
      </c>
      <c r="B231" s="27">
        <v>10</v>
      </c>
      <c r="C231" s="28">
        <v>43739</v>
      </c>
      <c r="D231" s="29" t="str">
        <f t="shared" si="4"/>
        <v>Promotor</v>
      </c>
    </row>
    <row r="232" spans="1:4" x14ac:dyDescent="0.25">
      <c r="A232" s="27">
        <v>168</v>
      </c>
      <c r="B232" s="27">
        <v>10</v>
      </c>
      <c r="C232" s="28">
        <v>43739</v>
      </c>
      <c r="D232" s="29" t="str">
        <f t="shared" si="4"/>
        <v>Promotor</v>
      </c>
    </row>
    <row r="233" spans="1:4" x14ac:dyDescent="0.25">
      <c r="A233" s="27">
        <v>169</v>
      </c>
      <c r="B233" s="27">
        <v>9</v>
      </c>
      <c r="C233" s="28">
        <v>43739</v>
      </c>
      <c r="D233" s="29" t="str">
        <f t="shared" si="4"/>
        <v>Promotor</v>
      </c>
    </row>
    <row r="234" spans="1:4" x14ac:dyDescent="0.25">
      <c r="A234" s="27">
        <v>170</v>
      </c>
      <c r="B234" s="27">
        <v>9</v>
      </c>
      <c r="C234" s="28">
        <v>43739</v>
      </c>
      <c r="D234" s="29" t="str">
        <f t="shared" si="4"/>
        <v>Promotor</v>
      </c>
    </row>
    <row r="235" spans="1:4" x14ac:dyDescent="0.25">
      <c r="A235" s="27">
        <v>171</v>
      </c>
      <c r="B235" s="27">
        <v>8</v>
      </c>
      <c r="C235" s="28">
        <v>43739</v>
      </c>
      <c r="D235" s="29" t="str">
        <f t="shared" si="4"/>
        <v>Neutro</v>
      </c>
    </row>
    <row r="236" spans="1:4" x14ac:dyDescent="0.25">
      <c r="A236" s="27">
        <v>172</v>
      </c>
      <c r="B236" s="27">
        <v>6</v>
      </c>
      <c r="C236" s="28">
        <v>43739</v>
      </c>
      <c r="D236" s="29" t="str">
        <f t="shared" si="4"/>
        <v>Detrator</v>
      </c>
    </row>
    <row r="237" spans="1:4" x14ac:dyDescent="0.25">
      <c r="A237" s="27">
        <v>314</v>
      </c>
      <c r="B237" s="27">
        <v>9</v>
      </c>
      <c r="C237" s="28">
        <v>43739</v>
      </c>
      <c r="D237" s="29" t="str">
        <f t="shared" si="4"/>
        <v>Promotor</v>
      </c>
    </row>
    <row r="238" spans="1:4" x14ac:dyDescent="0.25">
      <c r="A238" s="27">
        <v>328</v>
      </c>
      <c r="B238" s="27">
        <v>7</v>
      </c>
      <c r="C238" s="28">
        <v>43739</v>
      </c>
      <c r="D238" s="29" t="str">
        <f t="shared" si="4"/>
        <v>Neutro</v>
      </c>
    </row>
    <row r="239" spans="1:4" x14ac:dyDescent="0.25">
      <c r="A239" s="27">
        <v>334</v>
      </c>
      <c r="B239" s="27">
        <v>7</v>
      </c>
      <c r="C239" s="28">
        <v>43739</v>
      </c>
      <c r="D239" s="29" t="str">
        <f t="shared" si="4"/>
        <v>Neutro</v>
      </c>
    </row>
    <row r="240" spans="1:4" x14ac:dyDescent="0.25">
      <c r="A240" s="27">
        <v>173</v>
      </c>
      <c r="B240" s="27">
        <v>8</v>
      </c>
      <c r="C240" s="28">
        <v>43770</v>
      </c>
      <c r="D240" s="29" t="str">
        <f t="shared" si="4"/>
        <v>Neutro</v>
      </c>
    </row>
    <row r="241" spans="1:4" x14ac:dyDescent="0.25">
      <c r="A241" s="27">
        <v>174</v>
      </c>
      <c r="B241" s="27">
        <v>8</v>
      </c>
      <c r="C241" s="28">
        <v>43770</v>
      </c>
      <c r="D241" s="29" t="str">
        <f t="shared" si="4"/>
        <v>Neutro</v>
      </c>
    </row>
    <row r="242" spans="1:4" x14ac:dyDescent="0.25">
      <c r="A242" s="27">
        <v>175</v>
      </c>
      <c r="B242" s="27">
        <v>8</v>
      </c>
      <c r="C242" s="28">
        <v>43770</v>
      </c>
      <c r="D242" s="29" t="str">
        <f t="shared" si="4"/>
        <v>Neutro</v>
      </c>
    </row>
    <row r="243" spans="1:4" x14ac:dyDescent="0.25">
      <c r="A243" s="27">
        <v>176</v>
      </c>
      <c r="B243" s="27">
        <v>9</v>
      </c>
      <c r="C243" s="28">
        <v>43770</v>
      </c>
      <c r="D243" s="29" t="str">
        <f t="shared" si="4"/>
        <v>Promotor</v>
      </c>
    </row>
    <row r="244" spans="1:4" x14ac:dyDescent="0.25">
      <c r="A244" s="27">
        <v>177</v>
      </c>
      <c r="B244" s="27">
        <v>10</v>
      </c>
      <c r="C244" s="28">
        <v>43770</v>
      </c>
      <c r="D244" s="29" t="str">
        <f t="shared" si="4"/>
        <v>Promotor</v>
      </c>
    </row>
    <row r="245" spans="1:4" x14ac:dyDescent="0.25">
      <c r="A245" s="27">
        <v>178</v>
      </c>
      <c r="B245" s="27">
        <v>6</v>
      </c>
      <c r="C245" s="28">
        <v>43770</v>
      </c>
      <c r="D245" s="29" t="str">
        <f t="shared" si="4"/>
        <v>Detrator</v>
      </c>
    </row>
    <row r="246" spans="1:4" x14ac:dyDescent="0.25">
      <c r="A246" s="27">
        <v>179</v>
      </c>
      <c r="B246" s="27">
        <v>9</v>
      </c>
      <c r="C246" s="28">
        <v>43770</v>
      </c>
      <c r="D246" s="29" t="str">
        <f t="shared" si="4"/>
        <v>Promotor</v>
      </c>
    </row>
    <row r="247" spans="1:4" x14ac:dyDescent="0.25">
      <c r="A247" s="27">
        <v>180</v>
      </c>
      <c r="B247" s="27">
        <v>10</v>
      </c>
      <c r="C247" s="28">
        <v>43770</v>
      </c>
      <c r="D247" s="29" t="str">
        <f t="shared" si="4"/>
        <v>Promotor</v>
      </c>
    </row>
    <row r="248" spans="1:4" x14ac:dyDescent="0.25">
      <c r="A248" s="27">
        <v>181</v>
      </c>
      <c r="B248" s="27">
        <v>9</v>
      </c>
      <c r="C248" s="28">
        <v>43770</v>
      </c>
      <c r="D248" s="29" t="str">
        <f t="shared" si="4"/>
        <v>Promotor</v>
      </c>
    </row>
    <row r="249" spans="1:4" x14ac:dyDescent="0.25">
      <c r="A249" s="27">
        <v>182</v>
      </c>
      <c r="B249" s="27">
        <v>9</v>
      </c>
      <c r="C249" s="28">
        <v>43770</v>
      </c>
      <c r="D249" s="29" t="str">
        <f t="shared" si="4"/>
        <v>Promotor</v>
      </c>
    </row>
    <row r="250" spans="1:4" x14ac:dyDescent="0.25">
      <c r="A250" s="27">
        <v>183</v>
      </c>
      <c r="B250" s="27">
        <v>8</v>
      </c>
      <c r="C250" s="28">
        <v>43770</v>
      </c>
      <c r="D250" s="29" t="str">
        <f t="shared" si="4"/>
        <v>Neutro</v>
      </c>
    </row>
    <row r="251" spans="1:4" x14ac:dyDescent="0.25">
      <c r="A251" s="27">
        <v>184</v>
      </c>
      <c r="B251" s="27">
        <v>10</v>
      </c>
      <c r="C251" s="28">
        <v>43770</v>
      </c>
      <c r="D251" s="29" t="str">
        <f t="shared" si="4"/>
        <v>Promotor</v>
      </c>
    </row>
    <row r="252" spans="1:4" x14ac:dyDescent="0.25">
      <c r="A252" s="27">
        <v>185</v>
      </c>
      <c r="B252" s="27">
        <v>10</v>
      </c>
      <c r="C252" s="28">
        <v>43770</v>
      </c>
      <c r="D252" s="29" t="str">
        <f t="shared" si="4"/>
        <v>Promotor</v>
      </c>
    </row>
    <row r="253" spans="1:4" x14ac:dyDescent="0.25">
      <c r="A253" s="27">
        <v>186</v>
      </c>
      <c r="B253" s="27">
        <v>10</v>
      </c>
      <c r="C253" s="28">
        <v>43770</v>
      </c>
      <c r="D253" s="29" t="str">
        <f t="shared" si="4"/>
        <v>Promotor</v>
      </c>
    </row>
    <row r="254" spans="1:4" x14ac:dyDescent="0.25">
      <c r="A254" s="27">
        <v>209</v>
      </c>
      <c r="B254" s="27">
        <v>10</v>
      </c>
      <c r="C254" s="28">
        <v>43770</v>
      </c>
      <c r="D254" s="29" t="str">
        <f t="shared" si="4"/>
        <v>Promotor</v>
      </c>
    </row>
    <row r="255" spans="1:4" x14ac:dyDescent="0.25">
      <c r="A255" s="27">
        <v>210</v>
      </c>
      <c r="B255" s="27">
        <v>8</v>
      </c>
      <c r="C255" s="28">
        <v>43770</v>
      </c>
      <c r="D255" s="29" t="str">
        <f t="shared" si="4"/>
        <v>Neutro</v>
      </c>
    </row>
    <row r="256" spans="1:4" x14ac:dyDescent="0.25">
      <c r="A256" s="27">
        <v>211</v>
      </c>
      <c r="B256" s="27">
        <v>9</v>
      </c>
      <c r="C256" s="28">
        <v>43770</v>
      </c>
      <c r="D256" s="29" t="str">
        <f t="shared" si="4"/>
        <v>Promotor</v>
      </c>
    </row>
    <row r="257" spans="1:4" x14ac:dyDescent="0.25">
      <c r="A257" s="27">
        <v>212</v>
      </c>
      <c r="B257" s="27">
        <v>7</v>
      </c>
      <c r="C257" s="28">
        <v>43770</v>
      </c>
      <c r="D257" s="29" t="str">
        <f t="shared" si="4"/>
        <v>Neutro</v>
      </c>
    </row>
    <row r="258" spans="1:4" x14ac:dyDescent="0.25">
      <c r="A258" s="27">
        <v>213</v>
      </c>
      <c r="B258" s="27">
        <v>9</v>
      </c>
      <c r="C258" s="28">
        <v>43770</v>
      </c>
      <c r="D258" s="29" t="str">
        <f t="shared" ref="D258:D290" si="5">IF(AND(B258&lt;=6,B258&gt;0),"Detrator",IF(OR(B258=7,B258=8),"Neutro",IF(OR(B258=9,B258=10),"Promotor")))</f>
        <v>Promotor</v>
      </c>
    </row>
    <row r="259" spans="1:4" x14ac:dyDescent="0.25">
      <c r="A259" s="27">
        <v>214</v>
      </c>
      <c r="B259" s="27">
        <v>9</v>
      </c>
      <c r="C259" s="28">
        <v>43770</v>
      </c>
      <c r="D259" s="29" t="str">
        <f t="shared" si="5"/>
        <v>Promotor</v>
      </c>
    </row>
    <row r="260" spans="1:4" x14ac:dyDescent="0.25">
      <c r="A260" s="27">
        <v>215</v>
      </c>
      <c r="B260" s="27">
        <v>8</v>
      </c>
      <c r="C260" s="28">
        <v>43770</v>
      </c>
      <c r="D260" s="29" t="str">
        <f t="shared" si="5"/>
        <v>Neutro</v>
      </c>
    </row>
    <row r="261" spans="1:4" x14ac:dyDescent="0.25">
      <c r="A261" s="27">
        <v>216</v>
      </c>
      <c r="B261" s="27">
        <v>7</v>
      </c>
      <c r="C261" s="28">
        <v>43770</v>
      </c>
      <c r="D261" s="29" t="str">
        <f t="shared" si="5"/>
        <v>Neutro</v>
      </c>
    </row>
    <row r="262" spans="1:4" x14ac:dyDescent="0.25">
      <c r="A262" s="27">
        <v>217</v>
      </c>
      <c r="B262" s="27">
        <v>8</v>
      </c>
      <c r="C262" s="28">
        <v>43770</v>
      </c>
      <c r="D262" s="29" t="str">
        <f t="shared" si="5"/>
        <v>Neutro</v>
      </c>
    </row>
    <row r="263" spans="1:4" x14ac:dyDescent="0.25">
      <c r="A263" s="27">
        <v>218</v>
      </c>
      <c r="B263" s="27">
        <v>9</v>
      </c>
      <c r="C263" s="28">
        <v>43770</v>
      </c>
      <c r="D263" s="29" t="str">
        <f t="shared" si="5"/>
        <v>Promotor</v>
      </c>
    </row>
    <row r="264" spans="1:4" x14ac:dyDescent="0.25">
      <c r="A264" s="27">
        <v>219</v>
      </c>
      <c r="B264" s="27">
        <v>9</v>
      </c>
      <c r="C264" s="28">
        <v>43770</v>
      </c>
      <c r="D264" s="29" t="str">
        <f t="shared" si="5"/>
        <v>Promotor</v>
      </c>
    </row>
    <row r="265" spans="1:4" x14ac:dyDescent="0.25">
      <c r="A265" s="27">
        <v>220</v>
      </c>
      <c r="B265" s="27">
        <v>8</v>
      </c>
      <c r="C265" s="28">
        <v>43770</v>
      </c>
      <c r="D265" s="29" t="str">
        <f t="shared" si="5"/>
        <v>Neutro</v>
      </c>
    </row>
    <row r="266" spans="1:4" x14ac:dyDescent="0.25">
      <c r="A266" s="27">
        <v>221</v>
      </c>
      <c r="B266" s="27">
        <v>6</v>
      </c>
      <c r="C266" s="28">
        <v>43770</v>
      </c>
      <c r="D266" s="29" t="str">
        <f t="shared" si="5"/>
        <v>Detrator</v>
      </c>
    </row>
    <row r="267" spans="1:4" x14ac:dyDescent="0.25">
      <c r="A267" s="27">
        <v>222</v>
      </c>
      <c r="B267" s="27">
        <v>7</v>
      </c>
      <c r="C267" s="28">
        <v>43770</v>
      </c>
      <c r="D267" s="29" t="str">
        <f t="shared" si="5"/>
        <v>Neutro</v>
      </c>
    </row>
    <row r="268" spans="1:4" x14ac:dyDescent="0.25">
      <c r="A268" s="27">
        <v>223</v>
      </c>
      <c r="B268" s="27">
        <v>6</v>
      </c>
      <c r="C268" s="28">
        <v>43770</v>
      </c>
      <c r="D268" s="29" t="str">
        <f t="shared" si="5"/>
        <v>Detrator</v>
      </c>
    </row>
    <row r="269" spans="1:4" x14ac:dyDescent="0.25">
      <c r="A269" s="27">
        <v>224</v>
      </c>
      <c r="B269" s="27">
        <v>10</v>
      </c>
      <c r="C269" s="28">
        <v>43770</v>
      </c>
      <c r="D269" s="29" t="str">
        <f t="shared" si="5"/>
        <v>Promotor</v>
      </c>
    </row>
    <row r="270" spans="1:4" x14ac:dyDescent="0.25">
      <c r="A270" s="27">
        <v>322</v>
      </c>
      <c r="B270" s="27">
        <v>8</v>
      </c>
      <c r="C270" s="28">
        <v>43770</v>
      </c>
      <c r="D270" s="29" t="str">
        <f t="shared" si="5"/>
        <v>Neutro</v>
      </c>
    </row>
    <row r="271" spans="1:4" x14ac:dyDescent="0.25">
      <c r="A271" s="27">
        <v>329</v>
      </c>
      <c r="B271" s="27">
        <v>8</v>
      </c>
      <c r="C271" s="28">
        <v>43770</v>
      </c>
      <c r="D271" s="29" t="str">
        <f t="shared" si="5"/>
        <v>Neutro</v>
      </c>
    </row>
    <row r="272" spans="1:4" x14ac:dyDescent="0.25">
      <c r="A272" s="27">
        <v>187</v>
      </c>
      <c r="B272" s="27">
        <v>10</v>
      </c>
      <c r="C272" s="28">
        <v>43800</v>
      </c>
      <c r="D272" s="29" t="str">
        <f t="shared" si="5"/>
        <v>Promotor</v>
      </c>
    </row>
    <row r="273" spans="1:4" x14ac:dyDescent="0.25">
      <c r="A273" s="27">
        <v>188</v>
      </c>
      <c r="B273" s="27">
        <v>9</v>
      </c>
      <c r="C273" s="28">
        <v>43800</v>
      </c>
      <c r="D273" s="29" t="str">
        <f t="shared" si="5"/>
        <v>Promotor</v>
      </c>
    </row>
    <row r="274" spans="1:4" x14ac:dyDescent="0.25">
      <c r="A274" s="27">
        <v>189</v>
      </c>
      <c r="B274" s="27">
        <v>9</v>
      </c>
      <c r="C274" s="28">
        <v>43800</v>
      </c>
      <c r="D274" s="29" t="str">
        <f t="shared" si="5"/>
        <v>Promotor</v>
      </c>
    </row>
    <row r="275" spans="1:4" x14ac:dyDescent="0.25">
      <c r="A275" s="27">
        <v>190</v>
      </c>
      <c r="B275" s="27">
        <v>8</v>
      </c>
      <c r="C275" s="28">
        <v>43800</v>
      </c>
      <c r="D275" s="29" t="str">
        <f t="shared" si="5"/>
        <v>Neutro</v>
      </c>
    </row>
    <row r="276" spans="1:4" x14ac:dyDescent="0.25">
      <c r="A276" s="27">
        <v>191</v>
      </c>
      <c r="B276" s="27">
        <v>10</v>
      </c>
      <c r="C276" s="28">
        <v>43800</v>
      </c>
      <c r="D276" s="29" t="str">
        <f t="shared" si="5"/>
        <v>Promotor</v>
      </c>
    </row>
    <row r="277" spans="1:4" x14ac:dyDescent="0.25">
      <c r="A277" s="27">
        <v>192</v>
      </c>
      <c r="B277" s="27">
        <v>8</v>
      </c>
      <c r="C277" s="28">
        <v>43800</v>
      </c>
      <c r="D277" s="29" t="str">
        <f t="shared" si="5"/>
        <v>Neutro</v>
      </c>
    </row>
    <row r="278" spans="1:4" x14ac:dyDescent="0.25">
      <c r="A278" s="27">
        <v>193</v>
      </c>
      <c r="B278" s="27">
        <v>9</v>
      </c>
      <c r="C278" s="28">
        <v>43800</v>
      </c>
      <c r="D278" s="29" t="str">
        <f t="shared" si="5"/>
        <v>Promotor</v>
      </c>
    </row>
    <row r="279" spans="1:4" x14ac:dyDescent="0.25">
      <c r="A279" s="27">
        <v>194</v>
      </c>
      <c r="B279" s="27">
        <v>9</v>
      </c>
      <c r="C279" s="28">
        <v>43800</v>
      </c>
      <c r="D279" s="29" t="str">
        <f t="shared" si="5"/>
        <v>Promotor</v>
      </c>
    </row>
    <row r="280" spans="1:4" x14ac:dyDescent="0.25">
      <c r="A280" s="27">
        <v>195</v>
      </c>
      <c r="B280" s="27">
        <v>5</v>
      </c>
      <c r="C280" s="28">
        <v>43800</v>
      </c>
      <c r="D280" s="29" t="str">
        <f t="shared" si="5"/>
        <v>Detrator</v>
      </c>
    </row>
    <row r="281" spans="1:4" x14ac:dyDescent="0.25">
      <c r="A281" s="27">
        <v>196</v>
      </c>
      <c r="B281" s="27">
        <v>9</v>
      </c>
      <c r="C281" s="28">
        <v>43800</v>
      </c>
      <c r="D281" s="29" t="str">
        <f t="shared" si="5"/>
        <v>Promotor</v>
      </c>
    </row>
    <row r="282" spans="1:4" x14ac:dyDescent="0.25">
      <c r="A282" s="27">
        <v>197</v>
      </c>
      <c r="B282" s="27">
        <v>10</v>
      </c>
      <c r="C282" s="28">
        <v>43800</v>
      </c>
      <c r="D282" s="29" t="str">
        <f t="shared" si="5"/>
        <v>Promotor</v>
      </c>
    </row>
    <row r="283" spans="1:4" x14ac:dyDescent="0.25">
      <c r="A283" s="27">
        <v>198</v>
      </c>
      <c r="B283" s="27">
        <v>10</v>
      </c>
      <c r="C283" s="28">
        <v>43800</v>
      </c>
      <c r="D283" s="29" t="str">
        <f t="shared" si="5"/>
        <v>Promotor</v>
      </c>
    </row>
    <row r="284" spans="1:4" x14ac:dyDescent="0.25">
      <c r="A284" s="27">
        <v>199</v>
      </c>
      <c r="B284" s="27">
        <v>9</v>
      </c>
      <c r="C284" s="28">
        <v>43800</v>
      </c>
      <c r="D284" s="29" t="str">
        <f t="shared" si="5"/>
        <v>Promotor</v>
      </c>
    </row>
    <row r="285" spans="1:4" x14ac:dyDescent="0.25">
      <c r="A285" s="27">
        <v>200</v>
      </c>
      <c r="B285" s="27">
        <v>10</v>
      </c>
      <c r="C285" s="28">
        <v>43800</v>
      </c>
      <c r="D285" s="29" t="str">
        <f t="shared" si="5"/>
        <v>Promotor</v>
      </c>
    </row>
    <row r="286" spans="1:4" x14ac:dyDescent="0.25">
      <c r="A286" s="27">
        <v>201</v>
      </c>
      <c r="B286" s="27">
        <v>9</v>
      </c>
      <c r="C286" s="28">
        <v>43800</v>
      </c>
      <c r="D286" s="29" t="str">
        <f t="shared" si="5"/>
        <v>Promotor</v>
      </c>
    </row>
    <row r="287" spans="1:4" x14ac:dyDescent="0.25">
      <c r="A287" s="27">
        <v>202</v>
      </c>
      <c r="B287" s="27">
        <v>10</v>
      </c>
      <c r="C287" s="28">
        <v>43800</v>
      </c>
      <c r="D287" s="29" t="str">
        <f t="shared" si="5"/>
        <v>Promotor</v>
      </c>
    </row>
    <row r="288" spans="1:4" x14ac:dyDescent="0.25">
      <c r="A288" s="27">
        <v>203</v>
      </c>
      <c r="B288" s="27">
        <v>9</v>
      </c>
      <c r="C288" s="28">
        <v>43800</v>
      </c>
      <c r="D288" s="29" t="str">
        <f t="shared" si="5"/>
        <v>Promotor</v>
      </c>
    </row>
    <row r="289" spans="1:4" x14ac:dyDescent="0.25">
      <c r="A289" s="27">
        <v>324</v>
      </c>
      <c r="B289" s="27">
        <v>9</v>
      </c>
      <c r="C289" s="28">
        <v>43800</v>
      </c>
      <c r="D289" s="29" t="str">
        <f t="shared" si="5"/>
        <v>Promotor</v>
      </c>
    </row>
    <row r="290" spans="1:4" x14ac:dyDescent="0.25">
      <c r="A290" s="27">
        <v>330</v>
      </c>
      <c r="B290" s="27">
        <v>10</v>
      </c>
      <c r="C290" s="28">
        <v>43800</v>
      </c>
      <c r="D290" s="29" t="str">
        <f t="shared" si="5"/>
        <v>Promotor</v>
      </c>
    </row>
  </sheetData>
  <autoFilter ref="A1:C290" xr:uid="{B86AA164-1ADA-4F83-8981-9137C9E5B2F4}">
    <sortState xmlns:xlrd2="http://schemas.microsoft.com/office/spreadsheetml/2017/richdata2" ref="A2:C290">
      <sortCondition ref="C1:C290"/>
    </sortState>
  </autoFilter>
  <sortState xmlns:xlrd2="http://schemas.microsoft.com/office/spreadsheetml/2017/richdata2" ref="A2:D290">
    <sortCondition ref="C2:C290"/>
    <sortCondition ref="A2:A290"/>
  </sortState>
  <phoneticPr fontId="3" type="noConversion"/>
  <conditionalFormatting sqref="D1:D1048576">
    <cfRule type="cellIs" dxfId="2" priority="1" operator="equal">
      <formula>"Promotor"</formula>
    </cfRule>
    <cfRule type="cellIs" dxfId="1" priority="2" operator="equal">
      <formula>"Neutro"</formula>
    </cfRule>
    <cfRule type="containsText" dxfId="0" priority="3" operator="containsText" text="Detrator">
      <formula>NOT(ISERROR(SEARCH("Detrator",D1)))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925D-48F2-435B-B55E-6078A3B742C9}">
  <dimension ref="A1:M29"/>
  <sheetViews>
    <sheetView workbookViewId="0">
      <selection activeCell="B5" sqref="B5"/>
    </sheetView>
  </sheetViews>
  <sheetFormatPr defaultRowHeight="15" x14ac:dyDescent="0.25"/>
  <cols>
    <col min="1" max="1" width="24.5703125" bestFit="1" customWidth="1"/>
    <col min="2" max="2" width="12.42578125" bestFit="1" customWidth="1"/>
    <col min="3" max="3" width="12.140625" bestFit="1" customWidth="1"/>
    <col min="4" max="4" width="12.42578125" bestFit="1" customWidth="1"/>
    <col min="5" max="8" width="12.140625" bestFit="1" customWidth="1"/>
    <col min="9" max="9" width="12.42578125" bestFit="1" customWidth="1"/>
    <col min="10" max="10" width="12.140625" bestFit="1" customWidth="1"/>
    <col min="11" max="12" width="12.42578125" bestFit="1" customWidth="1"/>
    <col min="13" max="13" width="12.140625" bestFit="1" customWidth="1"/>
  </cols>
  <sheetData>
    <row r="1" spans="1:13" ht="15.75" x14ac:dyDescent="0.25">
      <c r="A1" s="37" t="s">
        <v>16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x14ac:dyDescent="0.25">
      <c r="A2" s="3"/>
      <c r="B2" s="4">
        <v>43466</v>
      </c>
      <c r="C2" s="4">
        <v>43497</v>
      </c>
      <c r="D2" s="4">
        <v>43525</v>
      </c>
      <c r="E2" s="4">
        <v>43556</v>
      </c>
      <c r="F2" s="4">
        <v>43586</v>
      </c>
      <c r="G2" s="4">
        <v>43617</v>
      </c>
      <c r="H2" s="4">
        <v>43647</v>
      </c>
      <c r="I2" s="4">
        <v>43678</v>
      </c>
      <c r="J2" s="4">
        <v>43709</v>
      </c>
      <c r="K2" s="4">
        <v>43739</v>
      </c>
      <c r="L2" s="4">
        <v>43770</v>
      </c>
      <c r="M2" s="4">
        <v>43800</v>
      </c>
    </row>
    <row r="3" spans="1:13" x14ac:dyDescent="0.25">
      <c r="A3" s="5" t="s">
        <v>5</v>
      </c>
      <c r="B3" s="16">
        <f>10450*7</f>
        <v>73150</v>
      </c>
      <c r="C3" s="16">
        <f t="shared" ref="C3:M3" si="0">10450*7</f>
        <v>73150</v>
      </c>
      <c r="D3" s="16">
        <f t="shared" si="0"/>
        <v>73150</v>
      </c>
      <c r="E3" s="16">
        <f t="shared" si="0"/>
        <v>73150</v>
      </c>
      <c r="F3" s="16">
        <f t="shared" si="0"/>
        <v>73150</v>
      </c>
      <c r="G3" s="16">
        <f t="shared" si="0"/>
        <v>73150</v>
      </c>
      <c r="H3" s="16">
        <f t="shared" si="0"/>
        <v>73150</v>
      </c>
      <c r="I3" s="16">
        <f t="shared" si="0"/>
        <v>73150</v>
      </c>
      <c r="J3" s="16">
        <f t="shared" si="0"/>
        <v>73150</v>
      </c>
      <c r="K3" s="16">
        <f t="shared" si="0"/>
        <v>73150</v>
      </c>
      <c r="L3" s="16">
        <f t="shared" si="0"/>
        <v>73150</v>
      </c>
      <c r="M3" s="16">
        <f t="shared" si="0"/>
        <v>73150</v>
      </c>
    </row>
    <row r="4" spans="1:13" x14ac:dyDescent="0.25">
      <c r="A4" s="5" t="s">
        <v>6</v>
      </c>
      <c r="B4" s="16">
        <v>30122</v>
      </c>
      <c r="C4" s="16">
        <v>34321</v>
      </c>
      <c r="D4" s="16">
        <v>38943</v>
      </c>
      <c r="E4" s="16">
        <v>38234</v>
      </c>
      <c r="F4" s="16">
        <v>40438</v>
      </c>
      <c r="G4" s="16">
        <v>44784</v>
      </c>
      <c r="H4" s="16">
        <v>48348</v>
      </c>
      <c r="I4" s="16">
        <v>44321</v>
      </c>
      <c r="J4" s="16">
        <v>44756</v>
      </c>
      <c r="K4" s="16">
        <v>44943</v>
      </c>
      <c r="L4" s="16">
        <v>48218</v>
      </c>
      <c r="M4" s="16">
        <v>50326</v>
      </c>
    </row>
    <row r="5" spans="1:13" x14ac:dyDescent="0.25">
      <c r="A5" s="5" t="s">
        <v>7</v>
      </c>
      <c r="B5" s="16">
        <f>SUM(B3:B4)</f>
        <v>103272</v>
      </c>
      <c r="C5" s="16">
        <f t="shared" ref="C5:L5" si="1">SUM(C3:C4)</f>
        <v>107471</v>
      </c>
      <c r="D5" s="16">
        <f>SUM(D3:D4)</f>
        <v>112093</v>
      </c>
      <c r="E5" s="16">
        <f t="shared" si="1"/>
        <v>111384</v>
      </c>
      <c r="F5" s="16">
        <f t="shared" si="1"/>
        <v>113588</v>
      </c>
      <c r="G5" s="16">
        <f t="shared" si="1"/>
        <v>117934</v>
      </c>
      <c r="H5" s="16">
        <f t="shared" si="1"/>
        <v>121498</v>
      </c>
      <c r="I5" s="16">
        <f t="shared" si="1"/>
        <v>117471</v>
      </c>
      <c r="J5" s="16">
        <f t="shared" si="1"/>
        <v>117906</v>
      </c>
      <c r="K5" s="16">
        <f t="shared" si="1"/>
        <v>118093</v>
      </c>
      <c r="L5" s="16">
        <f t="shared" si="1"/>
        <v>121368</v>
      </c>
      <c r="M5" s="16">
        <f>SUM(M3:M4)</f>
        <v>123476</v>
      </c>
    </row>
    <row r="6" spans="1:13" x14ac:dyDescent="0.25">
      <c r="A6" s="7" t="s">
        <v>8</v>
      </c>
      <c r="B6" s="17">
        <f t="shared" ref="B6:M6" si="2">SUM(B7:B9)</f>
        <v>398</v>
      </c>
      <c r="C6" s="17">
        <f t="shared" si="2"/>
        <v>412</v>
      </c>
      <c r="D6" s="17">
        <f t="shared" si="2"/>
        <v>437</v>
      </c>
      <c r="E6" s="17">
        <f t="shared" si="2"/>
        <v>421</v>
      </c>
      <c r="F6" s="17">
        <f t="shared" si="2"/>
        <v>435</v>
      </c>
      <c r="G6" s="17">
        <f t="shared" si="2"/>
        <v>473</v>
      </c>
      <c r="H6" s="17">
        <f t="shared" si="2"/>
        <v>422</v>
      </c>
      <c r="I6" s="17">
        <f t="shared" si="2"/>
        <v>398</v>
      </c>
      <c r="J6" s="17">
        <f t="shared" si="2"/>
        <v>400</v>
      </c>
      <c r="K6" s="17">
        <f t="shared" si="2"/>
        <v>389</v>
      </c>
      <c r="L6" s="17">
        <f t="shared" si="2"/>
        <v>418</v>
      </c>
      <c r="M6" s="17">
        <f t="shared" si="2"/>
        <v>400</v>
      </c>
    </row>
    <row r="7" spans="1:13" x14ac:dyDescent="0.25">
      <c r="A7" s="8" t="s">
        <v>10</v>
      </c>
      <c r="B7" s="17">
        <v>211</v>
      </c>
      <c r="C7" s="17">
        <v>224</v>
      </c>
      <c r="D7" s="17">
        <v>250</v>
      </c>
      <c r="E7" s="17">
        <v>232</v>
      </c>
      <c r="F7" s="17">
        <v>243</v>
      </c>
      <c r="G7" s="17">
        <v>285</v>
      </c>
      <c r="H7" s="17">
        <v>233</v>
      </c>
      <c r="I7" s="17">
        <v>211</v>
      </c>
      <c r="J7" s="17">
        <v>212</v>
      </c>
      <c r="K7" s="17">
        <v>203</v>
      </c>
      <c r="L7" s="17">
        <v>233</v>
      </c>
      <c r="M7" s="17">
        <v>211</v>
      </c>
    </row>
    <row r="8" spans="1:13" x14ac:dyDescent="0.25">
      <c r="A8" s="8" t="s">
        <v>11</v>
      </c>
      <c r="B8" s="17">
        <v>184</v>
      </c>
      <c r="C8" s="17">
        <v>184</v>
      </c>
      <c r="D8" s="17">
        <v>184</v>
      </c>
      <c r="E8" s="17">
        <v>184</v>
      </c>
      <c r="F8" s="17">
        <v>184</v>
      </c>
      <c r="G8" s="17">
        <v>184</v>
      </c>
      <c r="H8" s="17">
        <v>184</v>
      </c>
      <c r="I8" s="17">
        <v>184</v>
      </c>
      <c r="J8" s="17">
        <v>184</v>
      </c>
      <c r="K8" s="17">
        <v>184</v>
      </c>
      <c r="L8" s="17">
        <v>184</v>
      </c>
      <c r="M8" s="17">
        <v>184</v>
      </c>
    </row>
    <row r="9" spans="1:13" x14ac:dyDescent="0.25">
      <c r="A9" s="8" t="s">
        <v>15</v>
      </c>
      <c r="B9" s="17">
        <v>3</v>
      </c>
      <c r="C9" s="17">
        <v>4</v>
      </c>
      <c r="D9" s="17">
        <v>3</v>
      </c>
      <c r="E9" s="17">
        <v>5</v>
      </c>
      <c r="F9" s="17">
        <v>8</v>
      </c>
      <c r="G9" s="17">
        <v>4</v>
      </c>
      <c r="H9" s="17">
        <v>5</v>
      </c>
      <c r="I9" s="17">
        <v>3</v>
      </c>
      <c r="J9" s="17">
        <v>4</v>
      </c>
      <c r="K9" s="17">
        <v>2</v>
      </c>
      <c r="L9" s="17">
        <v>1</v>
      </c>
      <c r="M9" s="17">
        <v>5</v>
      </c>
    </row>
    <row r="10" spans="1:13" x14ac:dyDescent="0.25">
      <c r="A10" s="9" t="s">
        <v>9</v>
      </c>
      <c r="B10" s="10">
        <f>B5/B6</f>
        <v>259.47738693467335</v>
      </c>
      <c r="C10" s="10">
        <f>C5/C6</f>
        <v>260.85194174757282</v>
      </c>
      <c r="D10" s="10">
        <f>D5/D6</f>
        <v>256.50572082379864</v>
      </c>
      <c r="E10" s="10">
        <f t="shared" ref="E10:M10" si="3">E5/E6</f>
        <v>264.57007125890738</v>
      </c>
      <c r="F10" s="10">
        <f t="shared" si="3"/>
        <v>261.12183908045978</v>
      </c>
      <c r="G10" s="10">
        <f t="shared" si="3"/>
        <v>249.33192389006342</v>
      </c>
      <c r="H10" s="10">
        <f t="shared" si="3"/>
        <v>287.90995260663504</v>
      </c>
      <c r="I10" s="10">
        <f t="shared" si="3"/>
        <v>295.1532663316583</v>
      </c>
      <c r="J10" s="10">
        <f t="shared" si="3"/>
        <v>294.76499999999999</v>
      </c>
      <c r="K10" s="10">
        <f t="shared" si="3"/>
        <v>303.58097686375322</v>
      </c>
      <c r="L10" s="10">
        <f t="shared" si="3"/>
        <v>290.35406698564594</v>
      </c>
      <c r="M10" s="10">
        <f t="shared" si="3"/>
        <v>308.69</v>
      </c>
    </row>
    <row r="11" spans="1:13" x14ac:dyDescent="0.25">
      <c r="A11" s="8" t="s">
        <v>12</v>
      </c>
      <c r="B11" s="11">
        <f>((B5)/3)/B$7</f>
        <v>163.14691943127963</v>
      </c>
      <c r="C11" s="11">
        <f t="shared" ref="C11:M11" si="4">((C5)/3)/C$7</f>
        <v>159.92708333333331</v>
      </c>
      <c r="D11" s="11">
        <f t="shared" si="4"/>
        <v>149.45733333333334</v>
      </c>
      <c r="E11" s="11">
        <f t="shared" si="4"/>
        <v>160.0344827586207</v>
      </c>
      <c r="F11" s="11">
        <f t="shared" si="4"/>
        <v>155.81344307270231</v>
      </c>
      <c r="G11" s="11">
        <f t="shared" si="4"/>
        <v>137.93450292397662</v>
      </c>
      <c r="H11" s="11">
        <f t="shared" si="4"/>
        <v>173.81688125894135</v>
      </c>
      <c r="I11" s="11">
        <f t="shared" si="4"/>
        <v>185.5781990521327</v>
      </c>
      <c r="J11" s="11">
        <f t="shared" si="4"/>
        <v>185.38679245283018</v>
      </c>
      <c r="K11" s="11">
        <f t="shared" si="4"/>
        <v>193.91297208538589</v>
      </c>
      <c r="L11" s="11">
        <f t="shared" si="4"/>
        <v>173.63090128755366</v>
      </c>
      <c r="M11" s="11">
        <f t="shared" si="4"/>
        <v>195.06477093206951</v>
      </c>
    </row>
    <row r="12" spans="1:13" x14ac:dyDescent="0.25">
      <c r="A12" s="8" t="s">
        <v>13</v>
      </c>
      <c r="B12" s="11">
        <f>((B5)/3)/B$8</f>
        <v>187.08695652173913</v>
      </c>
      <c r="C12" s="11">
        <f t="shared" ref="C12:M12" si="5">((C5)/3)/C$8</f>
        <v>194.69384057971013</v>
      </c>
      <c r="D12" s="11">
        <f t="shared" si="5"/>
        <v>203.06702898550725</v>
      </c>
      <c r="E12" s="11">
        <f t="shared" si="5"/>
        <v>201.78260869565219</v>
      </c>
      <c r="F12" s="11">
        <f t="shared" si="5"/>
        <v>205.77536231884056</v>
      </c>
      <c r="G12" s="11">
        <f t="shared" si="5"/>
        <v>213.64855072463769</v>
      </c>
      <c r="H12" s="11">
        <f t="shared" si="5"/>
        <v>220.10507246376812</v>
      </c>
      <c r="I12" s="11">
        <f t="shared" si="5"/>
        <v>212.80978260869566</v>
      </c>
      <c r="J12" s="11">
        <f t="shared" si="5"/>
        <v>213.59782608695653</v>
      </c>
      <c r="K12" s="11">
        <f t="shared" si="5"/>
        <v>213.93659420289856</v>
      </c>
      <c r="L12" s="11">
        <f t="shared" si="5"/>
        <v>219.86956521739131</v>
      </c>
      <c r="M12" s="11">
        <f t="shared" si="5"/>
        <v>223.68840579710144</v>
      </c>
    </row>
    <row r="13" spans="1:13" x14ac:dyDescent="0.25">
      <c r="A13" s="8" t="s">
        <v>14</v>
      </c>
      <c r="B13" s="11">
        <f>((B5)/3)/B$9</f>
        <v>11474.666666666666</v>
      </c>
      <c r="C13" s="11">
        <f t="shared" ref="C13:M13" si="6">((C5)/3)/C$9</f>
        <v>8955.9166666666661</v>
      </c>
      <c r="D13" s="11">
        <f t="shared" si="6"/>
        <v>12454.777777777779</v>
      </c>
      <c r="E13" s="11">
        <f t="shared" si="6"/>
        <v>7425.6</v>
      </c>
      <c r="F13" s="11">
        <f t="shared" si="6"/>
        <v>4732.833333333333</v>
      </c>
      <c r="G13" s="11">
        <f t="shared" si="6"/>
        <v>9827.8333333333339</v>
      </c>
      <c r="H13" s="11">
        <f t="shared" si="6"/>
        <v>8099.8666666666668</v>
      </c>
      <c r="I13" s="11">
        <f t="shared" si="6"/>
        <v>13052.333333333334</v>
      </c>
      <c r="J13" s="11">
        <f t="shared" si="6"/>
        <v>9825.5</v>
      </c>
      <c r="K13" s="11">
        <f t="shared" si="6"/>
        <v>19682.166666666668</v>
      </c>
      <c r="L13" s="11">
        <f t="shared" si="6"/>
        <v>40456</v>
      </c>
      <c r="M13" s="11">
        <f t="shared" si="6"/>
        <v>8231.7333333333336</v>
      </c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5.75" x14ac:dyDescent="0.25">
      <c r="A15" s="37" t="s">
        <v>17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x14ac:dyDescent="0.25">
      <c r="B16" s="4">
        <v>43466</v>
      </c>
      <c r="C16" s="4">
        <v>43497</v>
      </c>
      <c r="D16" s="4">
        <v>43525</v>
      </c>
      <c r="E16" s="4">
        <v>43556</v>
      </c>
      <c r="F16" s="4">
        <v>43586</v>
      </c>
      <c r="G16" s="4">
        <v>43617</v>
      </c>
      <c r="H16" s="4">
        <v>43647</v>
      </c>
      <c r="I16" s="4">
        <v>43678</v>
      </c>
      <c r="J16" s="4">
        <v>43709</v>
      </c>
      <c r="K16" s="4">
        <v>43739</v>
      </c>
      <c r="L16" s="4">
        <v>43770</v>
      </c>
      <c r="M16" s="4">
        <v>43800</v>
      </c>
    </row>
    <row r="17" spans="1:13" x14ac:dyDescent="0.25">
      <c r="A17" s="5" t="s">
        <v>18</v>
      </c>
      <c r="B17" s="16">
        <v>20000</v>
      </c>
      <c r="C17" s="16">
        <v>20000</v>
      </c>
      <c r="D17" s="16">
        <v>20000</v>
      </c>
      <c r="E17" s="16">
        <v>24000</v>
      </c>
      <c r="F17" s="16">
        <v>24000</v>
      </c>
      <c r="G17" s="16">
        <v>24000</v>
      </c>
      <c r="H17" s="16">
        <v>28000</v>
      </c>
      <c r="I17" s="16">
        <v>28000</v>
      </c>
      <c r="J17" s="16">
        <v>28000</v>
      </c>
      <c r="K17" s="16">
        <v>32000</v>
      </c>
      <c r="L17" s="16">
        <v>32000</v>
      </c>
      <c r="M17" s="16">
        <v>32000</v>
      </c>
    </row>
    <row r="18" spans="1:13" x14ac:dyDescent="0.25">
      <c r="A18" s="8" t="s">
        <v>19</v>
      </c>
      <c r="B18" s="16">
        <v>30000</v>
      </c>
      <c r="C18" s="16">
        <v>30000</v>
      </c>
      <c r="D18" s="16">
        <v>30000</v>
      </c>
      <c r="E18" s="16">
        <v>30000</v>
      </c>
      <c r="F18" s="16">
        <v>30000</v>
      </c>
      <c r="G18" s="16">
        <v>30000</v>
      </c>
      <c r="H18" s="16">
        <v>30000</v>
      </c>
      <c r="I18" s="16">
        <v>30000</v>
      </c>
      <c r="J18" s="16">
        <v>30000</v>
      </c>
      <c r="K18" s="16">
        <v>30000</v>
      </c>
      <c r="L18" s="16">
        <v>30000</v>
      </c>
      <c r="M18" s="16">
        <v>30000</v>
      </c>
    </row>
    <row r="19" spans="1:13" x14ac:dyDescent="0.25">
      <c r="A19" s="8" t="s">
        <v>20</v>
      </c>
      <c r="B19" s="16">
        <v>10000</v>
      </c>
      <c r="C19" s="16">
        <v>10000</v>
      </c>
      <c r="D19" s="16">
        <v>10000</v>
      </c>
      <c r="E19" s="16">
        <v>10000</v>
      </c>
      <c r="F19" s="16">
        <v>10000</v>
      </c>
      <c r="G19" s="16">
        <v>10000</v>
      </c>
      <c r="H19" s="16">
        <v>10000</v>
      </c>
      <c r="I19" s="16">
        <v>10000</v>
      </c>
      <c r="J19" s="16">
        <v>10000</v>
      </c>
      <c r="K19" s="16">
        <v>10000</v>
      </c>
      <c r="L19" s="16">
        <v>10000</v>
      </c>
      <c r="M19" s="16">
        <v>10000</v>
      </c>
    </row>
    <row r="20" spans="1:13" x14ac:dyDescent="0.25">
      <c r="A20" s="8" t="s">
        <v>21</v>
      </c>
      <c r="B20" s="16">
        <v>15000</v>
      </c>
      <c r="C20" s="16">
        <v>15000</v>
      </c>
      <c r="D20" s="16">
        <v>15000</v>
      </c>
      <c r="E20" s="16">
        <v>15000</v>
      </c>
      <c r="F20" s="16">
        <v>15000</v>
      </c>
      <c r="G20" s="16">
        <v>15000</v>
      </c>
      <c r="H20" s="16">
        <v>15000</v>
      </c>
      <c r="I20" s="16">
        <v>15000</v>
      </c>
      <c r="J20" s="16">
        <v>15000</v>
      </c>
      <c r="K20" s="16">
        <v>15000</v>
      </c>
      <c r="L20" s="16">
        <v>15000</v>
      </c>
      <c r="M20" s="16">
        <v>15000</v>
      </c>
    </row>
    <row r="21" spans="1:13" x14ac:dyDescent="0.25">
      <c r="A21" s="7" t="s">
        <v>22</v>
      </c>
      <c r="B21" s="16">
        <f>SUM(B17:B20)</f>
        <v>75000</v>
      </c>
      <c r="C21" s="16">
        <f t="shared" ref="C21:M21" si="7">SUM(C17:C20)</f>
        <v>75000</v>
      </c>
      <c r="D21" s="16">
        <f>SUM(D17:D20)</f>
        <v>75000</v>
      </c>
      <c r="E21" s="16">
        <f t="shared" si="7"/>
        <v>79000</v>
      </c>
      <c r="F21" s="16">
        <f t="shared" si="7"/>
        <v>79000</v>
      </c>
      <c r="G21" s="16">
        <f t="shared" si="7"/>
        <v>79000</v>
      </c>
      <c r="H21" s="16">
        <f t="shared" si="7"/>
        <v>83000</v>
      </c>
      <c r="I21" s="16">
        <f t="shared" si="7"/>
        <v>83000</v>
      </c>
      <c r="J21" s="16">
        <f t="shared" si="7"/>
        <v>83000</v>
      </c>
      <c r="K21" s="16">
        <f t="shared" si="7"/>
        <v>87000</v>
      </c>
      <c r="L21" s="16">
        <f t="shared" si="7"/>
        <v>87000</v>
      </c>
      <c r="M21" s="16">
        <f t="shared" si="7"/>
        <v>87000</v>
      </c>
    </row>
    <row r="22" spans="1:13" x14ac:dyDescent="0.25">
      <c r="A22" s="7" t="s">
        <v>23</v>
      </c>
      <c r="B22" s="17">
        <f t="shared" ref="B22:M22" si="8">SUM(B23:B25)</f>
        <v>654</v>
      </c>
      <c r="C22" s="17">
        <f t="shared" si="8"/>
        <v>720</v>
      </c>
      <c r="D22" s="17">
        <f t="shared" si="8"/>
        <v>653</v>
      </c>
      <c r="E22" s="17">
        <f t="shared" si="8"/>
        <v>699</v>
      </c>
      <c r="F22" s="17">
        <f t="shared" si="8"/>
        <v>674</v>
      </c>
      <c r="G22" s="17">
        <f t="shared" si="8"/>
        <v>750</v>
      </c>
      <c r="H22" s="17">
        <f t="shared" si="8"/>
        <v>721</v>
      </c>
      <c r="I22" s="17">
        <f t="shared" si="8"/>
        <v>673</v>
      </c>
      <c r="J22" s="17">
        <f t="shared" si="8"/>
        <v>777</v>
      </c>
      <c r="K22" s="17">
        <f t="shared" si="8"/>
        <v>721</v>
      </c>
      <c r="L22" s="17">
        <f t="shared" si="8"/>
        <v>656</v>
      </c>
      <c r="M22" s="17">
        <f t="shared" si="8"/>
        <v>669</v>
      </c>
    </row>
    <row r="23" spans="1:13" x14ac:dyDescent="0.25">
      <c r="A23" s="8" t="s">
        <v>24</v>
      </c>
      <c r="B23" s="17">
        <v>432</v>
      </c>
      <c r="C23" s="17">
        <v>490</v>
      </c>
      <c r="D23" s="17">
        <v>456</v>
      </c>
      <c r="E23" s="17">
        <v>465</v>
      </c>
      <c r="F23" s="17">
        <v>432</v>
      </c>
      <c r="G23" s="17">
        <v>456</v>
      </c>
      <c r="H23" s="17">
        <v>461</v>
      </c>
      <c r="I23" s="17">
        <v>432</v>
      </c>
      <c r="J23" s="17">
        <v>490</v>
      </c>
      <c r="K23" s="17">
        <v>456</v>
      </c>
      <c r="L23" s="17">
        <v>399</v>
      </c>
      <c r="M23" s="17">
        <v>433</v>
      </c>
    </row>
    <row r="24" spans="1:13" x14ac:dyDescent="0.25">
      <c r="A24" s="8" t="s">
        <v>25</v>
      </c>
      <c r="B24" s="17">
        <v>120</v>
      </c>
      <c r="C24" s="17">
        <v>98</v>
      </c>
      <c r="D24" s="17">
        <v>76</v>
      </c>
      <c r="E24" s="17">
        <v>90</v>
      </c>
      <c r="F24" s="17">
        <v>110</v>
      </c>
      <c r="G24" s="17">
        <v>105</v>
      </c>
      <c r="H24" s="17">
        <v>95</v>
      </c>
      <c r="I24" s="17">
        <v>87</v>
      </c>
      <c r="J24" s="17">
        <v>98</v>
      </c>
      <c r="K24" s="17">
        <v>100</v>
      </c>
      <c r="L24" s="17">
        <v>103</v>
      </c>
      <c r="M24" s="17">
        <v>113</v>
      </c>
    </row>
    <row r="25" spans="1:13" x14ac:dyDescent="0.25">
      <c r="A25" s="8" t="s">
        <v>30</v>
      </c>
      <c r="B25" s="17">
        <v>102</v>
      </c>
      <c r="C25" s="17">
        <v>132</v>
      </c>
      <c r="D25" s="17">
        <v>121</v>
      </c>
      <c r="E25" s="17">
        <v>144</v>
      </c>
      <c r="F25" s="17">
        <v>132</v>
      </c>
      <c r="G25" s="17">
        <v>189</v>
      </c>
      <c r="H25" s="17">
        <v>165</v>
      </c>
      <c r="I25" s="17">
        <v>154</v>
      </c>
      <c r="J25" s="17">
        <v>189</v>
      </c>
      <c r="K25" s="17">
        <v>165</v>
      </c>
      <c r="L25" s="17">
        <v>154</v>
      </c>
      <c r="M25" s="17">
        <v>123</v>
      </c>
    </row>
    <row r="26" spans="1:13" x14ac:dyDescent="0.25">
      <c r="A26" s="9" t="s">
        <v>26</v>
      </c>
      <c r="B26" s="12">
        <f t="shared" ref="B26:M26" si="9">B21/B22</f>
        <v>114.6788990825688</v>
      </c>
      <c r="C26" s="12">
        <f t="shared" si="9"/>
        <v>104.16666666666667</v>
      </c>
      <c r="D26" s="12">
        <f t="shared" si="9"/>
        <v>114.85451761102604</v>
      </c>
      <c r="E26" s="12">
        <f t="shared" si="9"/>
        <v>113.01859799713877</v>
      </c>
      <c r="F26" s="12">
        <f t="shared" si="9"/>
        <v>117.2106824925816</v>
      </c>
      <c r="G26" s="12">
        <f t="shared" si="9"/>
        <v>105.33333333333333</v>
      </c>
      <c r="H26" s="12">
        <f t="shared" si="9"/>
        <v>115.11789181692095</v>
      </c>
      <c r="I26" s="12">
        <f t="shared" si="9"/>
        <v>123.32838038632987</v>
      </c>
      <c r="J26" s="12">
        <f t="shared" si="9"/>
        <v>106.82110682110682</v>
      </c>
      <c r="K26" s="12">
        <f t="shared" si="9"/>
        <v>120.66574202496533</v>
      </c>
      <c r="L26" s="12">
        <f t="shared" si="9"/>
        <v>132.6219512195122</v>
      </c>
      <c r="M26" s="12">
        <f t="shared" si="9"/>
        <v>130.04484304932734</v>
      </c>
    </row>
    <row r="27" spans="1:13" x14ac:dyDescent="0.25">
      <c r="A27" s="8" t="s">
        <v>27</v>
      </c>
      <c r="B27" s="6">
        <f t="shared" ref="B27:M27" si="10">(B18+(B17/3))/B23</f>
        <v>84.876543209876544</v>
      </c>
      <c r="C27" s="6">
        <f t="shared" si="10"/>
        <v>74.829931972789112</v>
      </c>
      <c r="D27" s="6">
        <f t="shared" si="10"/>
        <v>80.409356725146196</v>
      </c>
      <c r="E27" s="6">
        <f t="shared" si="10"/>
        <v>81.72043010752688</v>
      </c>
      <c r="F27" s="6">
        <f t="shared" si="10"/>
        <v>87.962962962962962</v>
      </c>
      <c r="G27" s="6">
        <f t="shared" si="10"/>
        <v>83.333333333333329</v>
      </c>
      <c r="H27" s="6">
        <f t="shared" si="10"/>
        <v>85.32176428054953</v>
      </c>
      <c r="I27" s="6">
        <f t="shared" si="10"/>
        <v>91.049382716049394</v>
      </c>
      <c r="J27" s="6">
        <f t="shared" si="10"/>
        <v>80.272108843537424</v>
      </c>
      <c r="K27" s="6">
        <f t="shared" si="10"/>
        <v>89.181286549707593</v>
      </c>
      <c r="L27" s="6">
        <f t="shared" si="10"/>
        <v>101.92147034252297</v>
      </c>
      <c r="M27" s="6">
        <f t="shared" si="10"/>
        <v>93.918398768283282</v>
      </c>
    </row>
    <row r="28" spans="1:13" x14ac:dyDescent="0.25">
      <c r="A28" s="8" t="s">
        <v>28</v>
      </c>
      <c r="B28" s="6">
        <f t="shared" ref="B28:M28" si="11">(B19+(B17/3))/B24</f>
        <v>138.88888888888889</v>
      </c>
      <c r="C28" s="6">
        <f t="shared" si="11"/>
        <v>170.06802721088437</v>
      </c>
      <c r="D28" s="6">
        <f t="shared" si="11"/>
        <v>219.2982456140351</v>
      </c>
      <c r="E28" s="6">
        <f t="shared" si="11"/>
        <v>200</v>
      </c>
      <c r="F28" s="6">
        <f t="shared" si="11"/>
        <v>163.63636363636363</v>
      </c>
      <c r="G28" s="6">
        <f t="shared" si="11"/>
        <v>171.42857142857142</v>
      </c>
      <c r="H28" s="6">
        <f t="shared" si="11"/>
        <v>203.50877192982458</v>
      </c>
      <c r="I28" s="6">
        <f t="shared" si="11"/>
        <v>222.22222222222226</v>
      </c>
      <c r="J28" s="6">
        <f t="shared" si="11"/>
        <v>197.27891156462587</v>
      </c>
      <c r="K28" s="6">
        <f t="shared" si="11"/>
        <v>206.66666666666663</v>
      </c>
      <c r="L28" s="6">
        <f t="shared" si="11"/>
        <v>200.64724919093848</v>
      </c>
      <c r="M28" s="6">
        <f t="shared" si="11"/>
        <v>182.8908554572271</v>
      </c>
    </row>
    <row r="29" spans="1:13" x14ac:dyDescent="0.25">
      <c r="A29" s="8" t="s">
        <v>29</v>
      </c>
      <c r="B29" s="6">
        <f t="shared" ref="B29:M29" si="12">(B20+(B17/3))/B25</f>
        <v>212.41830065359477</v>
      </c>
      <c r="C29" s="6">
        <f t="shared" si="12"/>
        <v>164.14141414141415</v>
      </c>
      <c r="D29" s="6">
        <f t="shared" si="12"/>
        <v>179.06336088154271</v>
      </c>
      <c r="E29" s="6">
        <f t="shared" si="12"/>
        <v>159.72222222222223</v>
      </c>
      <c r="F29" s="6">
        <f t="shared" si="12"/>
        <v>174.24242424242425</v>
      </c>
      <c r="G29" s="6">
        <f t="shared" si="12"/>
        <v>121.6931216931217</v>
      </c>
      <c r="H29" s="6">
        <f t="shared" si="12"/>
        <v>147.47474747474749</v>
      </c>
      <c r="I29" s="6">
        <f t="shared" si="12"/>
        <v>158.00865800865802</v>
      </c>
      <c r="J29" s="6">
        <f t="shared" si="12"/>
        <v>128.7477954144621</v>
      </c>
      <c r="K29" s="6">
        <f t="shared" si="12"/>
        <v>155.55555555555554</v>
      </c>
      <c r="L29" s="6">
        <f t="shared" si="12"/>
        <v>166.66666666666666</v>
      </c>
      <c r="M29" s="6">
        <f t="shared" si="12"/>
        <v>208.67208672086718</v>
      </c>
    </row>
  </sheetData>
  <mergeCells count="2">
    <mergeCell ref="A1:M1"/>
    <mergeCell ref="A15:M1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F47B-ACF7-4CEC-82FB-8250183B514D}">
  <dimension ref="A1:O28"/>
  <sheetViews>
    <sheetView showGridLines="0" workbookViewId="0">
      <selection activeCell="D52" sqref="D52"/>
    </sheetView>
  </sheetViews>
  <sheetFormatPr defaultRowHeight="15" x14ac:dyDescent="0.25"/>
  <cols>
    <col min="3" max="12" width="9.42578125" bestFit="1" customWidth="1"/>
    <col min="13" max="14" width="10.42578125" bestFit="1" customWidth="1"/>
    <col min="15" max="19" width="9.42578125" bestFit="1" customWidth="1"/>
  </cols>
  <sheetData>
    <row r="1" spans="1:15" x14ac:dyDescent="0.25">
      <c r="A1" s="19" t="s">
        <v>23</v>
      </c>
      <c r="C1" s="18"/>
      <c r="D1" s="38" t="s">
        <v>31</v>
      </c>
      <c r="E1" s="38"/>
      <c r="F1" s="38"/>
      <c r="G1" s="38"/>
      <c r="H1" s="38"/>
      <c r="I1" s="38"/>
      <c r="J1" s="38"/>
      <c r="K1" s="38"/>
    </row>
    <row r="2" spans="1:15" x14ac:dyDescent="0.25">
      <c r="A2" s="18"/>
      <c r="B2" s="18"/>
      <c r="C2" s="18"/>
      <c r="D2" s="20" t="s">
        <v>32</v>
      </c>
      <c r="E2" s="20" t="s">
        <v>33</v>
      </c>
      <c r="F2" s="20" t="s">
        <v>34</v>
      </c>
      <c r="G2" s="20" t="s">
        <v>35</v>
      </c>
      <c r="H2" s="20" t="s">
        <v>36</v>
      </c>
      <c r="I2" s="20" t="s">
        <v>37</v>
      </c>
      <c r="J2" s="20" t="s">
        <v>38</v>
      </c>
      <c r="K2" s="20" t="s">
        <v>39</v>
      </c>
      <c r="L2" s="20" t="s">
        <v>52</v>
      </c>
      <c r="M2" s="20" t="s">
        <v>53</v>
      </c>
      <c r="N2" s="20" t="s">
        <v>54</v>
      </c>
    </row>
    <row r="3" spans="1:15" x14ac:dyDescent="0.25">
      <c r="A3" s="19" t="s">
        <v>40</v>
      </c>
      <c r="B3" s="21">
        <v>150</v>
      </c>
      <c r="C3" s="18"/>
      <c r="D3" s="24">
        <v>130</v>
      </c>
      <c r="E3" s="25">
        <v>90</v>
      </c>
      <c r="F3" s="24">
        <v>78</v>
      </c>
      <c r="G3" s="24">
        <v>75</v>
      </c>
      <c r="H3" s="24">
        <v>74</v>
      </c>
      <c r="I3" s="24">
        <v>73</v>
      </c>
      <c r="J3" s="24">
        <v>73</v>
      </c>
      <c r="K3" s="24">
        <v>60</v>
      </c>
      <c r="L3" s="24">
        <v>60</v>
      </c>
      <c r="M3" s="24">
        <v>58</v>
      </c>
      <c r="N3" s="24">
        <v>55</v>
      </c>
    </row>
    <row r="4" spans="1:15" x14ac:dyDescent="0.25">
      <c r="A4" s="19" t="s">
        <v>41</v>
      </c>
      <c r="B4" s="21">
        <v>100</v>
      </c>
      <c r="C4" s="18"/>
      <c r="D4" s="24">
        <v>95</v>
      </c>
      <c r="E4" s="25">
        <v>72</v>
      </c>
      <c r="F4" s="24">
        <v>65</v>
      </c>
      <c r="G4" s="24">
        <v>56</v>
      </c>
      <c r="H4" s="24">
        <v>43</v>
      </c>
      <c r="I4" s="24">
        <v>30</v>
      </c>
      <c r="J4" s="24">
        <v>30</v>
      </c>
      <c r="K4" s="24">
        <v>30</v>
      </c>
      <c r="L4" s="24">
        <v>29</v>
      </c>
      <c r="M4" s="24">
        <v>28</v>
      </c>
      <c r="N4" s="18"/>
    </row>
    <row r="5" spans="1:15" x14ac:dyDescent="0.25">
      <c r="A5" s="19" t="s">
        <v>42</v>
      </c>
      <c r="B5" s="21">
        <v>120</v>
      </c>
      <c r="C5" s="18"/>
      <c r="D5" s="24">
        <v>100</v>
      </c>
      <c r="E5" s="25">
        <v>74</v>
      </c>
      <c r="F5" s="24">
        <v>68</v>
      </c>
      <c r="G5" s="24">
        <v>65</v>
      </c>
      <c r="H5" s="24">
        <v>65</v>
      </c>
      <c r="I5" s="24">
        <v>62</v>
      </c>
      <c r="J5" s="24">
        <v>60</v>
      </c>
      <c r="K5" s="24">
        <v>60</v>
      </c>
      <c r="L5" s="24">
        <v>60</v>
      </c>
      <c r="M5" s="18"/>
    </row>
    <row r="6" spans="1:15" x14ac:dyDescent="0.25">
      <c r="A6" s="19" t="s">
        <v>43</v>
      </c>
      <c r="B6" s="21">
        <v>150</v>
      </c>
      <c r="C6" s="18"/>
      <c r="D6" s="24">
        <v>145</v>
      </c>
      <c r="E6" s="25">
        <v>138</v>
      </c>
      <c r="F6" s="24">
        <v>130</v>
      </c>
      <c r="G6" s="24">
        <v>122</v>
      </c>
      <c r="H6" s="24">
        <v>114</v>
      </c>
      <c r="I6" s="24">
        <v>112</v>
      </c>
      <c r="J6" s="24">
        <v>100</v>
      </c>
      <c r="K6" s="24">
        <v>100</v>
      </c>
      <c r="L6" s="18"/>
    </row>
    <row r="7" spans="1:15" x14ac:dyDescent="0.25">
      <c r="A7" s="19" t="s">
        <v>44</v>
      </c>
      <c r="B7" s="21">
        <v>180</v>
      </c>
      <c r="C7" s="18"/>
      <c r="D7" s="24">
        <v>150</v>
      </c>
      <c r="E7" s="25">
        <v>120</v>
      </c>
      <c r="F7" s="24">
        <v>90</v>
      </c>
      <c r="G7" s="24">
        <v>60</v>
      </c>
      <c r="H7" s="24">
        <v>60</v>
      </c>
      <c r="I7" s="24">
        <v>60</v>
      </c>
      <c r="J7" s="24">
        <v>54</v>
      </c>
      <c r="K7" s="18"/>
    </row>
    <row r="8" spans="1:15" x14ac:dyDescent="0.25">
      <c r="A8" s="19" t="s">
        <v>45</v>
      </c>
      <c r="B8" s="21">
        <v>200</v>
      </c>
      <c r="C8" s="18"/>
      <c r="D8" s="24">
        <v>197</v>
      </c>
      <c r="E8" s="25">
        <v>191</v>
      </c>
      <c r="F8" s="24">
        <v>185</v>
      </c>
      <c r="G8" s="24">
        <v>180</v>
      </c>
      <c r="H8" s="24">
        <v>178</v>
      </c>
      <c r="I8" s="24">
        <v>174</v>
      </c>
      <c r="J8" s="18"/>
      <c r="K8" s="22"/>
    </row>
    <row r="9" spans="1:15" x14ac:dyDescent="0.25">
      <c r="A9" s="19" t="s">
        <v>46</v>
      </c>
      <c r="B9" s="21">
        <v>205</v>
      </c>
      <c r="C9" s="18"/>
      <c r="D9" s="24">
        <v>204</v>
      </c>
      <c r="E9" s="24">
        <v>200</v>
      </c>
      <c r="F9" s="24">
        <v>198</v>
      </c>
      <c r="G9" s="24">
        <v>198</v>
      </c>
      <c r="H9" s="24">
        <v>198</v>
      </c>
      <c r="I9" s="18"/>
      <c r="J9" s="22"/>
      <c r="K9" s="22"/>
    </row>
    <row r="10" spans="1:15" x14ac:dyDescent="0.25">
      <c r="A10" s="19" t="s">
        <v>47</v>
      </c>
      <c r="B10" s="21">
        <v>200</v>
      </c>
      <c r="C10" s="18"/>
      <c r="D10" s="24">
        <v>198</v>
      </c>
      <c r="E10" s="24">
        <v>195</v>
      </c>
      <c r="F10" s="24">
        <v>194</v>
      </c>
      <c r="G10" s="24">
        <v>190</v>
      </c>
      <c r="H10" s="18"/>
      <c r="I10" s="22"/>
      <c r="J10" s="22"/>
      <c r="K10" s="22"/>
    </row>
    <row r="11" spans="1:15" x14ac:dyDescent="0.25">
      <c r="A11" s="19" t="s">
        <v>49</v>
      </c>
      <c r="B11" s="21">
        <v>250</v>
      </c>
      <c r="C11" s="18"/>
      <c r="D11" s="24">
        <v>250</v>
      </c>
      <c r="E11" s="24">
        <v>248</v>
      </c>
      <c r="F11" s="24">
        <v>245</v>
      </c>
      <c r="G11" s="18"/>
      <c r="H11" s="22"/>
      <c r="I11" s="22"/>
      <c r="J11" s="22"/>
      <c r="K11" s="22"/>
    </row>
    <row r="12" spans="1:15" x14ac:dyDescent="0.25">
      <c r="A12" s="19" t="s">
        <v>50</v>
      </c>
      <c r="B12" s="21">
        <v>300</v>
      </c>
      <c r="C12" s="18"/>
      <c r="D12" s="24">
        <v>294</v>
      </c>
      <c r="E12" s="24">
        <v>294</v>
      </c>
      <c r="F12" s="18"/>
      <c r="G12" s="22"/>
      <c r="H12" s="22"/>
      <c r="I12" s="22"/>
      <c r="J12" s="22"/>
      <c r="K12" s="22"/>
    </row>
    <row r="13" spans="1:15" x14ac:dyDescent="0.25">
      <c r="A13" s="19" t="s">
        <v>51</v>
      </c>
      <c r="B13" s="21">
        <v>320</v>
      </c>
      <c r="C13" s="18"/>
      <c r="D13" s="24">
        <v>317</v>
      </c>
      <c r="E13" s="18"/>
      <c r="F13" s="18"/>
      <c r="G13" s="18"/>
      <c r="H13" s="18"/>
      <c r="I13" s="18"/>
      <c r="J13" s="18"/>
      <c r="K13" s="18"/>
    </row>
    <row r="14" spans="1:15" x14ac:dyDescent="0.25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5" x14ac:dyDescent="0.25">
      <c r="D15" s="38" t="s">
        <v>48</v>
      </c>
      <c r="E15" s="38"/>
      <c r="F15" s="38"/>
      <c r="G15" s="38"/>
      <c r="H15" s="38"/>
      <c r="I15" s="38"/>
      <c r="J15" s="38"/>
      <c r="K15" s="38"/>
    </row>
    <row r="16" spans="1:15" x14ac:dyDescent="0.25">
      <c r="D16" s="20" t="s">
        <v>32</v>
      </c>
      <c r="E16" s="20" t="s">
        <v>33</v>
      </c>
      <c r="F16" s="20" t="s">
        <v>34</v>
      </c>
      <c r="G16" s="20" t="s">
        <v>35</v>
      </c>
      <c r="H16" s="20" t="s">
        <v>36</v>
      </c>
      <c r="I16" s="20" t="s">
        <v>37</v>
      </c>
      <c r="J16" s="20" t="s">
        <v>38</v>
      </c>
      <c r="K16" s="20" t="s">
        <v>39</v>
      </c>
      <c r="L16" s="20" t="s">
        <v>52</v>
      </c>
      <c r="M16" s="20" t="s">
        <v>53</v>
      </c>
      <c r="N16" s="20" t="s">
        <v>54</v>
      </c>
      <c r="O16" s="20" t="s">
        <v>60</v>
      </c>
    </row>
    <row r="17" spans="1:15" x14ac:dyDescent="0.25">
      <c r="C17" s="19" t="s">
        <v>40</v>
      </c>
      <c r="D17" s="23">
        <f t="shared" ref="D17:K17" si="0">D3/$B$3</f>
        <v>0.8666666666666667</v>
      </c>
      <c r="E17" s="23">
        <f t="shared" si="0"/>
        <v>0.6</v>
      </c>
      <c r="F17" s="23">
        <f t="shared" si="0"/>
        <v>0.52</v>
      </c>
      <c r="G17" s="23">
        <f t="shared" si="0"/>
        <v>0.5</v>
      </c>
      <c r="H17" s="23">
        <f t="shared" si="0"/>
        <v>0.49333333333333335</v>
      </c>
      <c r="I17" s="23">
        <f t="shared" si="0"/>
        <v>0.48666666666666669</v>
      </c>
      <c r="J17" s="23">
        <f t="shared" si="0"/>
        <v>0.48666666666666669</v>
      </c>
      <c r="K17" s="23">
        <f t="shared" si="0"/>
        <v>0.4</v>
      </c>
      <c r="L17" s="23">
        <f>L3/$B$3</f>
        <v>0.4</v>
      </c>
      <c r="M17" s="23">
        <f>M3/$B$3</f>
        <v>0.38666666666666666</v>
      </c>
      <c r="N17" s="23">
        <f>N3/$B$3</f>
        <v>0.36666666666666664</v>
      </c>
      <c r="O17" s="31">
        <f t="shared" ref="O17:O27" si="1">AVERAGE(D17:N17)</f>
        <v>0.50060606060606061</v>
      </c>
    </row>
    <row r="18" spans="1:15" x14ac:dyDescent="0.25">
      <c r="C18" s="19" t="s">
        <v>41</v>
      </c>
      <c r="D18" s="23">
        <f t="shared" ref="D18:J18" si="2">D4/$B$4</f>
        <v>0.95</v>
      </c>
      <c r="E18" s="23">
        <f t="shared" si="2"/>
        <v>0.72</v>
      </c>
      <c r="F18" s="23">
        <f t="shared" si="2"/>
        <v>0.65</v>
      </c>
      <c r="G18" s="23">
        <f t="shared" si="2"/>
        <v>0.56000000000000005</v>
      </c>
      <c r="H18" s="23">
        <f t="shared" si="2"/>
        <v>0.43</v>
      </c>
      <c r="I18" s="23">
        <f t="shared" si="2"/>
        <v>0.3</v>
      </c>
      <c r="J18" s="23">
        <f t="shared" si="2"/>
        <v>0.3</v>
      </c>
      <c r="K18" s="23">
        <f>K4/$B$4</f>
        <v>0.3</v>
      </c>
      <c r="L18" s="23">
        <f>L4/$B$4</f>
        <v>0.28999999999999998</v>
      </c>
      <c r="M18" s="23">
        <f>M4/$B$4</f>
        <v>0.28000000000000003</v>
      </c>
      <c r="N18" s="23"/>
      <c r="O18" s="31">
        <f t="shared" si="1"/>
        <v>0.47800000000000004</v>
      </c>
    </row>
    <row r="19" spans="1:15" x14ac:dyDescent="0.25">
      <c r="C19" s="19" t="s">
        <v>42</v>
      </c>
      <c r="D19" s="23">
        <f t="shared" ref="D19:I19" si="3">D5/$B$5</f>
        <v>0.83333333333333337</v>
      </c>
      <c r="E19" s="23">
        <f t="shared" si="3"/>
        <v>0.6166666666666667</v>
      </c>
      <c r="F19" s="23">
        <f t="shared" si="3"/>
        <v>0.56666666666666665</v>
      </c>
      <c r="G19" s="23">
        <f t="shared" si="3"/>
        <v>0.54166666666666663</v>
      </c>
      <c r="H19" s="23">
        <f t="shared" si="3"/>
        <v>0.54166666666666663</v>
      </c>
      <c r="I19" s="23">
        <f t="shared" si="3"/>
        <v>0.51666666666666672</v>
      </c>
      <c r="J19" s="23">
        <f>J5/$B$5</f>
        <v>0.5</v>
      </c>
      <c r="K19" s="23">
        <f>K5/$B$5</f>
        <v>0.5</v>
      </c>
      <c r="L19" s="23">
        <f>L5/$B$5</f>
        <v>0.5</v>
      </c>
      <c r="M19" s="23"/>
      <c r="O19" s="31">
        <f t="shared" si="1"/>
        <v>0.56851851851851842</v>
      </c>
    </row>
    <row r="20" spans="1:15" x14ac:dyDescent="0.25">
      <c r="C20" s="19" t="s">
        <v>43</v>
      </c>
      <c r="D20" s="23">
        <f t="shared" ref="D20:K20" si="4">D6/$B$6</f>
        <v>0.96666666666666667</v>
      </c>
      <c r="E20" s="23">
        <f t="shared" si="4"/>
        <v>0.92</v>
      </c>
      <c r="F20" s="23">
        <f t="shared" si="4"/>
        <v>0.8666666666666667</v>
      </c>
      <c r="G20" s="23">
        <f t="shared" si="4"/>
        <v>0.81333333333333335</v>
      </c>
      <c r="H20" s="23">
        <f t="shared" si="4"/>
        <v>0.76</v>
      </c>
      <c r="I20" s="23">
        <f t="shared" si="4"/>
        <v>0.7466666666666667</v>
      </c>
      <c r="J20" s="23">
        <f t="shared" si="4"/>
        <v>0.66666666666666663</v>
      </c>
      <c r="K20" s="23">
        <f t="shared" si="4"/>
        <v>0.66666666666666663</v>
      </c>
      <c r="L20" s="23"/>
      <c r="O20" s="31">
        <f t="shared" si="1"/>
        <v>0.80083333333333351</v>
      </c>
    </row>
    <row r="21" spans="1:15" x14ac:dyDescent="0.25">
      <c r="C21" s="19" t="s">
        <v>44</v>
      </c>
      <c r="D21" s="23">
        <f t="shared" ref="D21:J21" si="5">D7/$B$7</f>
        <v>0.83333333333333337</v>
      </c>
      <c r="E21" s="23">
        <f t="shared" si="5"/>
        <v>0.66666666666666663</v>
      </c>
      <c r="F21" s="23">
        <f t="shared" si="5"/>
        <v>0.5</v>
      </c>
      <c r="G21" s="23">
        <f t="shared" si="5"/>
        <v>0.33333333333333331</v>
      </c>
      <c r="H21" s="23">
        <f t="shared" si="5"/>
        <v>0.33333333333333331</v>
      </c>
      <c r="I21" s="23">
        <f t="shared" si="5"/>
        <v>0.33333333333333331</v>
      </c>
      <c r="J21" s="23">
        <f t="shared" si="5"/>
        <v>0.3</v>
      </c>
      <c r="K21" s="23"/>
      <c r="O21" s="31">
        <f t="shared" si="1"/>
        <v>0.47142857142857147</v>
      </c>
    </row>
    <row r="22" spans="1:15" x14ac:dyDescent="0.25">
      <c r="C22" s="19" t="s">
        <v>45</v>
      </c>
      <c r="D22" s="23">
        <f t="shared" ref="D22:I22" si="6">D8/$B$8</f>
        <v>0.98499999999999999</v>
      </c>
      <c r="E22" s="23">
        <f t="shared" si="6"/>
        <v>0.95499999999999996</v>
      </c>
      <c r="F22" s="23">
        <f t="shared" si="6"/>
        <v>0.92500000000000004</v>
      </c>
      <c r="G22" s="23">
        <f t="shared" si="6"/>
        <v>0.9</v>
      </c>
      <c r="H22" s="23">
        <f t="shared" si="6"/>
        <v>0.89</v>
      </c>
      <c r="I22" s="23">
        <f t="shared" si="6"/>
        <v>0.87</v>
      </c>
      <c r="J22" s="23"/>
      <c r="K22" s="22"/>
      <c r="O22" s="31">
        <f t="shared" si="1"/>
        <v>0.92083333333333339</v>
      </c>
    </row>
    <row r="23" spans="1:15" x14ac:dyDescent="0.25">
      <c r="C23" s="19" t="s">
        <v>46</v>
      </c>
      <c r="D23" s="23">
        <f>D9/$B$9</f>
        <v>0.99512195121951219</v>
      </c>
      <c r="E23" s="23">
        <f>E9/$B$9</f>
        <v>0.97560975609756095</v>
      </c>
      <c r="F23" s="23">
        <f>F9/$B$9</f>
        <v>0.96585365853658534</v>
      </c>
      <c r="G23" s="23">
        <f>G9/$B$9</f>
        <v>0.96585365853658534</v>
      </c>
      <c r="H23" s="23">
        <f>H9/$B$9</f>
        <v>0.96585365853658534</v>
      </c>
      <c r="I23" s="23"/>
      <c r="J23" s="22"/>
      <c r="K23" s="22"/>
      <c r="O23" s="31">
        <f t="shared" si="1"/>
        <v>0.97365853658536583</v>
      </c>
    </row>
    <row r="24" spans="1:15" x14ac:dyDescent="0.25">
      <c r="C24" s="19" t="s">
        <v>47</v>
      </c>
      <c r="D24" s="23">
        <f>D10/$B$10</f>
        <v>0.99</v>
      </c>
      <c r="E24" s="23">
        <f>E10/$B$10</f>
        <v>0.97499999999999998</v>
      </c>
      <c r="F24" s="23">
        <f>F10/$B$10</f>
        <v>0.97</v>
      </c>
      <c r="G24" s="23">
        <f>G10/$B$10</f>
        <v>0.95</v>
      </c>
      <c r="H24" s="23"/>
      <c r="I24" s="22"/>
      <c r="J24" s="22"/>
      <c r="K24" s="22"/>
      <c r="O24" s="31">
        <f t="shared" si="1"/>
        <v>0.97124999999999995</v>
      </c>
    </row>
    <row r="25" spans="1:15" x14ac:dyDescent="0.25">
      <c r="A25" s="18"/>
      <c r="B25" s="18"/>
      <c r="C25" s="19" t="s">
        <v>49</v>
      </c>
      <c r="D25" s="23">
        <f>D11/$B$11</f>
        <v>1</v>
      </c>
      <c r="E25" s="23">
        <f>E11/$B$11</f>
        <v>0.99199999999999999</v>
      </c>
      <c r="F25" s="23">
        <f>F11/$B$11</f>
        <v>0.98</v>
      </c>
      <c r="G25" s="23"/>
      <c r="O25" s="31">
        <f t="shared" si="1"/>
        <v>0.9906666666666667</v>
      </c>
    </row>
    <row r="26" spans="1:15" x14ac:dyDescent="0.25">
      <c r="A26" s="18"/>
      <c r="B26" s="18"/>
      <c r="C26" s="19" t="s">
        <v>50</v>
      </c>
      <c r="D26" s="23">
        <f>D12/$B$12</f>
        <v>0.98</v>
      </c>
      <c r="E26" s="23">
        <f>E12/$B$12</f>
        <v>0.98</v>
      </c>
      <c r="F26" s="23"/>
      <c r="O26" s="31">
        <f t="shared" si="1"/>
        <v>0.98</v>
      </c>
    </row>
    <row r="27" spans="1:15" x14ac:dyDescent="0.25">
      <c r="C27" s="19" t="s">
        <v>51</v>
      </c>
      <c r="D27" s="23">
        <f>D13/$B$13</f>
        <v>0.99062499999999998</v>
      </c>
      <c r="E27" s="23"/>
      <c r="O27" s="31">
        <f t="shared" si="1"/>
        <v>0.99062499999999998</v>
      </c>
    </row>
    <row r="28" spans="1:15" x14ac:dyDescent="0.25">
      <c r="C28" s="19"/>
      <c r="D28" s="23"/>
      <c r="O28" s="31"/>
    </row>
  </sheetData>
  <mergeCells count="2">
    <mergeCell ref="D1:K1"/>
    <mergeCell ref="D15:K15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7AD6-E32A-454E-A9D0-D0C47F793297}">
  <dimension ref="A1:L10"/>
  <sheetViews>
    <sheetView workbookViewId="0">
      <selection activeCell="E15" sqref="E15"/>
    </sheetView>
  </sheetViews>
  <sheetFormatPr defaultRowHeight="15" x14ac:dyDescent="0.25"/>
  <cols>
    <col min="1" max="1" width="26.7109375" bestFit="1" customWidth="1"/>
    <col min="2" max="2" width="15.85546875" bestFit="1" customWidth="1"/>
    <col min="3" max="6" width="14.28515625" bestFit="1" customWidth="1"/>
    <col min="7" max="9" width="15.85546875" bestFit="1" customWidth="1"/>
    <col min="10" max="12" width="16.85546875" bestFit="1" customWidth="1"/>
  </cols>
  <sheetData>
    <row r="1" spans="1:12" x14ac:dyDescent="0.25">
      <c r="A1" s="36" t="s">
        <v>64</v>
      </c>
    </row>
    <row r="2" spans="1:12" x14ac:dyDescent="0.25">
      <c r="A2" t="s">
        <v>63</v>
      </c>
      <c r="B2" s="36">
        <v>43466</v>
      </c>
      <c r="C2" s="36">
        <v>43497</v>
      </c>
      <c r="D2" s="36">
        <v>43525</v>
      </c>
      <c r="E2" s="36">
        <v>43556</v>
      </c>
      <c r="F2" s="36">
        <v>43586</v>
      </c>
      <c r="G2" s="36">
        <v>43617</v>
      </c>
      <c r="H2" s="36">
        <v>43647</v>
      </c>
      <c r="I2" s="36">
        <v>43678</v>
      </c>
      <c r="J2" s="36">
        <v>43709</v>
      </c>
      <c r="K2" s="36">
        <v>43739</v>
      </c>
      <c r="L2" s="36">
        <v>43770</v>
      </c>
    </row>
    <row r="3" spans="1:12" x14ac:dyDescent="0.25">
      <c r="A3" t="s">
        <v>59</v>
      </c>
      <c r="B3" s="35">
        <f>'Análise de cohort'!B3</f>
        <v>150</v>
      </c>
      <c r="C3" s="35">
        <f>'Análise de cohort'!$B4</f>
        <v>100</v>
      </c>
      <c r="D3" s="35">
        <f>'Análise de cohort'!$B5</f>
        <v>120</v>
      </c>
      <c r="E3" s="35">
        <f>'Análise de cohort'!$B6</f>
        <v>150</v>
      </c>
      <c r="F3" s="35">
        <f>'Análise de cohort'!$B7</f>
        <v>180</v>
      </c>
      <c r="G3" s="35">
        <f>'Análise de cohort'!$B8</f>
        <v>200</v>
      </c>
      <c r="H3" s="35">
        <f>'Análise de cohort'!$B9</f>
        <v>205</v>
      </c>
      <c r="I3" s="35">
        <f>'Análise de cohort'!$B10</f>
        <v>200</v>
      </c>
      <c r="J3" s="35">
        <f>'Análise de cohort'!$B11</f>
        <v>250</v>
      </c>
      <c r="K3" s="35">
        <f>'Análise de cohort'!$B12</f>
        <v>300</v>
      </c>
      <c r="L3" s="35">
        <f>'Análise de cohort'!$B13</f>
        <v>320</v>
      </c>
    </row>
    <row r="4" spans="1:12" x14ac:dyDescent="0.25">
      <c r="A4" t="s">
        <v>55</v>
      </c>
      <c r="B4" s="31">
        <f>(1-AVERAGE('Análise de cohort'!$O17))</f>
        <v>0.49939393939393939</v>
      </c>
      <c r="C4" s="31">
        <f>(1-AVERAGE('Análise de cohort'!$O18))</f>
        <v>0.52200000000000002</v>
      </c>
      <c r="D4" s="31">
        <f>(1-AVERAGE('Análise de cohort'!$O19))</f>
        <v>0.43148148148148158</v>
      </c>
      <c r="E4" s="31">
        <f>(1-AVERAGE('Análise de cohort'!$O20))</f>
        <v>0.19916666666666649</v>
      </c>
      <c r="F4" s="31">
        <f>(1-AVERAGE('Análise de cohort'!$O21))</f>
        <v>0.52857142857142847</v>
      </c>
      <c r="G4" s="31">
        <f>(1-AVERAGE('Análise de cohort'!$O22))</f>
        <v>7.9166666666666607E-2</v>
      </c>
      <c r="H4" s="31">
        <f>(1-AVERAGE('Análise de cohort'!$O23))</f>
        <v>2.634146341463417E-2</v>
      </c>
      <c r="I4" s="31">
        <f>(1-AVERAGE('Análise de cohort'!$O24))</f>
        <v>2.8750000000000053E-2</v>
      </c>
      <c r="J4" s="31">
        <f>(1-AVERAGE('Análise de cohort'!$O25))</f>
        <v>9.3333333333333046E-3</v>
      </c>
      <c r="K4" s="31">
        <f>(1-AVERAGE('Análise de cohort'!$O26))</f>
        <v>2.0000000000000018E-2</v>
      </c>
      <c r="L4" s="31">
        <f>(1-AVERAGE('Análise de cohort'!$O27))</f>
        <v>9.3750000000000222E-3</v>
      </c>
    </row>
    <row r="5" spans="1:12" x14ac:dyDescent="0.25">
      <c r="A5" t="s">
        <v>56</v>
      </c>
      <c r="B5" s="32">
        <v>700</v>
      </c>
      <c r="C5" s="32">
        <v>700</v>
      </c>
      <c r="D5" s="32">
        <v>700</v>
      </c>
      <c r="E5" s="32">
        <v>700</v>
      </c>
      <c r="F5" s="32">
        <v>700</v>
      </c>
      <c r="G5" s="32">
        <v>700</v>
      </c>
      <c r="H5" s="32">
        <v>700</v>
      </c>
      <c r="I5" s="32">
        <v>700</v>
      </c>
      <c r="J5" s="32">
        <v>700</v>
      </c>
      <c r="K5" s="32">
        <v>700</v>
      </c>
      <c r="L5" s="32">
        <v>700</v>
      </c>
    </row>
    <row r="6" spans="1:12" x14ac:dyDescent="0.25">
      <c r="A6" t="s">
        <v>57</v>
      </c>
      <c r="B6" s="32">
        <f>B3*B5</f>
        <v>105000</v>
      </c>
      <c r="C6" s="32">
        <f t="shared" ref="C6:L6" si="0">C3*C5</f>
        <v>70000</v>
      </c>
      <c r="D6" s="32">
        <f t="shared" si="0"/>
        <v>84000</v>
      </c>
      <c r="E6" s="32">
        <f t="shared" si="0"/>
        <v>105000</v>
      </c>
      <c r="F6" s="32">
        <f t="shared" si="0"/>
        <v>126000</v>
      </c>
      <c r="G6" s="32">
        <f t="shared" si="0"/>
        <v>140000</v>
      </c>
      <c r="H6" s="32">
        <f t="shared" si="0"/>
        <v>143500</v>
      </c>
      <c r="I6" s="32">
        <f t="shared" si="0"/>
        <v>140000</v>
      </c>
      <c r="J6" s="32">
        <f t="shared" si="0"/>
        <v>175000</v>
      </c>
      <c r="K6" s="32">
        <f t="shared" si="0"/>
        <v>210000</v>
      </c>
      <c r="L6" s="32">
        <f t="shared" si="0"/>
        <v>224000</v>
      </c>
    </row>
    <row r="7" spans="1:12" x14ac:dyDescent="0.25">
      <c r="A7" t="s">
        <v>58</v>
      </c>
      <c r="B7" s="33">
        <v>7.0000000000000007E-2</v>
      </c>
      <c r="C7" s="33">
        <v>7.0000000000000007E-2</v>
      </c>
      <c r="D7" s="33">
        <v>7.0000000000000007E-2</v>
      </c>
      <c r="E7" s="33">
        <v>7.0000000000000007E-2</v>
      </c>
      <c r="F7" s="33">
        <v>7.0000000000000007E-2</v>
      </c>
      <c r="G7" s="33">
        <v>7.0000000000000007E-2</v>
      </c>
      <c r="H7" s="33">
        <v>7.0000000000000007E-2</v>
      </c>
      <c r="I7" s="33">
        <v>7.0000000000000007E-2</v>
      </c>
      <c r="J7" s="33">
        <v>7.0000000000000007E-2</v>
      </c>
      <c r="K7" s="33">
        <v>7.0000000000000007E-2</v>
      </c>
      <c r="L7" s="33">
        <v>7.0000000000000007E-2</v>
      </c>
    </row>
    <row r="8" spans="1:12" x14ac:dyDescent="0.25">
      <c r="A8" t="s">
        <v>65</v>
      </c>
      <c r="B8" s="33">
        <v>0.77</v>
      </c>
      <c r="C8" s="33">
        <v>0.77</v>
      </c>
      <c r="D8" s="33">
        <v>0.77</v>
      </c>
      <c r="E8" s="33">
        <v>0.77</v>
      </c>
      <c r="F8" s="33">
        <v>0.77</v>
      </c>
      <c r="G8" s="33">
        <v>0.77</v>
      </c>
      <c r="H8" s="33">
        <v>0.77</v>
      </c>
      <c r="I8" s="33">
        <v>0.77</v>
      </c>
      <c r="J8" s="33">
        <v>0.77</v>
      </c>
      <c r="K8" s="33">
        <v>0.77</v>
      </c>
      <c r="L8" s="33">
        <v>0.77</v>
      </c>
    </row>
    <row r="9" spans="1:12" x14ac:dyDescent="0.25">
      <c r="A9" t="s">
        <v>61</v>
      </c>
      <c r="B9" s="32">
        <f>((B6-B6*B7)/B3)/B4</f>
        <v>1303.5800970873786</v>
      </c>
      <c r="C9" s="32">
        <f t="shared" ref="C9:L9" si="1">((C6-C6*C7)/C3)/C4</f>
        <v>1247.1264367816091</v>
      </c>
      <c r="D9" s="32">
        <f t="shared" si="1"/>
        <v>1508.7553648068665</v>
      </c>
      <c r="E9" s="32">
        <f t="shared" si="1"/>
        <v>3268.6192468619274</v>
      </c>
      <c r="F9" s="32">
        <f t="shared" si="1"/>
        <v>1231.6216216216219</v>
      </c>
      <c r="G9" s="32">
        <f t="shared" si="1"/>
        <v>8223.1578947368489</v>
      </c>
      <c r="H9" s="32">
        <f t="shared" si="1"/>
        <v>24713.888888888869</v>
      </c>
      <c r="I9" s="32">
        <f t="shared" si="1"/>
        <v>22643.478260869524</v>
      </c>
      <c r="J9" s="32">
        <f t="shared" si="1"/>
        <v>69750.000000000218</v>
      </c>
      <c r="K9" s="32">
        <f t="shared" si="1"/>
        <v>32549.999999999971</v>
      </c>
      <c r="L9" s="32">
        <f t="shared" si="1"/>
        <v>69439.99999999984</v>
      </c>
    </row>
    <row r="10" spans="1:12" x14ac:dyDescent="0.25">
      <c r="A10" t="s">
        <v>62</v>
      </c>
      <c r="B10" s="34">
        <f>B9*B3</f>
        <v>195537.01456310679</v>
      </c>
      <c r="C10" s="34">
        <f t="shared" ref="C10:K10" si="2">C9*C3</f>
        <v>124712.64367816091</v>
      </c>
      <c r="D10" s="34">
        <f t="shared" si="2"/>
        <v>181050.64377682397</v>
      </c>
      <c r="E10" s="34">
        <f t="shared" si="2"/>
        <v>490292.88702928909</v>
      </c>
      <c r="F10" s="34">
        <f t="shared" si="2"/>
        <v>221691.89189189195</v>
      </c>
      <c r="G10" s="34">
        <f>G9*G3</f>
        <v>1644631.5789473697</v>
      </c>
      <c r="H10" s="34">
        <f t="shared" si="2"/>
        <v>5066347.2222222183</v>
      </c>
      <c r="I10" s="34">
        <f t="shared" si="2"/>
        <v>4528695.6521739047</v>
      </c>
      <c r="J10" s="34">
        <f t="shared" si="2"/>
        <v>17437500.000000056</v>
      </c>
      <c r="K10" s="34">
        <f t="shared" si="2"/>
        <v>9764999.9999999907</v>
      </c>
      <c r="L10" s="34">
        <f>L9*L3</f>
        <v>22220799.999999948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3D2E29-E3BF-40B5-8E7E-3D1037E7B091}"/>
</file>

<file path=customXml/itemProps2.xml><?xml version="1.0" encoding="utf-8"?>
<ds:datastoreItem xmlns:ds="http://schemas.openxmlformats.org/officeDocument/2006/customXml" ds:itemID="{574249ED-085C-4C6D-BFE1-6EB6770406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NPS</vt:lpstr>
      <vt:lpstr>CAC</vt:lpstr>
      <vt:lpstr>Análise de cohort</vt:lpstr>
      <vt:lpstr>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Voitto Treinamento</dc:creator>
  <cp:lastModifiedBy>Voitto Treinamento</cp:lastModifiedBy>
  <dcterms:created xsi:type="dcterms:W3CDTF">2020-01-14T14:00:19Z</dcterms:created>
  <dcterms:modified xsi:type="dcterms:W3CDTF">2020-01-24T12:17:44Z</dcterms:modified>
</cp:coreProperties>
</file>