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dra\OneDrive\Desktop\Homework1_DAD\"/>
    </mc:Choice>
  </mc:AlternateContent>
  <xr:revisionPtr revIDLastSave="671" documentId="8_{47E70F1C-D18F-4C46-A059-4EC167ACD085}" xr6:coauthVersionLast="40" xr6:coauthVersionMax="40" xr10:uidLastSave="{8E671020-B535-4262-BB56-A63C3631D936}"/>
  <bookViews>
    <workbookView xWindow="-96" yWindow="-96" windowWidth="23232" windowHeight="12552" firstSheet="1" activeTab="5" xr2:uid="{00000000-000D-0000-FFFF-FFFF00000000}"/>
  </bookViews>
  <sheets>
    <sheet name="Pivot Table State per Category" sheetId="3" r:id="rId1"/>
    <sheet name="Pivot Chart State per Category" sheetId="4" r:id="rId2"/>
    <sheet name="Pivot Chart State per Subcat" sheetId="6" r:id="rId3"/>
    <sheet name="Pivot Table Outcomes vs Year" sheetId="7" r:id="rId4"/>
    <sheet name="Sheet1" sheetId="1" r:id="rId5"/>
    <sheet name="Bonus" sheetId="9" r:id="rId6"/>
  </sheet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C13" i="9"/>
  <c r="B13" i="9"/>
  <c r="D13" i="9"/>
  <c r="D12" i="9"/>
  <c r="D11" i="9"/>
  <c r="D10" i="9"/>
  <c r="D9" i="9"/>
  <c r="D8" i="9"/>
  <c r="D7" i="9"/>
  <c r="C12" i="9"/>
  <c r="C11" i="9"/>
  <c r="C10" i="9"/>
  <c r="C9" i="9"/>
  <c r="C8" i="9"/>
  <c r="C7" i="9"/>
  <c r="B12" i="9"/>
  <c r="B11" i="9"/>
  <c r="B10" i="9"/>
  <c r="B9" i="9"/>
  <c r="B8" i="9"/>
  <c r="B7" i="9"/>
  <c r="E2" i="9"/>
  <c r="D5" i="9"/>
  <c r="C5" i="9"/>
  <c r="D2" i="9"/>
  <c r="D3" i="9"/>
  <c r="D4" i="9"/>
  <c r="C4" i="9"/>
  <c r="C3" i="9"/>
  <c r="C2" i="9"/>
  <c r="B3" i="9"/>
  <c r="B2" i="9"/>
  <c r="D6" i="9"/>
  <c r="C6" i="9"/>
  <c r="B6" i="9"/>
  <c r="B5" i="9"/>
  <c r="B4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<sst xmlns="http://schemas.openxmlformats.org/spreadsheetml/2006/main" count="24859" uniqueCount="8400">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</sst>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[StarterBook-Original.xlsx]Pivot Chart State per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Each State VS</a:t>
            </a:r>
            <a:r>
              <a:rPr lang="en-US" baseline="0"/>
              <a:t> Category</a:t>
            </a:r>
            <a:endParaRPr lang="en-US"/>
          </a:p>
        </c:rich>
      </c:tx>
      <c:layout>
        <c:manualLayout>
          <c:xMode val="edge"/>
          <c:yMode val="edge"/>
          <c:x val="0.29191896254496669"/>
          <c:y val="0.113743525422154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State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State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B6-4D38-B4EB-47DA0D370CE4}"/>
            </c:ext>
          </c:extLst>
        </c:ser>
        <c:ser>
          <c:idx val="1"/>
          <c:order val="1"/>
          <c:tx>
            <c:strRef>
              <c:f>'Pivot Chart 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B6-4D38-B4EB-47DA0D370CE4}"/>
            </c:ext>
          </c:extLst>
        </c:ser>
        <c:ser>
          <c:idx val="2"/>
          <c:order val="2"/>
          <c:tx>
            <c:strRef>
              <c:f>'Pivot Chart State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State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B6-4D38-B4EB-47DA0D370CE4}"/>
            </c:ext>
          </c:extLst>
        </c:ser>
        <c:ser>
          <c:idx val="3"/>
          <c:order val="3"/>
          <c:tx>
            <c:strRef>
              <c:f>'Pivot Chart State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State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B6-4D38-B4EB-47DA0D370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9716472"/>
        <c:axId val="609715512"/>
      </c:barChart>
      <c:catAx>
        <c:axId val="609716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15512"/>
        <c:crosses val="autoZero"/>
        <c:auto val="1"/>
        <c:lblAlgn val="ctr"/>
        <c:lblOffset val="100"/>
        <c:noMultiLvlLbl val="0"/>
      </c:catAx>
      <c:valAx>
        <c:axId val="60971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1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[StarterBook-Original.xlsx]Pivot Chart State per Subcat!PivotTable2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State per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State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State per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CF-407C-A380-8C19EA94D82D}"/>
            </c:ext>
          </c:extLst>
        </c:ser>
        <c:ser>
          <c:idx val="1"/>
          <c:order val="1"/>
          <c:tx>
            <c:strRef>
              <c:f>'Pivot Chart State per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State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State per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CF-407C-A380-8C19EA94D82D}"/>
            </c:ext>
          </c:extLst>
        </c:ser>
        <c:ser>
          <c:idx val="2"/>
          <c:order val="2"/>
          <c:tx>
            <c:strRef>
              <c:f>'Pivot Chart State per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State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State per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CF-407C-A380-8C19EA94D82D}"/>
            </c:ext>
          </c:extLst>
        </c:ser>
        <c:ser>
          <c:idx val="3"/>
          <c:order val="3"/>
          <c:tx>
            <c:strRef>
              <c:f>'Pivot Chart State per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State per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State per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CF-407C-A380-8C19EA94D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6530680"/>
        <c:axId val="626531000"/>
      </c:barChart>
      <c:catAx>
        <c:axId val="626530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31000"/>
        <c:crosses val="autoZero"/>
        <c:auto val="1"/>
        <c:lblAlgn val="ctr"/>
        <c:lblOffset val="100"/>
        <c:noMultiLvlLbl val="0"/>
      </c:catAx>
      <c:valAx>
        <c:axId val="62653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3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[StarterBook-Original.xlsx]Pivot Table Outcomes vs Year!PivotTable1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State vs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Outcomes vs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Outcomes vs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Outcomes vs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B-4FFC-A6F6-61CCE1DDBE7F}"/>
            </c:ext>
          </c:extLst>
        </c:ser>
        <c:ser>
          <c:idx val="1"/>
          <c:order val="1"/>
          <c:tx>
            <c:strRef>
              <c:f>'Pivot Table Outcomes vs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Outcomes vs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Outcomes vs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B-4FFC-A6F6-61CCE1DDBE7F}"/>
            </c:ext>
          </c:extLst>
        </c:ser>
        <c:ser>
          <c:idx val="2"/>
          <c:order val="2"/>
          <c:tx>
            <c:strRef>
              <c:f>'Pivot Table Outcomes vs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Outcomes vs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Outcomes vs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B-4FFC-A6F6-61CCE1DDBE7F}"/>
            </c:ext>
          </c:extLst>
        </c:ser>
        <c:ser>
          <c:idx val="3"/>
          <c:order val="3"/>
          <c:tx>
            <c:strRef>
              <c:f>'Pivot Table Outcomes vs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Outcomes vs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Outcomes vs Year'!$E$6:$E$18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6B-4FFC-A6F6-61CCE1DDB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7223608"/>
        <c:axId val="677229368"/>
      </c:lineChart>
      <c:catAx>
        <c:axId val="677223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29368"/>
        <c:crosses val="autoZero"/>
        <c:auto val="1"/>
        <c:lblAlgn val="ctr"/>
        <c:lblOffset val="100"/>
        <c:noMultiLvlLbl val="0"/>
      </c:catAx>
      <c:valAx>
        <c:axId val="67722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22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Percentage VS Goal</a:t>
            </a:r>
            <a:endParaRPr lang="en-US"/>
          </a:p>
        </c:rich>
      </c:tx>
      <c:layout>
        <c:manualLayout>
          <c:xMode val="edge"/>
          <c:yMode val="edge"/>
          <c:x val="0.23546581346405104"/>
          <c:y val="3.5838990501036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B-4112-BACA-00613CEF5DC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B-4112-BACA-00613CEF5DC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B-4112-BACA-00613CEF5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986384"/>
        <c:axId val="469986704"/>
      </c:lineChart>
      <c:catAx>
        <c:axId val="46998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986704"/>
        <c:crosses val="autoZero"/>
        <c:auto val="1"/>
        <c:lblAlgn val="ctr"/>
        <c:lblOffset val="100"/>
        <c:noMultiLvlLbl val="0"/>
      </c:catAx>
      <c:valAx>
        <c:axId val="46998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98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38100</xdr:rowOff>
    </xdr:from>
    <xdr:to>
      <xdr:col>14</xdr:col>
      <xdr:colOff>392430</xdr:colOff>
      <xdr:row>25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7991D-A7B3-44AD-AAF8-DC7344771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643890</xdr:colOff>
      <xdr:row>3</xdr:row>
      <xdr:rowOff>7620</xdr:rowOff>
    </xdr:from>
    <xdr:to>
      <xdr:col>15</xdr:col>
      <xdr:colOff>411480</xdr:colOff>
      <xdr:row>28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A6E61-D361-4AE4-8130-D827CF395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230504</xdr:colOff>
      <xdr:row>2</xdr:row>
      <xdr:rowOff>3810</xdr:rowOff>
    </xdr:from>
    <xdr:to>
      <xdr:col>14</xdr:col>
      <xdr:colOff>95249</xdr:colOff>
      <xdr:row>18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F3CE79-8D55-4C89-924C-9D9F8B602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1038224</xdr:colOff>
      <xdr:row>13</xdr:row>
      <xdr:rowOff>95250</xdr:rowOff>
    </xdr:from>
    <xdr:to>
      <xdr:col>4</xdr:col>
      <xdr:colOff>693419</xdr:colOff>
      <xdr:row>30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6CC49-9A76-4A2A-9F86-3392F44F0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Drake" refreshedDate="43519.414531365743" createdVersion="6" refreshedVersion="6" minRefreshableVersion="3" recordCount="4114" xr:uid="{AF9322F5-74AD-4A2E-8B68-9D3A10204C3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Drake" refreshedDate="43519.670671412037" createdVersion="6" refreshedVersion="6" minRefreshableVersion="3" recordCount="4115" xr:uid="{36BDF2DE-2E7C-4AE6-9D87-38167ACBC38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Drake" refreshedDate="43521.763512268517" createdVersion="6" refreshedVersion="6" minRefreshableVersion="3" recordCount="4114" xr:uid="{0BFCD6D1-992F-4ACD-A7F0-A37742CC11C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13306-30C7-4A64-9200-89E0E0C20FD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DB21C-D572-40D4-B906-0B2F4FDDF6D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309CD-8692-4B27-91FF-3101F11078A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5D7CA-C930-4C14-BC2F-24EF00254B7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F721A-476E-4CDF-AC4B-0E4488FEC71C}">
  <dimension ref="A3:B39"/>
  <sheetViews>
    <sheetView topLeftCell="A8" workbookViewId="0">
      <selection activeCell="B40" sqref="B40"/>
    </sheetView>
  </sheetViews>
  <sheetFormatPr defaultRowHeight="14.4" x14ac:dyDescent="0.55000000000000004"/>
  <cols>
    <col min="1" max="1" width="13" bestFit="1" customWidth="1"/>
    <col min="2" max="2" width="12.20703125" bestFit="1" customWidth="1"/>
  </cols>
  <sheetData>
    <row r="3" spans="1:2" x14ac:dyDescent="0.55000000000000004">
      <c r="A3" s="7" t="s">
        <v>8310</v>
      </c>
      <c r="B3" t="s">
        <v>8312</v>
      </c>
    </row>
    <row r="4" spans="1:2" x14ac:dyDescent="0.55000000000000004">
      <c r="A4" s="8" t="s">
        <v>8314</v>
      </c>
      <c r="B4" s="9">
        <v>520</v>
      </c>
    </row>
    <row r="5" spans="1:2" x14ac:dyDescent="0.55000000000000004">
      <c r="A5" s="10" t="s">
        <v>8220</v>
      </c>
      <c r="B5" s="9">
        <v>40</v>
      </c>
    </row>
    <row r="6" spans="1:2" x14ac:dyDescent="0.55000000000000004">
      <c r="A6" s="10" t="s">
        <v>8221</v>
      </c>
      <c r="B6" s="9">
        <v>180</v>
      </c>
    </row>
    <row r="7" spans="1:2" x14ac:dyDescent="0.55000000000000004">
      <c r="A7" s="10" t="s">
        <v>8219</v>
      </c>
      <c r="B7" s="9">
        <v>300</v>
      </c>
    </row>
    <row r="8" spans="1:2" x14ac:dyDescent="0.55000000000000004">
      <c r="A8" s="8" t="s">
        <v>8315</v>
      </c>
      <c r="B8" s="9">
        <v>200</v>
      </c>
    </row>
    <row r="9" spans="1:2" x14ac:dyDescent="0.55000000000000004">
      <c r="A9" s="10" t="s">
        <v>8220</v>
      </c>
      <c r="B9" s="9">
        <v>20</v>
      </c>
    </row>
    <row r="10" spans="1:2" x14ac:dyDescent="0.55000000000000004">
      <c r="A10" s="10" t="s">
        <v>8221</v>
      </c>
      <c r="B10" s="9">
        <v>140</v>
      </c>
    </row>
    <row r="11" spans="1:2" x14ac:dyDescent="0.55000000000000004">
      <c r="A11" s="10" t="s">
        <v>8222</v>
      </c>
      <c r="B11" s="9">
        <v>6</v>
      </c>
    </row>
    <row r="12" spans="1:2" x14ac:dyDescent="0.55000000000000004">
      <c r="A12" s="10" t="s">
        <v>8219</v>
      </c>
      <c r="B12" s="9">
        <v>34</v>
      </c>
    </row>
    <row r="13" spans="1:2" x14ac:dyDescent="0.55000000000000004">
      <c r="A13" s="8" t="s">
        <v>8316</v>
      </c>
      <c r="B13" s="9">
        <v>220</v>
      </c>
    </row>
    <row r="14" spans="1:2" x14ac:dyDescent="0.55000000000000004">
      <c r="A14" s="10" t="s">
        <v>8221</v>
      </c>
      <c r="B14" s="9">
        <v>140</v>
      </c>
    </row>
    <row r="15" spans="1:2" x14ac:dyDescent="0.55000000000000004">
      <c r="A15" s="10" t="s">
        <v>8219</v>
      </c>
      <c r="B15" s="9">
        <v>80</v>
      </c>
    </row>
    <row r="16" spans="1:2" x14ac:dyDescent="0.55000000000000004">
      <c r="A16" s="8" t="s">
        <v>8317</v>
      </c>
      <c r="B16" s="9">
        <v>24</v>
      </c>
    </row>
    <row r="17" spans="1:2" x14ac:dyDescent="0.55000000000000004">
      <c r="A17" s="10" t="s">
        <v>8220</v>
      </c>
      <c r="B17" s="9">
        <v>24</v>
      </c>
    </row>
    <row r="18" spans="1:2" x14ac:dyDescent="0.55000000000000004">
      <c r="A18" s="8" t="s">
        <v>8318</v>
      </c>
      <c r="B18" s="9">
        <v>700</v>
      </c>
    </row>
    <row r="19" spans="1:2" x14ac:dyDescent="0.55000000000000004">
      <c r="A19" s="10" t="s">
        <v>8220</v>
      </c>
      <c r="B19" s="9">
        <v>20</v>
      </c>
    </row>
    <row r="20" spans="1:2" x14ac:dyDescent="0.55000000000000004">
      <c r="A20" s="10" t="s">
        <v>8221</v>
      </c>
      <c r="B20" s="9">
        <v>120</v>
      </c>
    </row>
    <row r="21" spans="1:2" x14ac:dyDescent="0.55000000000000004">
      <c r="A21" s="10" t="s">
        <v>8222</v>
      </c>
      <c r="B21" s="9">
        <v>20</v>
      </c>
    </row>
    <row r="22" spans="1:2" x14ac:dyDescent="0.55000000000000004">
      <c r="A22" s="10" t="s">
        <v>8219</v>
      </c>
      <c r="B22" s="9">
        <v>540</v>
      </c>
    </row>
    <row r="23" spans="1:2" x14ac:dyDescent="0.55000000000000004">
      <c r="A23" s="8" t="s">
        <v>8319</v>
      </c>
      <c r="B23" s="9">
        <v>220</v>
      </c>
    </row>
    <row r="24" spans="1:2" x14ac:dyDescent="0.55000000000000004">
      <c r="A24" s="10" t="s">
        <v>8221</v>
      </c>
      <c r="B24" s="9">
        <v>117</v>
      </c>
    </row>
    <row r="25" spans="1:2" x14ac:dyDescent="0.55000000000000004">
      <c r="A25" s="10" t="s">
        <v>8219</v>
      </c>
      <c r="B25" s="9">
        <v>103</v>
      </c>
    </row>
    <row r="26" spans="1:2" x14ac:dyDescent="0.55000000000000004">
      <c r="A26" s="8" t="s">
        <v>8320</v>
      </c>
      <c r="B26" s="9">
        <v>237</v>
      </c>
    </row>
    <row r="27" spans="1:2" x14ac:dyDescent="0.55000000000000004">
      <c r="A27" s="10" t="s">
        <v>8220</v>
      </c>
      <c r="B27" s="9">
        <v>30</v>
      </c>
    </row>
    <row r="28" spans="1:2" x14ac:dyDescent="0.55000000000000004">
      <c r="A28" s="10" t="s">
        <v>8221</v>
      </c>
      <c r="B28" s="9">
        <v>127</v>
      </c>
    </row>
    <row r="29" spans="1:2" x14ac:dyDescent="0.55000000000000004">
      <c r="A29" s="10" t="s">
        <v>8219</v>
      </c>
      <c r="B29" s="9">
        <v>80</v>
      </c>
    </row>
    <row r="30" spans="1:2" x14ac:dyDescent="0.55000000000000004">
      <c r="A30" s="8" t="s">
        <v>8321</v>
      </c>
      <c r="B30" s="9">
        <v>600</v>
      </c>
    </row>
    <row r="31" spans="1:2" x14ac:dyDescent="0.55000000000000004">
      <c r="A31" s="10" t="s">
        <v>8220</v>
      </c>
      <c r="B31" s="9">
        <v>178</v>
      </c>
    </row>
    <row r="32" spans="1:2" x14ac:dyDescent="0.55000000000000004">
      <c r="A32" s="10" t="s">
        <v>8221</v>
      </c>
      <c r="B32" s="9">
        <v>213</v>
      </c>
    </row>
    <row r="33" spans="1:2" x14ac:dyDescent="0.55000000000000004">
      <c r="A33" s="10" t="s">
        <v>8219</v>
      </c>
      <c r="B33" s="9">
        <v>209</v>
      </c>
    </row>
    <row r="34" spans="1:2" x14ac:dyDescent="0.55000000000000004">
      <c r="A34" s="8" t="s">
        <v>8322</v>
      </c>
      <c r="B34" s="9">
        <v>1393</v>
      </c>
    </row>
    <row r="35" spans="1:2" x14ac:dyDescent="0.55000000000000004">
      <c r="A35" s="10" t="s">
        <v>8220</v>
      </c>
      <c r="B35" s="9">
        <v>37</v>
      </c>
    </row>
    <row r="36" spans="1:2" x14ac:dyDescent="0.55000000000000004">
      <c r="A36" s="10" t="s">
        <v>8221</v>
      </c>
      <c r="B36" s="9">
        <v>493</v>
      </c>
    </row>
    <row r="37" spans="1:2" x14ac:dyDescent="0.55000000000000004">
      <c r="A37" s="10" t="s">
        <v>8222</v>
      </c>
      <c r="B37" s="9">
        <v>24</v>
      </c>
    </row>
    <row r="38" spans="1:2" x14ac:dyDescent="0.55000000000000004">
      <c r="A38" s="10" t="s">
        <v>8219</v>
      </c>
      <c r="B38" s="9">
        <v>839</v>
      </c>
    </row>
    <row r="39" spans="1:2" x14ac:dyDescent="0.55000000000000004">
      <c r="A39" s="8" t="s">
        <v>8311</v>
      </c>
      <c r="B39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7D39-081B-4C74-A2F9-2DCB8898C964}">
  <dimension ref="A1:F14"/>
  <sheetViews>
    <sheetView workbookViewId="0">
      <selection activeCell="C13" sqref="C1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7" t="s">
        <v>8223</v>
      </c>
      <c r="B1" t="s">
        <v>8313</v>
      </c>
    </row>
    <row r="3" spans="1:6" x14ac:dyDescent="0.55000000000000004">
      <c r="A3" s="7" t="s">
        <v>8312</v>
      </c>
      <c r="B3" s="7" t="s">
        <v>8323</v>
      </c>
    </row>
    <row r="4" spans="1:6" x14ac:dyDescent="0.55000000000000004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55000000000000004">
      <c r="A5" s="8" t="s">
        <v>8314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55000000000000004">
      <c r="A6" s="8" t="s">
        <v>8315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55000000000000004">
      <c r="A7" s="8" t="s">
        <v>8316</v>
      </c>
      <c r="B7" s="9"/>
      <c r="C7" s="9">
        <v>140</v>
      </c>
      <c r="D7" s="9"/>
      <c r="E7" s="9">
        <v>80</v>
      </c>
      <c r="F7" s="9">
        <v>220</v>
      </c>
    </row>
    <row r="8" spans="1:6" x14ac:dyDescent="0.55000000000000004">
      <c r="A8" s="8" t="s">
        <v>8317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8318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55000000000000004">
      <c r="A10" s="8" t="s">
        <v>8319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55000000000000004">
      <c r="A11" s="8" t="s">
        <v>8320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55000000000000004">
      <c r="A12" s="8" t="s">
        <v>8321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55000000000000004">
      <c r="A13" s="8" t="s">
        <v>8322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55000000000000004">
      <c r="A14" s="8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7149F-1573-4C3A-AA2D-4251B9CB9733}">
  <dimension ref="A1:F47"/>
  <sheetViews>
    <sheetView workbookViewId="0">
      <selection activeCell="H10" sqref="H10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1" spans="1:6" x14ac:dyDescent="0.55000000000000004">
      <c r="A1" s="7" t="s">
        <v>8223</v>
      </c>
      <c r="B1" t="s">
        <v>8313</v>
      </c>
    </row>
    <row r="2" spans="1:6" x14ac:dyDescent="0.55000000000000004">
      <c r="A2" s="7" t="s">
        <v>8308</v>
      </c>
      <c r="B2" t="s">
        <v>8313</v>
      </c>
    </row>
    <row r="4" spans="1:6" x14ac:dyDescent="0.55000000000000004">
      <c r="A4" s="7" t="s">
        <v>8312</v>
      </c>
      <c r="B4" s="7" t="s">
        <v>8323</v>
      </c>
    </row>
    <row r="5" spans="1:6" x14ac:dyDescent="0.55000000000000004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55000000000000004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55000000000000004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55000000000000004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55000000000000004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55000000000000004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55000000000000004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55000000000000004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55000000000000004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55000000000000004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55000000000000004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55000000000000004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55000000000000004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55000000000000004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55000000000000004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55000000000000004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55000000000000004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55000000000000004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55000000000000004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55000000000000004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55000000000000004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55000000000000004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55000000000000004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55000000000000004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55000000000000004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55000000000000004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55000000000000004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55000000000000004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55000000000000004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55000000000000004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55000000000000004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55000000000000004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55000000000000004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55000000000000004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55000000000000004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55000000000000004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55000000000000004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55000000000000004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55000000000000004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55000000000000004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55000000000000004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55000000000000004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57BCB-DD0E-43AF-81C0-B9DAAB19DFCF}">
  <dimension ref="A1:F18"/>
  <sheetViews>
    <sheetView workbookViewId="0">
      <selection activeCell="J24" sqref="J2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7" t="s">
        <v>8308</v>
      </c>
      <c r="B1" t="s">
        <v>8313</v>
      </c>
    </row>
    <row r="2" spans="1:6" x14ac:dyDescent="0.55000000000000004">
      <c r="A2" s="7" t="s">
        <v>8367</v>
      </c>
      <c r="B2" t="s">
        <v>8313</v>
      </c>
    </row>
    <row r="4" spans="1:6" x14ac:dyDescent="0.55000000000000004">
      <c r="A4" s="7" t="s">
        <v>8312</v>
      </c>
      <c r="B4" s="7" t="s">
        <v>8323</v>
      </c>
    </row>
    <row r="5" spans="1:6" x14ac:dyDescent="0.55000000000000004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55000000000000004">
      <c r="A6" s="12" t="s">
        <v>8374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55000000000000004">
      <c r="A7" s="12" t="s">
        <v>8375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55000000000000004">
      <c r="A8" s="12" t="s">
        <v>8376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55000000000000004">
      <c r="A9" s="12" t="s">
        <v>8377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55000000000000004">
      <c r="A10" s="12" t="s">
        <v>8368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55000000000000004">
      <c r="A11" s="12" t="s">
        <v>8378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55000000000000004">
      <c r="A12" s="12" t="s">
        <v>8369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55000000000000004">
      <c r="A13" s="12" t="s">
        <v>8370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55000000000000004">
      <c r="A14" s="12" t="s">
        <v>8371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55000000000000004">
      <c r="A15" s="12" t="s">
        <v>8372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55000000000000004">
      <c r="A16" s="12" t="s">
        <v>8373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55000000000000004">
      <c r="A17" s="12" t="s">
        <v>8379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55000000000000004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N1" sqref="A1:XFD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2.20703125" customWidth="1"/>
    <col min="16" max="16" width="14.41796875" customWidth="1"/>
    <col min="17" max="17" width="11.734375" customWidth="1"/>
    <col min="18" max="18" width="15.734375" customWidth="1"/>
    <col min="19" max="19" width="20.62890625" customWidth="1"/>
    <col min="20" max="20" width="18.894531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  <cfRule type="cellIs" dxfId="3" priority="11" operator="equal">
      <formula>"failed"</formula>
    </cfRule>
    <cfRule type="cellIs" dxfId="2" priority="10" operator="equal">
      <formula>"canceled"</formula>
    </cfRule>
    <cfRule type="cellIs" dxfId="1" priority="9" operator="equal">
      <formula>"successful"</formula>
    </cfRule>
    <cfRule type="cellIs" dxfId="0" priority="8" operator="equal">
      <formula>"live"</formula>
    </cfRule>
  </conditionalFormatting>
  <conditionalFormatting sqref="N15">
    <cfRule type="colorScale" priority="4">
      <colorScale>
        <cfvo type="percent" val="0"/>
        <cfvo type="percent" val="100"/>
        <cfvo type="percent" val="100"/>
        <color rgb="FFC00000"/>
        <color rgb="FF92D050"/>
        <color rgb="FF0070C0"/>
      </colorScale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6EA2-FE02-4FAD-BE81-512CA0F4938E}">
  <dimension ref="A1:H13"/>
  <sheetViews>
    <sheetView tabSelected="1" workbookViewId="0">
      <selection activeCell="H23" sqref="H23"/>
    </sheetView>
  </sheetViews>
  <sheetFormatPr defaultRowHeight="14.4" x14ac:dyDescent="0.55000000000000004"/>
  <cols>
    <col min="1" max="1" width="25.3671875" bestFit="1" customWidth="1"/>
    <col min="2" max="2" width="24.734375" bestFit="1" customWidth="1"/>
    <col min="3" max="3" width="21.3125" bestFit="1" customWidth="1"/>
    <col min="4" max="4" width="24.3125" bestFit="1" customWidth="1"/>
    <col min="5" max="7" width="11.68359375" bestFit="1" customWidth="1"/>
    <col min="8" max="8" width="18.62890625" customWidth="1"/>
    <col min="9" max="13" width="11.68359375" bestFit="1" customWidth="1"/>
    <col min="14" max="14" width="6.41796875" bestFit="1" customWidth="1"/>
    <col min="15" max="15" width="10.20703125" bestFit="1" customWidth="1"/>
  </cols>
  <sheetData>
    <row r="1" spans="1:8" x14ac:dyDescent="0.55000000000000004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55000000000000004">
      <c r="A2" t="s">
        <v>8388</v>
      </c>
      <c r="B2">
        <f>COUNTIFS(Sheet1!$D$2:$D$4115,"&lt;1000", Sheet1!$F$2:$F$4115,"=successful")</f>
        <v>322</v>
      </c>
      <c r="C2">
        <f>COUNTIFS(Sheet1!$D$2:$D$4115,"&lt;1000", Sheet1!$F$2:$F$4115,"=failed")</f>
        <v>113</v>
      </c>
      <c r="D2">
        <f>COUNTIFS(Sheet1!$D$2:$D$4115,"&lt;1000", Sheet1!$F$2:$F$4115,"=canceled")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55000000000000004">
      <c r="A3" t="s">
        <v>8389</v>
      </c>
      <c r="B3">
        <f>COUNTIFS(Sheet1!$D$2:$D$4115,"&gt;=1000",Sheet1!$D$2:$D$4115,"&lt;5000", Sheet1!$F$2:$F$4115,"=successful")</f>
        <v>932</v>
      </c>
      <c r="C3">
        <f>COUNTIFS(Sheet1!$D$2:$D$4115,"&gt;=1000",Sheet1!$D$2:$D$4115,"&lt;5000", Sheet1!$F$2:$F$4115,"=failed")</f>
        <v>420</v>
      </c>
      <c r="D3">
        <f>COUNTIFS(Sheet1!$D$2:$D$4115,"&gt;=1000",Sheet1!$D$2:$D$4115,"&lt;5000", Sheet1!$F$2:$F$4115,"=canceled")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55000000000000004">
      <c r="A4" t="s">
        <v>8390</v>
      </c>
      <c r="B4">
        <f>COUNTIFS(Sheet1!$D$2:$D$4115,"&gt;=5000",Sheet1!$D$2:$D$4115,"&lt;10000", Sheet1!$F$2:$F$4115,"=successful")</f>
        <v>381</v>
      </c>
      <c r="C4">
        <f>COUNTIFS(Sheet1!$D$2:$D$4115,"&gt;=5000",Sheet1!$D$2:$D$4115,"&lt;10000", Sheet1!$F$2:$F$4115,"=failed")</f>
        <v>283</v>
      </c>
      <c r="D4">
        <f>COUNTIFS(Sheet1!$D$2:$D$4115,"&gt;=5000",Sheet1!$D$2:$D$4115,"&lt;10000", Sheet1!$F$2:$F$4115,"=canceled")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55000000000000004">
      <c r="A5" t="s">
        <v>8391</v>
      </c>
      <c r="B5">
        <f>COUNTIFS(Sheet1!$D$2:$D$4115,"&gt;=10000",Sheet1!$D$2:$D$4115,"&lt;15000", Sheet1!$F$2:$F$4115,"=successful")</f>
        <v>168</v>
      </c>
      <c r="C5">
        <f>COUNTIFS(Sheet1!$D$2:$D$4115,"&gt;=10000",Sheet1!$D$2:$D$4115,"&lt;15000", Sheet1!$F$2:$F$4115,"=failed")</f>
        <v>144</v>
      </c>
      <c r="D5">
        <f>COUNTIFS(Sheet1!$D$2:$D$4115,"&gt;=10000",Sheet1!$D$2:$D$4115,"&lt;15000", Sheet1!$F$2:$F$4115,"=canceled")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55000000000000004">
      <c r="A6" t="s">
        <v>8392</v>
      </c>
      <c r="B6">
        <f>COUNTIFS(Sheet1!$D$2:$D$4115,"&gt;=15000",Sheet1!$D$2:$D$4115,"&lt;20000", Sheet1!$F$2:$F$4115,"=successful")</f>
        <v>94</v>
      </c>
      <c r="C6">
        <f>COUNTIFS(Sheet1!$D$2:$D$4115,"&gt;=15000",Sheet1!$D$2:$D$4115,"&lt;20000", Sheet1!$F$2:$F$4115,"=failed")</f>
        <v>90</v>
      </c>
      <c r="D6">
        <f>COUNTIFS(Sheet1!$D$2:$D$4115,"&gt;=15000",Sheet1!$D$2:$D$4115,"&lt;20000", Sheet1!$F$2:$F$4115,"=canceled")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55000000000000004">
      <c r="A7" t="s">
        <v>8393</v>
      </c>
      <c r="B7">
        <f>COUNTIFS(Sheet1!$D$2:$D$4115,"&gt;=20000",Sheet1!$D$2:$D$4115,"&lt;25000", Sheet1!$F$2:$F$4115,"=successful")</f>
        <v>62</v>
      </c>
      <c r="C7">
        <f>COUNTIFS(Sheet1!$D$2:$D$4115,"&gt;=20000",Sheet1!$D$2:$D$4115,"&lt;25000", Sheet1!$F$2:$F$4115,"=failed")</f>
        <v>72</v>
      </c>
      <c r="D7">
        <f>COUNTIFS(Sheet1!$D$2:$D$4115,"&gt;=20000",Sheet1!$D$2:$D$4115,"&lt;25000", Sheet1!$F$2:$F$4115,"=canceled")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55000000000000004">
      <c r="A8" t="s">
        <v>8394</v>
      </c>
      <c r="B8">
        <f>COUNTIFS(Sheet1!$D$2:$D$4115,"&gt;=25000",Sheet1!$D$2:$D$4115,"&lt;30000", Sheet1!$F$2:$F$4115,"=successful")</f>
        <v>55</v>
      </c>
      <c r="C8">
        <f>COUNTIFS(Sheet1!$D$2:$D$4115,"&gt;=25000",Sheet1!$D$2:$D$4115,"&lt;30000", Sheet1!$F$2:$F$4115,"=failed")</f>
        <v>64</v>
      </c>
      <c r="D8">
        <f>COUNTIFS(Sheet1!$D$2:$D$4115,"&gt;=25000",Sheet1!$D$2:$D$4115,"&lt;30000", Sheet1!$F$2:$F$4115,"=canceled")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55000000000000004">
      <c r="A9" t="s">
        <v>8395</v>
      </c>
      <c r="B9">
        <f>COUNTIFS(Sheet1!$D$2:$D$4115,"&gt;=30000",Sheet1!$D$2:$D$4115,"&lt;35000", Sheet1!$F$2:$F$4115,"=successful")</f>
        <v>32</v>
      </c>
      <c r="C9">
        <f>COUNTIFS(Sheet1!$D$2:$D$4115,"&gt;=30000",Sheet1!$D$2:$D$4115,"&lt;35000", Sheet1!$F$2:$F$4115,"=failed")</f>
        <v>37</v>
      </c>
      <c r="D9">
        <f>COUNTIFS(Sheet1!$D$2:$D$4115,"&gt;=30000",Sheet1!$D$2:$D$4115,"&lt;35000", Sheet1!$F$2:$F$4115,"=canceled")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55000000000000004">
      <c r="A10" t="s">
        <v>8396</v>
      </c>
      <c r="B10">
        <f>COUNTIFS(Sheet1!$D$2:$D$4115,"&gt;=35000",Sheet1!$D$2:$D$4115,"&lt;40000", Sheet1!$F$2:$F$4115,"=successful")</f>
        <v>26</v>
      </c>
      <c r="C10">
        <f>COUNTIFS(Sheet1!$D$2:$D$4115,"&gt;=35000",Sheet1!$D$2:$D$4115,"&lt;40000", Sheet1!$F$2:$F$4115,"=failed")</f>
        <v>22</v>
      </c>
      <c r="D10">
        <f>COUNTIFS(Sheet1!$D$2:$D$4115,"&gt;=35000",Sheet1!$D$2:$D$4115,"&lt;40000", Sheet1!$F$2:$F$4115,"=canceled")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55000000000000004">
      <c r="A11" t="s">
        <v>8397</v>
      </c>
      <c r="B11">
        <f>COUNTIFS(Sheet1!$D$2:$D$4115,"&gt;=40000",Sheet1!$D$2:$D$4115,"&lt;45000", Sheet1!$F$2:$F$4115,"=successful")</f>
        <v>21</v>
      </c>
      <c r="C11">
        <f>COUNTIFS(Sheet1!$D$2:$D$4115,"&gt;=40000",Sheet1!$D$2:$D$4115,"&lt;45000", Sheet1!$F$2:$F$4115,"=failed")</f>
        <v>16</v>
      </c>
      <c r="D11">
        <f>COUNTIFS(Sheet1!$D$2:$D$4115,"&gt;=40000",Sheet1!$D$2:$D$4115,"&lt;45000", Sheet1!$F$2:$F$4115,"=canceled")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55000000000000004">
      <c r="A12" t="s">
        <v>8398</v>
      </c>
      <c r="B12">
        <f>COUNTIFS(Sheet1!$D$2:$D$4115,"&gt;=45000",Sheet1!$D$2:$D$4115,"&lt;50000", Sheet1!$F$2:$F$4115,"=successful")</f>
        <v>6</v>
      </c>
      <c r="C12">
        <f>COUNTIFS(Sheet1!$D$2:$D$4115,"&gt;=45000",Sheet1!$D$2:$D$4115,"&lt;50000", Sheet1!$F$2:$F$4115,"=failed")</f>
        <v>11</v>
      </c>
      <c r="D12">
        <f>COUNTIFS(Sheet1!$D$2:$D$4115,"&gt;=45000",Sheet1!$D$2:$D$4115,"&lt;50000", Sheet1!$F$2:$F$4115,"=canceled")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55000000000000004">
      <c r="A13" t="s">
        <v>8399</v>
      </c>
      <c r="B13">
        <f>COUNTIFS(Sheet1!$D$2:$D$4115,"&gt;=50000", Sheet1!$F$2:$F$4115,"=successful")</f>
        <v>86</v>
      </c>
      <c r="C13">
        <f>COUNTIFS(Sheet1!$D$2:$D$4115,"&gt;=50000", Sheet1!$F$2:$F$4115,"=failed")</f>
        <v>258</v>
      </c>
      <c r="D13">
        <f>COUNTIFS(Sheet1!$D$2:$D$4115,"&gt;=50000", Sheet1!$F$2:$F$4115,"=canceled")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State per Category</vt:lpstr>
      <vt:lpstr>Pivot Chart State per Category</vt:lpstr>
      <vt:lpstr>Pivot Chart State per Subcat</vt:lpstr>
      <vt:lpstr>Pivot Table Outcomes vs Year</vt:lpstr>
      <vt:lpstr>Sheet1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Douglas Drake</cp:lastModifiedBy>
  <cp:lastPrinted>2019-03-02T20:10:35Z</cp:lastPrinted>
  <dcterms:created xsi:type="dcterms:W3CDTF">2017-04-20T15:17:24Z</dcterms:created>
  <dcterms:modified xsi:type="dcterms:W3CDTF">2019-03-02T20:17:17Z</dcterms:modified>
</cp:coreProperties>
</file>