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Google Drive\FATEC\SEMESTRE 2\Cálculo\"/>
    </mc:Choice>
  </mc:AlternateContent>
  <xr:revisionPtr revIDLastSave="0" documentId="13_ncr:1_{A1312D59-3F47-43DE-86C8-E88500078AEF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EXEMPLO-1" sheetId="1" r:id="rId1"/>
    <sheet name="EXEMPLO-2" sheetId="2" r:id="rId2"/>
    <sheet name="EX 1" sheetId="3" r:id="rId3"/>
    <sheet name="EX 2" sheetId="4" r:id="rId4"/>
    <sheet name="EX 3" sheetId="5" r:id="rId5"/>
    <sheet name="EX 4" sheetId="6" r:id="rId6"/>
    <sheet name="EX 5" sheetId="7" r:id="rId7"/>
  </sheets>
  <calcPr calcId="191029"/>
</workbook>
</file>

<file path=xl/calcChain.xml><?xml version="1.0" encoding="utf-8"?>
<calcChain xmlns="http://schemas.openxmlformats.org/spreadsheetml/2006/main">
  <c r="C6" i="6" l="1"/>
  <c r="C10" i="5"/>
  <c r="C11" i="7"/>
  <c r="C9" i="6"/>
  <c r="C9" i="4"/>
  <c r="C9" i="3"/>
  <c r="E16" i="2"/>
  <c r="E11" i="2"/>
  <c r="C13" i="1"/>
  <c r="E9" i="5"/>
  <c r="C9" i="5"/>
</calcChain>
</file>

<file path=xl/sharedStrings.xml><?xml version="1.0" encoding="utf-8"?>
<sst xmlns="http://schemas.openxmlformats.org/spreadsheetml/2006/main" count="77" uniqueCount="56">
  <si>
    <t>EXEMPLO-1</t>
  </si>
  <si>
    <t>Relação Vazão-Pressão Aspersor</t>
  </si>
  <si>
    <t>Váriáveis</t>
  </si>
  <si>
    <t>Cd1</t>
  </si>
  <si>
    <t>Cd2</t>
  </si>
  <si>
    <t>H (mca)</t>
  </si>
  <si>
    <t>d1 (mm)</t>
  </si>
  <si>
    <t>d2 (mm)</t>
  </si>
  <si>
    <t>Vazão</t>
  </si>
  <si>
    <t>q (m³/h)</t>
  </si>
  <si>
    <t>Resposta com 5 casas decimais</t>
  </si>
  <si>
    <t>EXEMPLO-2</t>
  </si>
  <si>
    <r>
      <rPr>
        <b/>
        <sz val="22"/>
        <rFont val="Times New Roman"/>
      </rPr>
      <t>Equação de Swamee Jain (</t>
    </r>
    <r>
      <rPr>
        <b/>
        <sz val="22"/>
        <color rgb="FFFF0000"/>
        <rFont val="Times New Roman"/>
      </rPr>
      <t>1ª EQUAÇÃO</t>
    </r>
    <r>
      <rPr>
        <b/>
        <sz val="22"/>
        <rFont val="Times New Roman"/>
      </rPr>
      <t>)</t>
    </r>
  </si>
  <si>
    <t>e (m)</t>
  </si>
  <si>
    <t>Re</t>
  </si>
  <si>
    <t>D (m)</t>
  </si>
  <si>
    <t>f</t>
  </si>
  <si>
    <r>
      <rPr>
        <b/>
        <sz val="22"/>
        <rFont val="Times New Roman"/>
      </rPr>
      <t>Equação de Swamee Jain (</t>
    </r>
    <r>
      <rPr>
        <b/>
        <sz val="22"/>
        <color rgb="FFFF0000"/>
        <rFont val="Times New Roman"/>
      </rPr>
      <t>2ª EQUAÇÃO</t>
    </r>
    <r>
      <rPr>
        <b/>
        <sz val="22"/>
        <rFont val="Times New Roman"/>
      </rPr>
      <t>)</t>
    </r>
  </si>
  <si>
    <t>EX 1</t>
  </si>
  <si>
    <t>Fator de Christiansen</t>
  </si>
  <si>
    <t>m</t>
  </si>
  <si>
    <t>N</t>
  </si>
  <si>
    <t>Fc</t>
  </si>
  <si>
    <t>EX 2</t>
  </si>
  <si>
    <t>Perda de carga</t>
  </si>
  <si>
    <t>Q (m³/s)</t>
  </si>
  <si>
    <t>L (m)</t>
  </si>
  <si>
    <t>g (m/s²)</t>
  </si>
  <si>
    <t>π</t>
  </si>
  <si>
    <t>hf (mca)</t>
  </si>
  <si>
    <t>EX 3</t>
  </si>
  <si>
    <t>Diâmetro da tubulação</t>
  </si>
  <si>
    <t xml:space="preserve">v </t>
  </si>
  <si>
    <t>EX 4</t>
  </si>
  <si>
    <t>Saldo de radiação de ondas longas</t>
  </si>
  <si>
    <t>𝜎 (MJ m-2 dia-1)</t>
  </si>
  <si>
    <t>𝑅𝑠 (MJ m-2 dia-1)</t>
  </si>
  <si>
    <t>𝑇𝑚𝑎𝑥 (ºC)</t>
  </si>
  <si>
    <t>𝑅𝑠𝑜 (MJ m-2 dia-1)</t>
  </si>
  <si>
    <t>𝑇𝑚𝑖𝑛 (ºC)</t>
  </si>
  <si>
    <r>
      <rPr>
        <i/>
        <sz val="22"/>
        <rFont val="Times New Roman"/>
      </rPr>
      <t>ea</t>
    </r>
    <r>
      <rPr>
        <sz val="22"/>
        <rFont val="Times New Roman"/>
      </rPr>
      <t xml:space="preserve"> (kPa)</t>
    </r>
  </si>
  <si>
    <t>Rnl (MJ m-2 dia-1)</t>
  </si>
  <si>
    <t>EX 5</t>
  </si>
  <si>
    <t>Evapotranspiração de referência</t>
  </si>
  <si>
    <r>
      <rPr>
        <i/>
        <sz val="22"/>
        <rFont val="Times New Roman"/>
      </rPr>
      <t xml:space="preserve">Rn </t>
    </r>
    <r>
      <rPr>
        <sz val="22"/>
        <rFont val="Times New Roman"/>
      </rPr>
      <t>(MJ m-2 d-1)</t>
    </r>
  </si>
  <si>
    <r>
      <rPr>
        <i/>
        <sz val="22"/>
        <rFont val="Times New Roman"/>
      </rPr>
      <t>es</t>
    </r>
    <r>
      <rPr>
        <sz val="22"/>
        <rFont val="Times New Roman"/>
      </rPr>
      <t xml:space="preserve"> (kPa)</t>
    </r>
  </si>
  <si>
    <t>𝐺 (MJ m-2 d-1)</t>
  </si>
  <si>
    <r>
      <rPr>
        <i/>
        <sz val="22"/>
        <rFont val="Times New Roman"/>
      </rPr>
      <t>ea</t>
    </r>
    <r>
      <rPr>
        <sz val="22"/>
        <rFont val="Times New Roman"/>
      </rPr>
      <t xml:space="preserve"> (kPa)</t>
    </r>
  </si>
  <si>
    <t>𝑇 (°C)</t>
  </si>
  <si>
    <t>Δ (kPa °C-1)</t>
  </si>
  <si>
    <t>U2 (m s-1)</t>
  </si>
  <si>
    <t>𝛾 (kPa °C-1)</t>
  </si>
  <si>
    <t>𝐸𝑇𝑜 (mm d-1)</t>
  </si>
  <si>
    <t>Conferido</t>
  </si>
  <si>
    <t>Corrigido</t>
  </si>
  <si>
    <t>Corrigida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</si>
</sst>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00"/>
    <numFmt numFmtId="166" formatCode="0.00000"/>
    <numFmt numFmtId="167" formatCode="0.000"/>
  </numFmts>
  <fonts count="11">
    <font>
      <sz val="11"/>
      <name val="Calibri"/>
      <scheme val="minor"/>
    </font>
    <font>
      <b/>
      <sz val="22"/>
      <name val="Times New Roman"/>
    </font>
    <font>
      <sz val="22"/>
      <name val="Times New Roman"/>
    </font>
    <font>
      <sz val="11"/>
      <name val="Calibri"/>
    </font>
    <font>
      <sz val="22"/>
      <name val="Times New Roman"/>
    </font>
    <font>
      <sz val="22"/>
      <color rgb="FFFF0000"/>
      <name val="Times New Roman"/>
    </font>
    <font>
      <b/>
      <sz val="18"/>
      <name val="Times New Roman"/>
    </font>
    <font>
      <sz val="22"/>
      <name val="Calibri"/>
    </font>
    <font>
      <i/>
      <sz val="22"/>
      <name val="Times New Roman"/>
    </font>
    <font>
      <b/>
      <sz val="22"/>
      <color rgb="FFFF0000"/>
      <name val="Times New Roman"/>
    </font>
    <font>
      <sz val="22"/>
      <color theme="4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9" xfId="0" applyFont="1" applyBorder="1"/>
    <xf numFmtId="0" fontId="2" fillId="0" borderId="7" xfId="0" applyFont="1" applyBorder="1"/>
    <xf numFmtId="0" fontId="1" fillId="3" borderId="1" xfId="0" applyFont="1" applyFill="1" applyBorder="1" applyAlignment="1">
      <alignment horizontal="left"/>
    </xf>
    <xf numFmtId="164" fontId="2" fillId="4" borderId="1" xfId="0" applyNumberFormat="1" applyFont="1" applyFill="1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1" fillId="3" borderId="1" xfId="0" applyFont="1" applyFill="1" applyBorder="1"/>
    <xf numFmtId="165" fontId="4" fillId="4" borderId="1" xfId="0" applyNumberFormat="1" applyFont="1" applyFill="1" applyBorder="1"/>
    <xf numFmtId="0" fontId="1" fillId="0" borderId="0" xfId="0" applyFont="1"/>
    <xf numFmtId="166" fontId="2" fillId="0" borderId="19" xfId="0" applyNumberFormat="1" applyFont="1" applyBorder="1"/>
    <xf numFmtId="0" fontId="5" fillId="0" borderId="0" xfId="0" applyFont="1"/>
    <xf numFmtId="0" fontId="2" fillId="0" borderId="19" xfId="0" applyFont="1" applyBorder="1"/>
    <xf numFmtId="0" fontId="6" fillId="2" borderId="20" xfId="0" applyFont="1" applyFill="1" applyBorder="1" applyAlignment="1">
      <alignment horizontal="center" wrapText="1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5" fillId="0" borderId="1" xfId="0" applyFont="1" applyBorder="1"/>
    <xf numFmtId="166" fontId="5" fillId="0" borderId="0" xfId="0" applyNumberFormat="1" applyFont="1"/>
    <xf numFmtId="166" fontId="2" fillId="0" borderId="14" xfId="0" applyNumberFormat="1" applyFont="1" applyBorder="1"/>
    <xf numFmtId="165" fontId="2" fillId="0" borderId="22" xfId="0" applyNumberFormat="1" applyFont="1" applyBorder="1"/>
    <xf numFmtId="0" fontId="2" fillId="0" borderId="6" xfId="0" applyFont="1" applyBorder="1"/>
    <xf numFmtId="0" fontId="2" fillId="0" borderId="28" xfId="0" applyFont="1" applyBorder="1"/>
    <xf numFmtId="167" fontId="2" fillId="0" borderId="7" xfId="0" applyNumberFormat="1" applyFont="1" applyBorder="1"/>
    <xf numFmtId="0" fontId="2" fillId="0" borderId="29" xfId="0" applyFont="1" applyBorder="1"/>
    <xf numFmtId="0" fontId="7" fillId="0" borderId="29" xfId="0" applyFont="1" applyBorder="1"/>
    <xf numFmtId="0" fontId="1" fillId="3" borderId="30" xfId="0" applyFont="1" applyFill="1" applyBorder="1"/>
    <xf numFmtId="165" fontId="2" fillId="4" borderId="31" xfId="0" applyNumberFormat="1" applyFont="1" applyFill="1" applyBorder="1"/>
    <xf numFmtId="164" fontId="2" fillId="0" borderId="24" xfId="0" applyNumberFormat="1" applyFont="1" applyBorder="1"/>
    <xf numFmtId="164" fontId="4" fillId="4" borderId="20" xfId="0" applyNumberFormat="1" applyFont="1" applyFill="1" applyBorder="1"/>
    <xf numFmtId="0" fontId="4" fillId="0" borderId="17" xfId="0" applyFont="1" applyBorder="1"/>
    <xf numFmtId="167" fontId="2" fillId="0" borderId="24" xfId="0" applyNumberFormat="1" applyFont="1" applyBorder="1"/>
    <xf numFmtId="0" fontId="8" fillId="0" borderId="13" xfId="0" applyFont="1" applyBorder="1"/>
    <xf numFmtId="2" fontId="2" fillId="0" borderId="22" xfId="0" applyNumberFormat="1" applyFont="1" applyBorder="1"/>
    <xf numFmtId="167" fontId="2" fillId="0" borderId="22" xfId="0" applyNumberFormat="1" applyFont="1" applyBorder="1"/>
    <xf numFmtId="2" fontId="2" fillId="0" borderId="7" xfId="0" applyNumberFormat="1" applyFont="1" applyBorder="1"/>
    <xf numFmtId="0" fontId="2" fillId="0" borderId="32" xfId="0" applyFont="1" applyBorder="1"/>
    <xf numFmtId="2" fontId="2" fillId="0" borderId="33" xfId="0" applyNumberFormat="1" applyFont="1" applyBorder="1"/>
    <xf numFmtId="167" fontId="2" fillId="0" borderId="33" xfId="0" applyNumberFormat="1" applyFont="1" applyBorder="1"/>
    <xf numFmtId="2" fontId="2" fillId="0" borderId="24" xfId="0" applyNumberFormat="1" applyFont="1" applyBorder="1"/>
    <xf numFmtId="166" fontId="5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0" fontId="3" fillId="0" borderId="5" xfId="0" applyFont="1" applyBorder="1"/>
    <xf numFmtId="0" fontId="2" fillId="0" borderId="10" xfId="0" applyFont="1" applyBorder="1" applyAlignment="1">
      <alignment horizontal="center"/>
    </xf>
    <xf numFmtId="0" fontId="3" fillId="0" borderId="11" xfId="0" applyFont="1" applyBorder="1"/>
    <xf numFmtId="0" fontId="2" fillId="5" borderId="2" xfId="0" applyFont="1" applyFill="1" applyBorder="1" applyAlignment="1">
      <alignment horizontal="center"/>
    </xf>
    <xf numFmtId="0" fontId="3" fillId="0" borderId="12" xfId="0" applyFont="1" applyBorder="1"/>
    <xf numFmtId="0" fontId="1" fillId="2" borderId="25" xfId="0" applyFont="1" applyFill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1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0</xdr:rowOff>
    </xdr:from>
    <xdr:ext cx="7153275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0</xdr:rowOff>
    </xdr:from>
    <xdr:ext cx="7372350" cy="2800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9525</xdr:rowOff>
    </xdr:from>
    <xdr:ext cx="11191875" cy="17145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0</xdr:row>
      <xdr:rowOff>0</xdr:rowOff>
    </xdr:from>
    <xdr:ext cx="3657600" cy="14001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0</xdr:rowOff>
    </xdr:from>
    <xdr:ext cx="8448675" cy="169545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228600</xdr:rowOff>
    </xdr:from>
    <xdr:ext cx="14782800" cy="105727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104775</xdr:rowOff>
    </xdr:from>
    <xdr:ext cx="8982075" cy="16192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>
      <selection activeCell="C14" sqref="C14"/>
    </sheetView>
  </sheetViews>
  <sheetFormatPr defaultColWidth="14.42578125" defaultRowHeight="15" customHeight="1"/>
  <cols>
    <col min="1" max="1" width="26.42578125" customWidth="1"/>
    <col min="2" max="2" width="36" customWidth="1"/>
    <col min="3" max="3" width="37.42578125" customWidth="1"/>
    <col min="4" max="4" width="36" customWidth="1"/>
    <col min="5" max="6" width="21.5703125" customWidth="1"/>
    <col min="7" max="11" width="36" customWidth="1"/>
  </cols>
  <sheetData>
    <row r="1" spans="1:11" ht="27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7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7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7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7.75" customHeight="1">
      <c r="A5" s="2"/>
      <c r="B5" s="53" t="s">
        <v>1</v>
      </c>
      <c r="C5" s="54"/>
      <c r="D5" s="2"/>
      <c r="E5" s="2"/>
      <c r="F5" s="2"/>
      <c r="G5" s="2"/>
      <c r="H5" s="2"/>
      <c r="I5" s="2"/>
      <c r="J5" s="2"/>
      <c r="K5" s="2"/>
    </row>
    <row r="6" spans="1:11" ht="27.75" customHeight="1">
      <c r="A6" s="2"/>
      <c r="B6" s="55" t="s">
        <v>2</v>
      </c>
      <c r="C6" s="56"/>
      <c r="D6" s="2"/>
      <c r="E6" s="2"/>
      <c r="F6" s="2"/>
      <c r="G6" s="2"/>
      <c r="H6" s="2"/>
      <c r="I6" s="2"/>
      <c r="J6" s="2"/>
      <c r="K6" s="2"/>
    </row>
    <row r="7" spans="1:11" ht="27.75" customHeight="1">
      <c r="A7" s="2"/>
      <c r="B7" s="3" t="s">
        <v>3</v>
      </c>
      <c r="C7" s="4">
        <v>0.95</v>
      </c>
      <c r="D7" s="2"/>
      <c r="E7" s="2"/>
      <c r="F7" s="2"/>
      <c r="G7" s="2"/>
      <c r="H7" s="2"/>
      <c r="I7" s="2"/>
      <c r="J7" s="2"/>
      <c r="K7" s="2"/>
    </row>
    <row r="8" spans="1:11" ht="27.75" customHeight="1">
      <c r="A8" s="2"/>
      <c r="B8" s="5" t="s">
        <v>4</v>
      </c>
      <c r="C8" s="6">
        <v>0.93</v>
      </c>
      <c r="D8" s="2"/>
      <c r="E8" s="2"/>
      <c r="F8" s="2"/>
      <c r="G8" s="2"/>
      <c r="H8" s="2"/>
      <c r="I8" s="2"/>
      <c r="J8" s="2"/>
      <c r="K8" s="2"/>
    </row>
    <row r="9" spans="1:11" ht="27.75" customHeight="1">
      <c r="A9" s="2"/>
      <c r="B9" s="3" t="s">
        <v>5</v>
      </c>
      <c r="C9" s="7">
        <v>30</v>
      </c>
      <c r="D9" s="2"/>
      <c r="E9" s="2"/>
      <c r="F9" s="2"/>
      <c r="G9" s="2"/>
      <c r="H9" s="2"/>
      <c r="I9" s="2"/>
      <c r="J9" s="2"/>
      <c r="K9" s="2"/>
    </row>
    <row r="10" spans="1:11" ht="27.75" customHeight="1">
      <c r="A10" s="2"/>
      <c r="B10" s="3" t="s">
        <v>6</v>
      </c>
      <c r="C10" s="7">
        <v>6.8</v>
      </c>
      <c r="D10" s="2"/>
      <c r="E10" s="2"/>
      <c r="F10" s="2"/>
      <c r="G10" s="2"/>
      <c r="H10" s="2"/>
      <c r="I10" s="2"/>
      <c r="J10" s="2"/>
      <c r="K10" s="2"/>
    </row>
    <row r="11" spans="1:11" ht="27.75" customHeight="1">
      <c r="A11" s="2"/>
      <c r="B11" s="3" t="s">
        <v>7</v>
      </c>
      <c r="C11" s="7">
        <v>4.4000000000000004</v>
      </c>
      <c r="D11" s="2"/>
      <c r="E11" s="2"/>
      <c r="F11" s="2"/>
      <c r="G11" s="2"/>
      <c r="H11" s="2"/>
      <c r="I11" s="2"/>
      <c r="J11" s="2"/>
      <c r="K11" s="2"/>
    </row>
    <row r="12" spans="1:11" ht="27.75" customHeight="1">
      <c r="A12" s="2"/>
      <c r="B12" s="57" t="s">
        <v>8</v>
      </c>
      <c r="C12" s="58"/>
      <c r="D12" s="2"/>
      <c r="E12" s="2"/>
      <c r="F12" s="2"/>
      <c r="G12" s="2"/>
      <c r="H12" s="2"/>
      <c r="I12" s="2"/>
      <c r="J12" s="2"/>
      <c r="K12" s="2"/>
    </row>
    <row r="13" spans="1:11" ht="27.75" customHeight="1">
      <c r="A13" s="2"/>
      <c r="B13" s="8" t="s">
        <v>9</v>
      </c>
      <c r="C13" s="9">
        <f>0.012522*C9^0.52*((C7*C10^2)+(C8*C11^2))</f>
        <v>4.5467122214146398</v>
      </c>
      <c r="D13" s="2"/>
      <c r="E13" s="2"/>
      <c r="F13" s="2"/>
      <c r="G13" s="2"/>
      <c r="H13" s="2"/>
      <c r="I13" s="2"/>
      <c r="J13" s="2"/>
      <c r="K13" s="2"/>
    </row>
    <row r="14" spans="1:11" ht="27.75" customHeight="1">
      <c r="A14" s="2"/>
      <c r="B14" s="2"/>
      <c r="C14" s="10">
        <v>4.54671</v>
      </c>
      <c r="D14" s="59" t="s">
        <v>10</v>
      </c>
      <c r="E14" s="54"/>
      <c r="F14" s="2"/>
      <c r="G14" s="2"/>
      <c r="H14" s="2"/>
      <c r="I14" s="2"/>
      <c r="J14" s="2"/>
      <c r="K14" s="2"/>
    </row>
    <row r="15" spans="1:11" ht="27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27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27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27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27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27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27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27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27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27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27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27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27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27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27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27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27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27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27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7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27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27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27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27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27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27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27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27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27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27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27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27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27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27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27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27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27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27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27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27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27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27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27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27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27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27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27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27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27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27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27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27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27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27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27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27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27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27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27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27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27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27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27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27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27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27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27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27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27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27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27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27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27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27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27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27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27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27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27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27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27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27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27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27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27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27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mergeCells count="4">
    <mergeCell ref="B5:C5"/>
    <mergeCell ref="B6:C6"/>
    <mergeCell ref="B12:C12"/>
    <mergeCell ref="D14:E14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zoomScale="60" zoomScaleNormal="60" workbookViewId="0">
      <selection activeCell="E10" sqref="E10"/>
    </sheetView>
  </sheetViews>
  <sheetFormatPr defaultColWidth="14.42578125" defaultRowHeight="15" customHeight="1"/>
  <cols>
    <col min="1" max="1" width="28" customWidth="1"/>
    <col min="2" max="2" width="19.5703125" customWidth="1"/>
    <col min="3" max="3" width="29" customWidth="1"/>
    <col min="4" max="4" width="21.140625" customWidth="1"/>
    <col min="5" max="5" width="26.28515625" customWidth="1"/>
    <col min="6" max="11" width="18.28515625" customWidth="1"/>
  </cols>
  <sheetData>
    <row r="1" spans="1:11" ht="27.75" customHeight="1">
      <c r="A1" s="1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7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7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7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7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27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27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27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27.75" customHeight="1">
      <c r="A9" s="2"/>
      <c r="B9" s="53" t="s">
        <v>12</v>
      </c>
      <c r="C9" s="60"/>
      <c r="D9" s="60"/>
      <c r="E9" s="54"/>
      <c r="F9" s="2"/>
      <c r="G9" s="2"/>
      <c r="H9" s="2"/>
      <c r="I9" s="2"/>
      <c r="J9" s="2"/>
      <c r="K9" s="2"/>
    </row>
    <row r="10" spans="1:11" ht="27.75" customHeight="1">
      <c r="A10" s="2"/>
      <c r="B10" s="12" t="s">
        <v>13</v>
      </c>
      <c r="C10" s="13">
        <v>1.4999999999999999E-4</v>
      </c>
      <c r="D10" s="14" t="s">
        <v>14</v>
      </c>
      <c r="E10" s="15">
        <v>60344.73</v>
      </c>
      <c r="F10" s="2"/>
      <c r="G10" s="2"/>
      <c r="H10" s="2"/>
      <c r="I10" s="2"/>
      <c r="J10" s="2"/>
      <c r="K10" s="2"/>
    </row>
    <row r="11" spans="1:11" ht="27.75" customHeight="1">
      <c r="A11" s="2"/>
      <c r="B11" s="16" t="s">
        <v>15</v>
      </c>
      <c r="C11" s="17">
        <v>9.6000000000000002E-2</v>
      </c>
      <c r="D11" s="18" t="s">
        <v>16</v>
      </c>
      <c r="E11" s="19">
        <f>1.325/(LN(C10/(3.7*C11)+5.74/E10^0.9))^2</f>
        <v>2.5189500196389665E-2</v>
      </c>
      <c r="F11" s="2"/>
      <c r="G11" s="2"/>
      <c r="H11" s="2"/>
      <c r="I11" s="2"/>
      <c r="J11" s="2"/>
      <c r="K11" s="2"/>
    </row>
    <row r="12" spans="1:11" ht="27.75" customHeight="1">
      <c r="A12" s="2"/>
      <c r="B12" s="2"/>
      <c r="C12" s="2"/>
      <c r="D12" s="20"/>
      <c r="E12" s="21">
        <v>2.5180000000000001E-2</v>
      </c>
      <c r="F12" s="59" t="s">
        <v>10</v>
      </c>
      <c r="G12" s="60"/>
      <c r="H12" s="54"/>
      <c r="I12" s="2"/>
      <c r="J12" s="2"/>
      <c r="K12" s="2"/>
    </row>
    <row r="13" spans="1:11" ht="27.75" customHeight="1">
      <c r="A13" s="2"/>
      <c r="B13" s="2"/>
      <c r="C13" s="2"/>
      <c r="D13" s="2"/>
      <c r="E13" s="22"/>
      <c r="F13" s="2"/>
      <c r="G13" s="2"/>
      <c r="H13" s="2"/>
      <c r="I13" s="2"/>
      <c r="J13" s="2"/>
      <c r="K13" s="2"/>
    </row>
    <row r="14" spans="1:11" ht="27.75" customHeight="1">
      <c r="A14" s="2"/>
      <c r="B14" s="53" t="s">
        <v>17</v>
      </c>
      <c r="C14" s="60"/>
      <c r="D14" s="60"/>
      <c r="E14" s="54"/>
      <c r="F14" s="2"/>
      <c r="G14" s="2"/>
      <c r="H14" s="2"/>
      <c r="I14" s="2"/>
      <c r="J14" s="2"/>
      <c r="K14" s="2"/>
    </row>
    <row r="15" spans="1:11" ht="27.75" customHeight="1">
      <c r="A15" s="2"/>
      <c r="B15" s="12" t="s">
        <v>13</v>
      </c>
      <c r="C15" s="13">
        <v>1.4999999999999999E-4</v>
      </c>
      <c r="D15" s="14" t="s">
        <v>14</v>
      </c>
      <c r="E15" s="15">
        <v>60344.73</v>
      </c>
      <c r="F15" s="2"/>
      <c r="G15" s="2"/>
      <c r="H15" s="2"/>
      <c r="I15" s="2"/>
      <c r="J15" s="2"/>
      <c r="K15" s="2"/>
    </row>
    <row r="16" spans="1:11" ht="27.75" customHeight="1">
      <c r="A16" s="2"/>
      <c r="B16" s="16" t="s">
        <v>15</v>
      </c>
      <c r="C16" s="17">
        <v>8.8999999999999996E-2</v>
      </c>
      <c r="D16" s="18" t="s">
        <v>16</v>
      </c>
      <c r="E16" s="19">
        <f>0.25/(LOG10(C15/(3.7*C16)+5.74/E15^0.9))^2</f>
        <v>2.5520014523442019E-2</v>
      </c>
      <c r="F16" s="2"/>
      <c r="G16" s="2"/>
      <c r="H16" s="2"/>
      <c r="I16" s="2"/>
      <c r="J16" s="2"/>
      <c r="K16" s="2"/>
    </row>
    <row r="17" spans="1:11" ht="27.75" customHeight="1">
      <c r="A17" s="2"/>
      <c r="B17" s="2"/>
      <c r="C17" s="2"/>
      <c r="D17" s="2"/>
      <c r="E17" s="23">
        <v>2.5520000000000001E-2</v>
      </c>
      <c r="F17" s="59" t="s">
        <v>10</v>
      </c>
      <c r="G17" s="60"/>
      <c r="H17" s="54"/>
      <c r="I17" s="2"/>
      <c r="J17" s="2"/>
      <c r="K17" s="2"/>
    </row>
    <row r="18" spans="1:11" ht="27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27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27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27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27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27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27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27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27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27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27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27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27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27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27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27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7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27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27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27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27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27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27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27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27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27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27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27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27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27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27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27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27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27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27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27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27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27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27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27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27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27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27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27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27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27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27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27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27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27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27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27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27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27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27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27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27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27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27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27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27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27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27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27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27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27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27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27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27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27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27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27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27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27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27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27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27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27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27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27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27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27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27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mergeCells count="4">
    <mergeCell ref="B14:E14"/>
    <mergeCell ref="F17:H17"/>
    <mergeCell ref="B9:E9"/>
    <mergeCell ref="F12:H1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"/>
  <sheetViews>
    <sheetView workbookViewId="0">
      <selection activeCell="F13" sqref="F13"/>
    </sheetView>
  </sheetViews>
  <sheetFormatPr defaultColWidth="14.42578125" defaultRowHeight="15" customHeight="1"/>
  <cols>
    <col min="1" max="1" width="18.5703125" customWidth="1"/>
    <col min="2" max="2" width="37.85546875" customWidth="1"/>
    <col min="3" max="3" width="36.5703125" customWidth="1"/>
    <col min="4" max="11" width="18.5703125" customWidth="1"/>
  </cols>
  <sheetData>
    <row r="1" spans="1:11" ht="27.75" customHeight="1">
      <c r="A1" s="1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7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7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7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7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32.25" customHeight="1">
      <c r="A6" s="2"/>
      <c r="B6" s="24" t="s">
        <v>19</v>
      </c>
      <c r="C6" s="2"/>
      <c r="D6" s="2"/>
      <c r="E6" s="2"/>
      <c r="F6" s="2"/>
      <c r="G6" s="2"/>
      <c r="H6" s="2"/>
      <c r="I6" s="2"/>
      <c r="J6" s="2"/>
      <c r="K6" s="2"/>
    </row>
    <row r="7" spans="1:11" ht="27.75" customHeight="1">
      <c r="A7" s="2"/>
      <c r="B7" s="25" t="s">
        <v>20</v>
      </c>
      <c r="C7" s="26">
        <v>1.8</v>
      </c>
      <c r="D7" s="2"/>
      <c r="E7" s="2"/>
      <c r="F7" s="2"/>
      <c r="G7" s="2"/>
      <c r="H7" s="2"/>
      <c r="I7" s="2"/>
      <c r="J7" s="2"/>
      <c r="K7" s="2"/>
    </row>
    <row r="8" spans="1:11" ht="27.75" customHeight="1">
      <c r="A8" s="2"/>
      <c r="B8" s="27" t="s">
        <v>21</v>
      </c>
      <c r="C8" s="28">
        <v>26</v>
      </c>
      <c r="D8" s="2"/>
      <c r="E8" s="2"/>
      <c r="F8" s="2"/>
      <c r="G8" s="2"/>
      <c r="H8" s="2"/>
      <c r="I8" s="2"/>
      <c r="J8" s="2"/>
      <c r="K8" s="2"/>
    </row>
    <row r="9" spans="1:11" ht="27.75" customHeight="1">
      <c r="A9" s="2"/>
      <c r="B9" s="18" t="s">
        <v>22</v>
      </c>
      <c r="C9" s="19">
        <f>(1/(C7+1))+(1/(2*C8))+(((C7-1)^0.5)/(6*C8^2))</f>
        <v>0.37659414589803464</v>
      </c>
      <c r="D9" s="2"/>
      <c r="E9" s="2"/>
      <c r="F9" s="2"/>
      <c r="G9" s="2"/>
      <c r="H9" s="2"/>
      <c r="I9" s="2"/>
      <c r="J9" s="2"/>
      <c r="K9" s="2"/>
    </row>
    <row r="10" spans="1:11" ht="27.75" customHeight="1">
      <c r="A10" s="2"/>
      <c r="B10" s="2"/>
      <c r="C10" s="29">
        <v>0.37658999999999998</v>
      </c>
      <c r="D10" s="59" t="s">
        <v>10</v>
      </c>
      <c r="E10" s="60"/>
      <c r="F10" s="54"/>
      <c r="G10" s="2"/>
      <c r="H10" s="2"/>
      <c r="I10" s="2"/>
      <c r="J10" s="2"/>
      <c r="K10" s="2"/>
    </row>
    <row r="11" spans="1:11" ht="27.75" customHeight="1">
      <c r="A11" s="2"/>
      <c r="B11" s="30"/>
      <c r="C11" s="64" t="s">
        <v>53</v>
      </c>
      <c r="D11" s="2"/>
      <c r="E11" s="2"/>
      <c r="F11" s="2"/>
      <c r="G11" s="2"/>
      <c r="H11" s="2"/>
      <c r="I11" s="2"/>
      <c r="J11" s="2"/>
      <c r="K11" s="2"/>
    </row>
    <row r="12" spans="1:11" ht="27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27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27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27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27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27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27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27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27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27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27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27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27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27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27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27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27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27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27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27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27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27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7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27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27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27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27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27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27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27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27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27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27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27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27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27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27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27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27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27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27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27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27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27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27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27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27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27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27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27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27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27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27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27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27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27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27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27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27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27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27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27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27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27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27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27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27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27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27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27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27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27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27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27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27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27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27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27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27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27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27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27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27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27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27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27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27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27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27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mergeCells count="1">
    <mergeCell ref="D10:F10"/>
  </mergeCells>
  <pageMargins left="0.511811024" right="0.511811024" top="0.78740157499999996" bottom="0.78740157499999996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>
      <selection activeCell="C11" sqref="C11"/>
    </sheetView>
  </sheetViews>
  <sheetFormatPr defaultColWidth="14.42578125" defaultRowHeight="15" customHeight="1"/>
  <cols>
    <col min="1" max="1" width="18.42578125" customWidth="1"/>
    <col min="2" max="2" width="21.7109375" customWidth="1"/>
    <col min="3" max="3" width="30.42578125" customWidth="1"/>
    <col min="4" max="4" width="22" customWidth="1"/>
    <col min="5" max="5" width="22.85546875" customWidth="1"/>
    <col min="6" max="11" width="18.42578125" customWidth="1"/>
  </cols>
  <sheetData>
    <row r="1" spans="1:11" ht="27.75" customHeight="1">
      <c r="A1" s="11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7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7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7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7.75" customHeight="1">
      <c r="A5" s="2"/>
      <c r="B5" s="61" t="s">
        <v>24</v>
      </c>
      <c r="C5" s="62"/>
      <c r="D5" s="62"/>
      <c r="E5" s="63"/>
      <c r="F5" s="2"/>
      <c r="G5" s="2"/>
      <c r="H5" s="2"/>
      <c r="I5" s="2"/>
      <c r="J5" s="2"/>
      <c r="K5" s="2"/>
    </row>
    <row r="6" spans="1:11" ht="27.75" customHeight="1">
      <c r="A6" s="2"/>
      <c r="B6" s="12" t="s">
        <v>16</v>
      </c>
      <c r="C6" s="31">
        <v>2.528E-2</v>
      </c>
      <c r="D6" s="13" t="s">
        <v>25</v>
      </c>
      <c r="E6" s="32">
        <v>4.1666699999999999E-3</v>
      </c>
      <c r="F6" s="2"/>
      <c r="G6" s="2"/>
      <c r="H6" s="2"/>
      <c r="I6" s="2"/>
      <c r="J6" s="2"/>
      <c r="K6" s="2"/>
    </row>
    <row r="7" spans="1:11" ht="27.75" customHeight="1">
      <c r="A7" s="2"/>
      <c r="B7" s="33" t="s">
        <v>26</v>
      </c>
      <c r="C7" s="34">
        <v>198</v>
      </c>
      <c r="D7" s="34" t="s">
        <v>15</v>
      </c>
      <c r="E7" s="35">
        <v>8.5999999999999993E-2</v>
      </c>
      <c r="F7" s="2"/>
      <c r="G7" s="2"/>
      <c r="H7" s="2"/>
      <c r="I7" s="2"/>
      <c r="J7" s="2"/>
      <c r="K7" s="2"/>
    </row>
    <row r="8" spans="1:11" ht="27.75" customHeight="1">
      <c r="A8" s="2"/>
      <c r="B8" s="16" t="s">
        <v>27</v>
      </c>
      <c r="C8" s="36">
        <v>9.8000000000000007</v>
      </c>
      <c r="D8" s="37" t="s">
        <v>28</v>
      </c>
      <c r="E8" s="28">
        <v>3.1415899999999999</v>
      </c>
      <c r="F8" s="2"/>
      <c r="G8" s="2"/>
      <c r="H8" s="2"/>
      <c r="I8" s="2"/>
      <c r="J8" s="2"/>
      <c r="K8" s="2"/>
    </row>
    <row r="9" spans="1:11" ht="27.75" customHeight="1">
      <c r="A9" s="2"/>
      <c r="B9" s="38" t="s">
        <v>29</v>
      </c>
      <c r="C9" s="39">
        <f>(8*C6*C7*E6^2)/(E8^2*E7^5*C8)</f>
        <v>1.5278936103447291</v>
      </c>
      <c r="D9" s="2"/>
      <c r="E9" s="2"/>
      <c r="F9" s="2"/>
      <c r="G9" s="2"/>
      <c r="H9" s="2"/>
      <c r="I9" s="2"/>
      <c r="J9" s="2"/>
      <c r="K9" s="2"/>
    </row>
    <row r="10" spans="1:11" ht="27.75" customHeight="1">
      <c r="A10" s="2"/>
      <c r="B10" s="2"/>
      <c r="C10" s="29">
        <v>1.52789</v>
      </c>
      <c r="D10" s="59" t="s">
        <v>10</v>
      </c>
      <c r="E10" s="60"/>
      <c r="F10" s="54"/>
      <c r="G10" s="2"/>
      <c r="H10" s="2"/>
      <c r="I10" s="2"/>
      <c r="J10" s="2"/>
      <c r="K10" s="2"/>
    </row>
    <row r="11" spans="1:11" ht="27.75" customHeight="1">
      <c r="A11" s="2"/>
      <c r="B11" s="2"/>
      <c r="C11" s="64" t="s">
        <v>54</v>
      </c>
      <c r="D11" s="2"/>
      <c r="E11" s="2"/>
      <c r="F11" s="2"/>
      <c r="G11" s="2"/>
      <c r="H11" s="2"/>
      <c r="I11" s="2"/>
      <c r="J11" s="2"/>
      <c r="K11" s="2"/>
    </row>
    <row r="12" spans="1:11" ht="27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ht="27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27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27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27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27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27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27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27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27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27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27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27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27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27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27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27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27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27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27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27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27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7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27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27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27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27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27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27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27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27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27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27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27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27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27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27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27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27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27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27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27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27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27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27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27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27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27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27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27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27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27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27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27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27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27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27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27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27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27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27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27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27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27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27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27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27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27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27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27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27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27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27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27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27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27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27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27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27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27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27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27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27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27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27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27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27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27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27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mergeCells count="2">
    <mergeCell ref="B5:E5"/>
    <mergeCell ref="D10:F10"/>
  </mergeCell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"/>
  <sheetViews>
    <sheetView workbookViewId="0">
      <selection activeCell="E18" sqref="E18"/>
    </sheetView>
  </sheetViews>
  <sheetFormatPr defaultColWidth="14.42578125" defaultRowHeight="15" customHeight="1"/>
  <cols>
    <col min="1" max="2" width="18.42578125" customWidth="1"/>
    <col min="3" max="3" width="36.42578125" customWidth="1"/>
    <col min="4" max="4" width="18.42578125" customWidth="1"/>
    <col min="5" max="5" width="36.85546875" customWidth="1"/>
    <col min="6" max="11" width="18.42578125" customWidth="1"/>
  </cols>
  <sheetData>
    <row r="1" spans="1:11" ht="27.75" customHeight="1">
      <c r="A1" s="11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7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7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7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7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27.75" customHeight="1">
      <c r="A6" s="2"/>
      <c r="B6" s="53" t="s">
        <v>31</v>
      </c>
      <c r="C6" s="60"/>
      <c r="D6" s="60"/>
      <c r="E6" s="54"/>
      <c r="F6" s="2"/>
      <c r="G6" s="2"/>
      <c r="H6" s="2"/>
      <c r="I6" s="2"/>
      <c r="J6" s="2"/>
      <c r="K6" s="2"/>
    </row>
    <row r="7" spans="1:11" ht="27.75" customHeight="1">
      <c r="A7" s="2"/>
      <c r="B7" s="12" t="s">
        <v>13</v>
      </c>
      <c r="C7" s="26">
        <v>1.4999999999999999E-4</v>
      </c>
      <c r="D7" s="12" t="s">
        <v>29</v>
      </c>
      <c r="E7" s="26">
        <v>20.21</v>
      </c>
      <c r="F7" s="2"/>
      <c r="G7" s="2"/>
      <c r="H7" s="2"/>
      <c r="I7" s="2"/>
      <c r="J7" s="2"/>
      <c r="K7" s="2"/>
    </row>
    <row r="8" spans="1:11" ht="27.75" customHeight="1">
      <c r="A8" s="2"/>
      <c r="B8" s="33" t="s">
        <v>26</v>
      </c>
      <c r="C8" s="7">
        <v>258</v>
      </c>
      <c r="D8" s="33" t="s">
        <v>27</v>
      </c>
      <c r="E8" s="7">
        <v>9.81</v>
      </c>
      <c r="F8" s="2"/>
      <c r="G8" s="2"/>
      <c r="H8" s="2"/>
      <c r="I8" s="2"/>
      <c r="J8" s="2"/>
      <c r="K8" s="2"/>
    </row>
    <row r="9" spans="1:11" ht="27.75" customHeight="1">
      <c r="A9" s="2"/>
      <c r="B9" s="16" t="s">
        <v>32</v>
      </c>
      <c r="C9" s="28">
        <f>1.01*10^-6</f>
        <v>1.0099999999999999E-6</v>
      </c>
      <c r="D9" s="16" t="s">
        <v>25</v>
      </c>
      <c r="E9" s="40">
        <f>25/3600</f>
        <v>6.9444444444444441E-3</v>
      </c>
      <c r="F9" s="2"/>
      <c r="G9" s="2"/>
      <c r="H9" s="2"/>
      <c r="I9" s="2"/>
      <c r="J9" s="2"/>
      <c r="K9" s="2"/>
    </row>
    <row r="10" spans="1:11" ht="27.75" customHeight="1" thickBot="1">
      <c r="A10" s="2"/>
      <c r="B10" s="18" t="s">
        <v>15</v>
      </c>
      <c r="C10" s="41">
        <f>0.66*(((C7^1.25)*(((C8*(E9^2))/(E7*E8))^4.75)+(C9*(E9^9.4)*((C8/(E8*E7))^5.2)))^0.04)</f>
        <v>6.7882410917871602E-2</v>
      </c>
      <c r="D10" s="2"/>
      <c r="E10" s="2"/>
      <c r="F10" s="2"/>
      <c r="G10" s="2"/>
      <c r="H10" s="2"/>
      <c r="I10" s="2"/>
      <c r="J10" s="2"/>
      <c r="K10" s="2"/>
    </row>
    <row r="11" spans="1:11" ht="27.75" customHeight="1" thickBot="1">
      <c r="A11" s="2"/>
      <c r="B11" s="2"/>
      <c r="C11" s="29">
        <v>6.7879999999999996E-2</v>
      </c>
      <c r="D11" s="59" t="s">
        <v>10</v>
      </c>
      <c r="E11" s="54"/>
      <c r="F11" s="2"/>
      <c r="G11" s="2"/>
      <c r="H11" s="2"/>
      <c r="I11" s="2"/>
      <c r="J11" s="2"/>
      <c r="K11" s="2"/>
    </row>
    <row r="12" spans="1:11" ht="27.75" customHeight="1">
      <c r="A12" s="2"/>
      <c r="B12" s="2"/>
      <c r="C12" s="64" t="s">
        <v>54</v>
      </c>
      <c r="D12" s="2"/>
      <c r="E12" s="2"/>
      <c r="F12" s="2"/>
      <c r="G12" s="2"/>
      <c r="H12" s="2"/>
      <c r="I12" s="2"/>
      <c r="J12" s="2"/>
      <c r="K12" s="2"/>
    </row>
    <row r="13" spans="1:11" ht="27.75" customHeight="1">
      <c r="A13" s="2"/>
      <c r="B13" s="2"/>
      <c r="C13" s="30"/>
      <c r="D13" s="2"/>
      <c r="E13" s="2"/>
      <c r="F13" s="2"/>
      <c r="G13" s="2"/>
      <c r="H13" s="2"/>
      <c r="I13" s="2"/>
      <c r="J13" s="2"/>
      <c r="K13" s="2"/>
    </row>
    <row r="14" spans="1:11" ht="27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27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27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27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27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27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27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27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27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27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27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27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27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27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27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27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27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27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27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27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7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27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27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27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27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27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27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27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27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27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27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27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27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27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27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27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27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27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27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27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27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27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27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27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27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27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27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27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27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27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27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27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27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27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27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27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27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27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27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27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27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27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27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27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27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27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27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27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27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27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27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27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27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27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27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27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27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27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27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27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27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27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27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27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27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27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27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mergeCells count="2">
    <mergeCell ref="B6:E6"/>
    <mergeCell ref="D11:E11"/>
  </mergeCells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workbookViewId="0">
      <selection activeCell="E12" sqref="E12"/>
    </sheetView>
  </sheetViews>
  <sheetFormatPr defaultColWidth="14.42578125" defaultRowHeight="15" customHeight="1"/>
  <cols>
    <col min="1" max="1" width="18.42578125" customWidth="1"/>
    <col min="2" max="2" width="39.28515625" customWidth="1"/>
    <col min="3" max="3" width="36.42578125" customWidth="1"/>
    <col min="4" max="4" width="37" customWidth="1"/>
    <col min="5" max="5" width="36.85546875" customWidth="1"/>
    <col min="6" max="11" width="18.42578125" customWidth="1"/>
  </cols>
  <sheetData>
    <row r="1" spans="1:11" ht="27.75" customHeight="1">
      <c r="A1" s="1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7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7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7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7.75" customHeight="1">
      <c r="A5" s="2"/>
      <c r="B5" s="53" t="s">
        <v>34</v>
      </c>
      <c r="C5" s="60"/>
      <c r="D5" s="60"/>
      <c r="E5" s="54"/>
      <c r="F5" s="2"/>
      <c r="G5" s="2"/>
      <c r="H5" s="2"/>
      <c r="I5" s="2"/>
      <c r="J5" s="2"/>
      <c r="K5" s="2"/>
    </row>
    <row r="6" spans="1:11" ht="27.75" customHeight="1">
      <c r="A6" s="2"/>
      <c r="B6" s="12" t="s">
        <v>35</v>
      </c>
      <c r="C6" s="26">
        <f>4.903*10^-9</f>
        <v>4.9030000000000001E-9</v>
      </c>
      <c r="D6" s="12" t="s">
        <v>36</v>
      </c>
      <c r="E6" s="26">
        <v>17.3</v>
      </c>
      <c r="F6" s="2"/>
      <c r="G6" s="2"/>
      <c r="H6" s="2"/>
      <c r="I6" s="2"/>
      <c r="J6" s="2"/>
      <c r="K6" s="2"/>
    </row>
    <row r="7" spans="1:11" ht="27.75" customHeight="1">
      <c r="A7" s="2"/>
      <c r="B7" s="33" t="s">
        <v>37</v>
      </c>
      <c r="C7" s="7">
        <v>32.299999999999997</v>
      </c>
      <c r="D7" s="33" t="s">
        <v>38</v>
      </c>
      <c r="E7" s="7">
        <v>29.186</v>
      </c>
      <c r="F7" s="2"/>
      <c r="G7" s="2"/>
      <c r="H7" s="2"/>
      <c r="I7" s="2"/>
      <c r="J7" s="2"/>
      <c r="K7" s="2"/>
    </row>
    <row r="8" spans="1:11" ht="27.75" customHeight="1">
      <c r="A8" s="2"/>
      <c r="B8" s="16" t="s">
        <v>39</v>
      </c>
      <c r="C8" s="28">
        <v>22.3</v>
      </c>
      <c r="D8" s="42" t="s">
        <v>40</v>
      </c>
      <c r="E8" s="43">
        <v>2.6789999999999998</v>
      </c>
      <c r="F8" s="2"/>
      <c r="G8" s="2"/>
      <c r="H8" s="2"/>
      <c r="I8" s="2"/>
      <c r="J8" s="2"/>
      <c r="K8" s="2"/>
    </row>
    <row r="9" spans="1:11" ht="27.75" customHeight="1">
      <c r="A9" s="2"/>
      <c r="B9" s="18" t="s">
        <v>41</v>
      </c>
      <c r="C9" s="41">
        <f>C6*(((C7+273.16)^4+(C8+273.16)^4)/2)*(0.34-0.14*SQRT(E8))*(1.35*(E6/E7)-0.35)</f>
        <v>1.9975335104751826</v>
      </c>
      <c r="D9" s="2"/>
      <c r="E9" s="2"/>
      <c r="F9" s="2"/>
      <c r="G9" s="2"/>
      <c r="H9" s="2"/>
      <c r="I9" s="2"/>
      <c r="J9" s="2"/>
      <c r="K9" s="2"/>
    </row>
    <row r="10" spans="1:11" ht="27.75" customHeight="1">
      <c r="A10" s="2"/>
      <c r="B10" s="2"/>
      <c r="C10" s="29">
        <v>1.99753</v>
      </c>
      <c r="D10" s="59" t="s">
        <v>10</v>
      </c>
      <c r="E10" s="54"/>
      <c r="F10" s="2"/>
      <c r="G10" s="2"/>
      <c r="H10" s="2"/>
      <c r="I10" s="2"/>
      <c r="J10" s="2"/>
      <c r="K10" s="2"/>
    </row>
    <row r="11" spans="1:11" ht="27.75" customHeight="1">
      <c r="A11" s="2"/>
      <c r="B11" s="2"/>
      <c r="C11" s="64" t="s">
        <v>54</v>
      </c>
      <c r="D11" s="2"/>
      <c r="E11" s="2"/>
      <c r="F11" s="2"/>
      <c r="G11" s="2"/>
      <c r="H11" s="2"/>
      <c r="I11" s="2"/>
      <c r="J11" s="2"/>
      <c r="K11" s="2"/>
    </row>
    <row r="12" spans="1:11" ht="27.75" customHeight="1">
      <c r="A12" s="2"/>
      <c r="B12" s="2"/>
      <c r="C12" s="30"/>
      <c r="D12" s="2"/>
      <c r="E12" s="2"/>
      <c r="F12" s="2"/>
      <c r="G12" s="2"/>
      <c r="H12" s="2"/>
      <c r="I12" s="2"/>
      <c r="J12" s="2"/>
      <c r="K12" s="2"/>
    </row>
    <row r="13" spans="1:11" ht="27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27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27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27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27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27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27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27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27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27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27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27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27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27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27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27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27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27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27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27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27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7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27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27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27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27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27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27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27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27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27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27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27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27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27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27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27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27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27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27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27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27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27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27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27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27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27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27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27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27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27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27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27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27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27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27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27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27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27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27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27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27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27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27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27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27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27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27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27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27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27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27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27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27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27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27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27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27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27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27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27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27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27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27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27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27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27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27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mergeCells count="2">
    <mergeCell ref="B5:E5"/>
    <mergeCell ref="D10:E10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"/>
  <sheetViews>
    <sheetView tabSelected="1" workbookViewId="0">
      <selection activeCell="D8" sqref="D8"/>
    </sheetView>
  </sheetViews>
  <sheetFormatPr defaultColWidth="14.42578125" defaultRowHeight="15" customHeight="1"/>
  <cols>
    <col min="1" max="1" width="18.42578125" customWidth="1"/>
    <col min="2" max="2" width="30" customWidth="1"/>
    <col min="3" max="3" width="36.42578125" customWidth="1"/>
    <col min="4" max="4" width="31.85546875" customWidth="1"/>
    <col min="5" max="5" width="36.85546875" customWidth="1"/>
    <col min="6" max="11" width="18.42578125" customWidth="1"/>
  </cols>
  <sheetData>
    <row r="1" spans="1:11" ht="27.75" customHeight="1">
      <c r="A1" s="1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7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7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7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27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27.75" customHeight="1">
      <c r="A6" s="2"/>
      <c r="B6" s="53" t="s">
        <v>43</v>
      </c>
      <c r="C6" s="60"/>
      <c r="D6" s="60"/>
      <c r="E6" s="54"/>
      <c r="F6" s="2"/>
      <c r="G6" s="2"/>
      <c r="H6" s="2"/>
      <c r="I6" s="2"/>
      <c r="J6" s="2"/>
      <c r="K6" s="2"/>
    </row>
    <row r="7" spans="1:11" ht="27.75" customHeight="1">
      <c r="A7" s="2"/>
      <c r="B7" s="44" t="s">
        <v>44</v>
      </c>
      <c r="C7" s="45">
        <v>12.3</v>
      </c>
      <c r="D7" s="12" t="s">
        <v>45</v>
      </c>
      <c r="E7" s="46">
        <v>3.2829999999999999</v>
      </c>
      <c r="F7" s="2"/>
      <c r="G7" s="2"/>
      <c r="H7" s="2"/>
      <c r="I7" s="2"/>
      <c r="J7" s="2"/>
      <c r="K7" s="2"/>
    </row>
    <row r="8" spans="1:11" ht="27.75" customHeight="1">
      <c r="A8" s="2"/>
      <c r="B8" s="33" t="s">
        <v>46</v>
      </c>
      <c r="C8" s="47">
        <v>0.6</v>
      </c>
      <c r="D8" s="33" t="s">
        <v>47</v>
      </c>
      <c r="E8" s="35">
        <v>2.6789999999999998</v>
      </c>
      <c r="F8" s="2"/>
      <c r="G8" s="2"/>
      <c r="H8" s="2"/>
      <c r="I8" s="2"/>
      <c r="J8" s="2"/>
      <c r="K8" s="2"/>
    </row>
    <row r="9" spans="1:11" ht="27.75" customHeight="1">
      <c r="A9" s="2"/>
      <c r="B9" s="48" t="s">
        <v>48</v>
      </c>
      <c r="C9" s="49">
        <v>25.6</v>
      </c>
      <c r="D9" s="48" t="s">
        <v>49</v>
      </c>
      <c r="E9" s="50">
        <v>0.19700000000000001</v>
      </c>
      <c r="F9" s="2"/>
      <c r="G9" s="2"/>
      <c r="H9" s="2"/>
      <c r="I9" s="2"/>
      <c r="J9" s="2"/>
      <c r="K9" s="2"/>
    </row>
    <row r="10" spans="1:11" ht="27.75" customHeight="1">
      <c r="A10" s="2"/>
      <c r="B10" s="16" t="s">
        <v>50</v>
      </c>
      <c r="C10" s="51">
        <v>1.6</v>
      </c>
      <c r="D10" s="42" t="s">
        <v>51</v>
      </c>
      <c r="E10" s="43">
        <v>6.6000000000000003E-2</v>
      </c>
      <c r="F10" s="2"/>
      <c r="G10" s="2"/>
      <c r="H10" s="2"/>
      <c r="I10" s="2"/>
      <c r="J10" s="2"/>
      <c r="K10" s="2"/>
    </row>
    <row r="11" spans="1:11" ht="27.75" customHeight="1">
      <c r="A11" s="2"/>
      <c r="B11" s="18" t="s">
        <v>52</v>
      </c>
      <c r="C11" s="41">
        <f>(0.408*E9*(C7-C8)+(E10*900*C10*(E7-E8))/(C9+273))/(E9+E10*(1+0.34*C10))</f>
        <v>3.7893221243426694</v>
      </c>
      <c r="D11" s="2"/>
      <c r="E11" s="2"/>
      <c r="F11" s="2"/>
      <c r="G11" s="2"/>
      <c r="H11" s="2"/>
      <c r="I11" s="2"/>
      <c r="J11" s="2"/>
      <c r="K11" s="2"/>
    </row>
    <row r="12" spans="1:11" ht="27.75" customHeight="1">
      <c r="A12" s="2"/>
      <c r="B12" s="2"/>
      <c r="C12" s="52">
        <v>3.78932</v>
      </c>
      <c r="D12" s="59" t="s">
        <v>10</v>
      </c>
      <c r="E12" s="54"/>
      <c r="F12" s="2"/>
      <c r="G12" s="2"/>
      <c r="H12" s="2"/>
      <c r="I12" s="2"/>
      <c r="J12" s="2"/>
      <c r="K12" s="2"/>
    </row>
    <row r="13" spans="1:11" ht="27.75" customHeight="1">
      <c r="A13" s="2"/>
      <c r="B13" s="2"/>
      <c r="C13" s="64" t="s">
        <v>55</v>
      </c>
      <c r="D13" s="2"/>
      <c r="E13" s="2"/>
      <c r="F13" s="2"/>
      <c r="G13" s="2"/>
      <c r="H13" s="2"/>
      <c r="I13" s="2"/>
      <c r="J13" s="2"/>
      <c r="K13" s="2"/>
    </row>
    <row r="14" spans="1:11" ht="27.75" customHeight="1">
      <c r="A14" s="2"/>
      <c r="B14" s="2"/>
      <c r="C14" s="30"/>
      <c r="D14" s="2"/>
      <c r="E14" s="2"/>
      <c r="F14" s="2"/>
      <c r="G14" s="2"/>
      <c r="H14" s="2"/>
      <c r="I14" s="2"/>
      <c r="J14" s="2"/>
      <c r="K14" s="2"/>
    </row>
    <row r="15" spans="1:11" ht="27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27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27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27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27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27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27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27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27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27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27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27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ht="27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ht="27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27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27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27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27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27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27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27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27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27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27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27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27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27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27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27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27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27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27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27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27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27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27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27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27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27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27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27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27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27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ht="27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ht="27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ht="27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27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ht="27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ht="27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ht="27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ht="27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ht="27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27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27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27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27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27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27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27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27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27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27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27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ht="27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ht="27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ht="27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27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27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27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27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27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27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27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27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27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27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27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27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27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27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27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27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27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27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27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27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mergeCells count="2">
    <mergeCell ref="B6:E6"/>
    <mergeCell ref="D12:E12"/>
  </mergeCells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EXEMPLO-1</vt:lpstr>
      <vt:lpstr>EXEMPLO-2</vt:lpstr>
      <vt:lpstr>EX 1</vt:lpstr>
      <vt:lpstr>EX 2</vt:lpstr>
      <vt:lpstr>EX 3</vt:lpstr>
      <vt:lpstr>EX 4</vt:lpstr>
      <vt:lpstr>EX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Douglas Horvath</cp:lastModifiedBy>
  <cp:revision/>
  <dcterms:created xsi:type="dcterms:W3CDTF">2015-06-05T18:19:34Z</dcterms:created>
  <dcterms:modified xsi:type="dcterms:W3CDTF">2023-04-01T19:10:04Z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0x010100D43AECD913D8F74FB378A1D924377D4E</vt:lpwstr>
  </property>
</Properties>
</file>