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FATEC\SEMESTRE 2\Contabilidade\"/>
    </mc:Choice>
  </mc:AlternateContent>
  <xr:revisionPtr revIDLastSave="0" documentId="13_ncr:1_{1A183CB7-8FEC-43C6-8265-8C7604BDB9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monstração Financeira" sheetId="1" r:id="rId1"/>
    <sheet name="DRE" sheetId="3" r:id="rId2"/>
    <sheet name="Índices" sheetId="4" r:id="rId3"/>
  </sheets>
  <definedNames>
    <definedName name="_xlnm._FilterDatabase" localSheetId="0" hidden="1">'Demonstração Financeira'!$D$58:$D$58</definedName>
  </definedNames>
  <calcPr calcId="191028"/>
</workbook>
</file>

<file path=xl/calcChain.xml><?xml version="1.0" encoding="utf-8"?>
<calcChain xmlns="http://schemas.openxmlformats.org/spreadsheetml/2006/main">
  <c r="I10" i="4" l="1"/>
  <c r="H10" i="4"/>
  <c r="G10" i="4"/>
  <c r="F10" i="4"/>
  <c r="E10" i="4"/>
  <c r="D10" i="4"/>
  <c r="I9" i="4"/>
  <c r="H9" i="4"/>
  <c r="G9" i="4"/>
  <c r="F9" i="4"/>
  <c r="E9" i="4"/>
  <c r="D9" i="4"/>
  <c r="E8" i="4"/>
  <c r="F8" i="4"/>
  <c r="G8" i="4"/>
  <c r="H8" i="4"/>
  <c r="I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I4" i="4"/>
  <c r="H4" i="4"/>
  <c r="G4" i="4"/>
  <c r="F4" i="4"/>
  <c r="E4" i="4"/>
  <c r="D4" i="4"/>
  <c r="M15" i="1"/>
  <c r="P15" i="1"/>
  <c r="F68" i="1"/>
  <c r="G66" i="1" s="1"/>
  <c r="S62" i="1"/>
  <c r="S63" i="1"/>
  <c r="S64" i="1"/>
  <c r="S65" i="1"/>
  <c r="S66" i="1"/>
  <c r="S68" i="1"/>
  <c r="S61" i="1"/>
  <c r="S36" i="1"/>
  <c r="S37" i="1"/>
  <c r="S38" i="1"/>
  <c r="S39" i="1"/>
  <c r="S40" i="1"/>
  <c r="S41" i="1"/>
  <c r="S42" i="1"/>
  <c r="S43" i="1"/>
  <c r="S44" i="1"/>
  <c r="S46" i="1"/>
  <c r="S49" i="1"/>
  <c r="S50" i="1"/>
  <c r="S51" i="1"/>
  <c r="S52" i="1"/>
  <c r="S53" i="1"/>
  <c r="S54" i="1"/>
  <c r="S55" i="1"/>
  <c r="S56" i="1"/>
  <c r="S58" i="1"/>
  <c r="S35" i="1"/>
  <c r="S30" i="1"/>
  <c r="S6" i="1"/>
  <c r="S7" i="1"/>
  <c r="S8" i="1"/>
  <c r="S9" i="1"/>
  <c r="S10" i="1"/>
  <c r="S11" i="1"/>
  <c r="S12" i="1"/>
  <c r="S13" i="1"/>
  <c r="S14" i="1"/>
  <c r="S15" i="1"/>
  <c r="S19" i="1"/>
  <c r="S20" i="1"/>
  <c r="S21" i="1"/>
  <c r="S22" i="1"/>
  <c r="S23" i="1"/>
  <c r="S24" i="1"/>
  <c r="S25" i="1"/>
  <c r="S26" i="1"/>
  <c r="S27" i="1"/>
  <c r="S28" i="1"/>
  <c r="S5" i="1"/>
  <c r="P62" i="1"/>
  <c r="P63" i="1"/>
  <c r="P64" i="1"/>
  <c r="P65" i="1"/>
  <c r="P66" i="1"/>
  <c r="P68" i="1"/>
  <c r="P61" i="1"/>
  <c r="P58" i="1"/>
  <c r="P36" i="1"/>
  <c r="P37" i="1"/>
  <c r="P38" i="1"/>
  <c r="P39" i="1"/>
  <c r="P40" i="1"/>
  <c r="P41" i="1"/>
  <c r="P42" i="1"/>
  <c r="P43" i="1"/>
  <c r="P44" i="1"/>
  <c r="P46" i="1"/>
  <c r="P49" i="1"/>
  <c r="P51" i="1"/>
  <c r="P52" i="1"/>
  <c r="P53" i="1"/>
  <c r="P54" i="1"/>
  <c r="P55" i="1"/>
  <c r="P56" i="1"/>
  <c r="P35" i="1"/>
  <c r="P6" i="1"/>
  <c r="P7" i="1"/>
  <c r="P8" i="1"/>
  <c r="P9" i="1"/>
  <c r="P10" i="1"/>
  <c r="P11" i="1"/>
  <c r="P12" i="1"/>
  <c r="P13" i="1"/>
  <c r="P14" i="1"/>
  <c r="P19" i="1"/>
  <c r="P20" i="1"/>
  <c r="P21" i="1"/>
  <c r="P22" i="1"/>
  <c r="P23" i="1"/>
  <c r="P24" i="1"/>
  <c r="P25" i="1"/>
  <c r="P26" i="1"/>
  <c r="P27" i="1"/>
  <c r="P28" i="1"/>
  <c r="P30" i="1"/>
  <c r="P5" i="1"/>
  <c r="N70" i="1"/>
  <c r="M62" i="1"/>
  <c r="M63" i="1"/>
  <c r="M64" i="1"/>
  <c r="M65" i="1"/>
  <c r="M66" i="1"/>
  <c r="M68" i="1"/>
  <c r="M61" i="1"/>
  <c r="M58" i="1"/>
  <c r="M37" i="1"/>
  <c r="M38" i="1"/>
  <c r="M39" i="1"/>
  <c r="M40" i="1"/>
  <c r="M41" i="1"/>
  <c r="M42" i="1"/>
  <c r="M43" i="1"/>
  <c r="M44" i="1"/>
  <c r="M46" i="1"/>
  <c r="M49" i="1"/>
  <c r="M51" i="1"/>
  <c r="M52" i="1"/>
  <c r="M53" i="1"/>
  <c r="M54" i="1"/>
  <c r="M55" i="1"/>
  <c r="M56" i="1"/>
  <c r="M35" i="1"/>
  <c r="M6" i="1"/>
  <c r="M7" i="1"/>
  <c r="M8" i="1"/>
  <c r="M9" i="1"/>
  <c r="M10" i="1"/>
  <c r="M11" i="1"/>
  <c r="M12" i="1"/>
  <c r="M14" i="1"/>
  <c r="M18" i="1"/>
  <c r="M19" i="1"/>
  <c r="M20" i="1"/>
  <c r="M21" i="1"/>
  <c r="M22" i="1"/>
  <c r="M23" i="1"/>
  <c r="M24" i="1"/>
  <c r="M25" i="1"/>
  <c r="M26" i="1"/>
  <c r="M27" i="1"/>
  <c r="M28" i="1"/>
  <c r="M30" i="1"/>
  <c r="M5" i="1"/>
  <c r="J62" i="1"/>
  <c r="J63" i="1"/>
  <c r="J64" i="1"/>
  <c r="J65" i="1"/>
  <c r="J66" i="1"/>
  <c r="J68" i="1"/>
  <c r="J61" i="1"/>
  <c r="J37" i="1"/>
  <c r="J38" i="1"/>
  <c r="J39" i="1"/>
  <c r="J40" i="1"/>
  <c r="J42" i="1"/>
  <c r="J43" i="1"/>
  <c r="J44" i="1"/>
  <c r="J46" i="1"/>
  <c r="J49" i="1"/>
  <c r="J53" i="1"/>
  <c r="J54" i="1"/>
  <c r="J55" i="1"/>
  <c r="J56" i="1"/>
  <c r="J58" i="1"/>
  <c r="J35" i="1"/>
  <c r="J6" i="1"/>
  <c r="J7" i="1"/>
  <c r="J8" i="1"/>
  <c r="J9" i="1"/>
  <c r="J10" i="1"/>
  <c r="J11" i="1"/>
  <c r="J12" i="1"/>
  <c r="J14" i="1"/>
  <c r="J15" i="1"/>
  <c r="J18" i="1"/>
  <c r="J19" i="1"/>
  <c r="J20" i="1"/>
  <c r="J21" i="1"/>
  <c r="J22" i="1"/>
  <c r="J23" i="1"/>
  <c r="J24" i="1"/>
  <c r="J26" i="1"/>
  <c r="J27" i="1"/>
  <c r="J28" i="1"/>
  <c r="J30" i="1"/>
  <c r="J5" i="1"/>
  <c r="G62" i="1"/>
  <c r="G65" i="1"/>
  <c r="G68" i="1"/>
  <c r="G61" i="1"/>
  <c r="E62" i="1"/>
  <c r="E63" i="1"/>
  <c r="E64" i="1"/>
  <c r="E65" i="1"/>
  <c r="E66" i="1"/>
  <c r="E68" i="1"/>
  <c r="E61" i="1"/>
  <c r="G37" i="1"/>
  <c r="G38" i="1"/>
  <c r="G39" i="1"/>
  <c r="G40" i="1"/>
  <c r="G42" i="1"/>
  <c r="G43" i="1"/>
  <c r="G44" i="1"/>
  <c r="G46" i="1"/>
  <c r="G49" i="1"/>
  <c r="G53" i="1"/>
  <c r="G54" i="1"/>
  <c r="G55" i="1"/>
  <c r="G56" i="1"/>
  <c r="G58" i="1"/>
  <c r="G35" i="1"/>
  <c r="G19" i="1"/>
  <c r="G20" i="1"/>
  <c r="G21" i="1"/>
  <c r="G22" i="1"/>
  <c r="G23" i="1"/>
  <c r="G24" i="1"/>
  <c r="G26" i="1"/>
  <c r="G27" i="1"/>
  <c r="G28" i="1"/>
  <c r="G30" i="1"/>
  <c r="G6" i="1"/>
  <c r="G7" i="1"/>
  <c r="G8" i="1"/>
  <c r="G9" i="1"/>
  <c r="G10" i="1"/>
  <c r="G11" i="1"/>
  <c r="G12" i="1"/>
  <c r="G14" i="1"/>
  <c r="G15" i="1"/>
  <c r="G5" i="1"/>
  <c r="E37" i="1"/>
  <c r="E38" i="1"/>
  <c r="E39" i="1"/>
  <c r="E40" i="1"/>
  <c r="E42" i="1"/>
  <c r="E43" i="1"/>
  <c r="E44" i="1"/>
  <c r="E46" i="1"/>
  <c r="E49" i="1"/>
  <c r="E53" i="1"/>
  <c r="E54" i="1"/>
  <c r="E55" i="1"/>
  <c r="E58" i="1"/>
  <c r="E35" i="1"/>
  <c r="E30" i="1"/>
  <c r="E6" i="1"/>
  <c r="E7" i="1"/>
  <c r="E8" i="1"/>
  <c r="E9" i="1"/>
  <c r="E10" i="1"/>
  <c r="E11" i="1"/>
  <c r="E12" i="1"/>
  <c r="E14" i="1"/>
  <c r="E15" i="1"/>
  <c r="E18" i="1"/>
  <c r="E19" i="1"/>
  <c r="E20" i="1"/>
  <c r="E21" i="1"/>
  <c r="E22" i="1"/>
  <c r="E23" i="1"/>
  <c r="E24" i="1"/>
  <c r="E26" i="1"/>
  <c r="E27" i="1"/>
  <c r="E28" i="1"/>
  <c r="E5" i="1"/>
  <c r="T19" i="1"/>
  <c r="T20" i="1"/>
  <c r="T21" i="1"/>
  <c r="T22" i="1"/>
  <c r="T23" i="1"/>
  <c r="T24" i="1"/>
  <c r="T25" i="1"/>
  <c r="T26" i="1"/>
  <c r="T27" i="1"/>
  <c r="T28" i="1"/>
  <c r="T30" i="1"/>
  <c r="T35" i="1"/>
  <c r="T36" i="1"/>
  <c r="T37" i="1"/>
  <c r="T38" i="1"/>
  <c r="T39" i="1"/>
  <c r="T40" i="1"/>
  <c r="T41" i="1"/>
  <c r="T42" i="1"/>
  <c r="T43" i="1"/>
  <c r="T44" i="1"/>
  <c r="T46" i="1"/>
  <c r="T49" i="1"/>
  <c r="T51" i="1"/>
  <c r="T52" i="1"/>
  <c r="T53" i="1"/>
  <c r="T54" i="1"/>
  <c r="T55" i="1"/>
  <c r="T56" i="1"/>
  <c r="T58" i="1"/>
  <c r="T61" i="1"/>
  <c r="T62" i="1"/>
  <c r="T63" i="1"/>
  <c r="T64" i="1"/>
  <c r="T65" i="1"/>
  <c r="T66" i="1"/>
  <c r="T68" i="1"/>
  <c r="T70" i="1"/>
  <c r="Q19" i="1"/>
  <c r="Q20" i="1"/>
  <c r="Q21" i="1"/>
  <c r="Q22" i="1"/>
  <c r="Q23" i="1"/>
  <c r="Q24" i="1"/>
  <c r="Q25" i="1"/>
  <c r="Q26" i="1"/>
  <c r="Q27" i="1"/>
  <c r="Q28" i="1"/>
  <c r="Q30" i="1"/>
  <c r="Q35" i="1"/>
  <c r="Q37" i="1"/>
  <c r="Q38" i="1"/>
  <c r="Q39" i="1"/>
  <c r="Q40" i="1"/>
  <c r="Q41" i="1"/>
  <c r="Q42" i="1"/>
  <c r="Q43" i="1"/>
  <c r="Q44" i="1"/>
  <c r="Q46" i="1"/>
  <c r="Q49" i="1"/>
  <c r="Q51" i="1"/>
  <c r="Q52" i="1"/>
  <c r="Q53" i="1"/>
  <c r="Q54" i="1"/>
  <c r="Q55" i="1"/>
  <c r="Q56" i="1"/>
  <c r="Q58" i="1"/>
  <c r="Q61" i="1"/>
  <c r="Q62" i="1"/>
  <c r="Q63" i="1"/>
  <c r="Q64" i="1"/>
  <c r="Q65" i="1"/>
  <c r="Q66" i="1"/>
  <c r="Q68" i="1"/>
  <c r="Q70" i="1"/>
  <c r="K19" i="1"/>
  <c r="K20" i="1"/>
  <c r="K21" i="1"/>
  <c r="K22" i="1"/>
  <c r="K23" i="1"/>
  <c r="K24" i="1"/>
  <c r="K26" i="1"/>
  <c r="K27" i="1"/>
  <c r="K28" i="1"/>
  <c r="K30" i="1"/>
  <c r="K35" i="1"/>
  <c r="K37" i="1"/>
  <c r="K38" i="1"/>
  <c r="K39" i="1"/>
  <c r="K40" i="1"/>
  <c r="K42" i="1"/>
  <c r="K43" i="1"/>
  <c r="K44" i="1"/>
  <c r="K46" i="1"/>
  <c r="K49" i="1"/>
  <c r="K53" i="1"/>
  <c r="K54" i="1"/>
  <c r="K55" i="1"/>
  <c r="K56" i="1"/>
  <c r="K58" i="1"/>
  <c r="K61" i="1"/>
  <c r="K62" i="1"/>
  <c r="K63" i="1"/>
  <c r="K64" i="1"/>
  <c r="K65" i="1"/>
  <c r="K66" i="1"/>
  <c r="K70" i="1"/>
  <c r="H19" i="1"/>
  <c r="H20" i="1"/>
  <c r="H21" i="1"/>
  <c r="H22" i="1"/>
  <c r="H23" i="1"/>
  <c r="H24" i="1"/>
  <c r="H26" i="1"/>
  <c r="H27" i="1"/>
  <c r="H28" i="1"/>
  <c r="H30" i="1"/>
  <c r="H35" i="1"/>
  <c r="H37" i="1"/>
  <c r="H38" i="1"/>
  <c r="H39" i="1"/>
  <c r="H40" i="1"/>
  <c r="H42" i="1"/>
  <c r="H43" i="1"/>
  <c r="H44" i="1"/>
  <c r="H46" i="1"/>
  <c r="H49" i="1"/>
  <c r="H53" i="1"/>
  <c r="H54" i="1"/>
  <c r="H55" i="1"/>
  <c r="H58" i="1"/>
  <c r="H61" i="1"/>
  <c r="H62" i="1"/>
  <c r="H63" i="1"/>
  <c r="H64" i="1"/>
  <c r="H65" i="1"/>
  <c r="H66" i="1"/>
  <c r="H68" i="1"/>
  <c r="H70" i="1"/>
  <c r="N19" i="1"/>
  <c r="N20" i="1"/>
  <c r="N21" i="1"/>
  <c r="N22" i="1"/>
  <c r="N23" i="1"/>
  <c r="N24" i="1"/>
  <c r="N26" i="1"/>
  <c r="N27" i="1"/>
  <c r="N28" i="1"/>
  <c r="N30" i="1"/>
  <c r="N35" i="1"/>
  <c r="N37" i="1"/>
  <c r="N38" i="1"/>
  <c r="N39" i="1"/>
  <c r="N40" i="1"/>
  <c r="N42" i="1"/>
  <c r="N43" i="1"/>
  <c r="N44" i="1"/>
  <c r="N46" i="1"/>
  <c r="N49" i="1"/>
  <c r="N53" i="1"/>
  <c r="N54" i="1"/>
  <c r="N55" i="1"/>
  <c r="N56" i="1"/>
  <c r="N58" i="1"/>
  <c r="N61" i="1"/>
  <c r="N62" i="1"/>
  <c r="N63" i="1"/>
  <c r="N64" i="1"/>
  <c r="N65" i="1"/>
  <c r="N66" i="1"/>
  <c r="N68" i="1"/>
  <c r="T6" i="1"/>
  <c r="T7" i="1"/>
  <c r="T8" i="1"/>
  <c r="T9" i="1"/>
  <c r="T10" i="1"/>
  <c r="T11" i="1"/>
  <c r="T12" i="1"/>
  <c r="T13" i="1"/>
  <c r="T14" i="1"/>
  <c r="T15" i="1"/>
  <c r="T5" i="1"/>
  <c r="Q6" i="1"/>
  <c r="Q7" i="1"/>
  <c r="Q8" i="1"/>
  <c r="Q9" i="1"/>
  <c r="Q10" i="1"/>
  <c r="Q11" i="1"/>
  <c r="Q12" i="1"/>
  <c r="Q14" i="1"/>
  <c r="Q15" i="1"/>
  <c r="Q5" i="1"/>
  <c r="N6" i="1"/>
  <c r="N7" i="1"/>
  <c r="N8" i="1"/>
  <c r="N9" i="1"/>
  <c r="N10" i="1"/>
  <c r="N11" i="1"/>
  <c r="N12" i="1"/>
  <c r="N14" i="1"/>
  <c r="N15" i="1"/>
  <c r="N5" i="1"/>
  <c r="K6" i="1"/>
  <c r="K7" i="1"/>
  <c r="K8" i="1"/>
  <c r="K9" i="1"/>
  <c r="K10" i="1"/>
  <c r="K11" i="1"/>
  <c r="K12" i="1"/>
  <c r="K14" i="1"/>
  <c r="K15" i="1"/>
  <c r="K5" i="1"/>
  <c r="H6" i="1"/>
  <c r="H7" i="1"/>
  <c r="H8" i="1"/>
  <c r="H9" i="1"/>
  <c r="H10" i="1"/>
  <c r="H11" i="1"/>
  <c r="H12" i="1"/>
  <c r="H14" i="1"/>
  <c r="H15" i="1"/>
  <c r="H5" i="1"/>
  <c r="G64" i="1" l="1"/>
  <c r="G63" i="1"/>
  <c r="K68" i="1"/>
  <c r="D56" i="1" l="1"/>
  <c r="E56" i="1" s="1"/>
  <c r="H56" i="1" l="1"/>
</calcChain>
</file>

<file path=xl/sharedStrings.xml><?xml version="1.0" encoding="utf-8"?>
<sst xmlns="http://schemas.openxmlformats.org/spreadsheetml/2006/main" count="354" uniqueCount="307">
  <si>
    <t>DEMONSTRAÇÃO FINANCEIRA - MAGAZINE LUIZA</t>
  </si>
  <si>
    <t>ATIVO</t>
  </si>
  <si>
    <t>ATIVO CIRCULANTE</t>
  </si>
  <si>
    <t>Caixa e Equivalentes de caixa</t>
  </si>
  <si>
    <t>599,1</t>
  </si>
  <si>
    <t>412,7</t>
  </si>
  <si>
    <t>305,7</t>
  </si>
  <si>
    <t>1.681,4</t>
  </si>
  <si>
    <t>2.566,2</t>
  </si>
  <si>
    <t>Títulos e Valores mobiliários</t>
  </si>
  <si>
    <t>1.259,6</t>
  </si>
  <si>
    <t>409,1</t>
  </si>
  <si>
    <t>4.448,2</t>
  </si>
  <si>
    <t>1.221,8</t>
  </si>
  <si>
    <t>1.556,4</t>
  </si>
  <si>
    <t>Contas a receber - Cartão de crédito</t>
  </si>
  <si>
    <t>820,3</t>
  </si>
  <si>
    <t>1.492,3</t>
  </si>
  <si>
    <t>2.121,0</t>
  </si>
  <si>
    <t>3.847,3</t>
  </si>
  <si>
    <t>4.618,0</t>
  </si>
  <si>
    <t>Contas a receber - Outros</t>
  </si>
  <si>
    <t>421,0</t>
  </si>
  <si>
    <t>559,2</t>
  </si>
  <si>
    <t>794,0</t>
  </si>
  <si>
    <t>914,6</t>
  </si>
  <si>
    <t>1.032,7</t>
  </si>
  <si>
    <t>Estoques</t>
  </si>
  <si>
    <t>1.969,3</t>
  </si>
  <si>
    <t>2.810,2</t>
  </si>
  <si>
    <t>3.801,3</t>
  </si>
  <si>
    <t>5.927,2</t>
  </si>
  <si>
    <t>9.112,2</t>
  </si>
  <si>
    <t>Partes relacionadas - Cartão Luiza</t>
  </si>
  <si>
    <t>42,3</t>
  </si>
  <si>
    <t>106,7</t>
  </si>
  <si>
    <t>269,5</t>
  </si>
  <si>
    <t>2.249,0</t>
  </si>
  <si>
    <t>3.592,4</t>
  </si>
  <si>
    <t>Partes relacionadas - Outros</t>
  </si>
  <si>
    <t>54,4</t>
  </si>
  <si>
    <t>83,5</t>
  </si>
  <si>
    <t>100,6</t>
  </si>
  <si>
    <t>80,6</t>
  </si>
  <si>
    <t>114,8</t>
  </si>
  <si>
    <t>Tributos a recuperar</t>
  </si>
  <si>
    <t>200,7</t>
  </si>
  <si>
    <t>303,7</t>
  </si>
  <si>
    <t>864,1</t>
  </si>
  <si>
    <t>704,3</t>
  </si>
  <si>
    <t>1.279,3</t>
  </si>
  <si>
    <t>Impostos de renda e Contrib. social receber</t>
  </si>
  <si>
    <t>11,8</t>
  </si>
  <si>
    <t>234,9</t>
  </si>
  <si>
    <t>Outros ativos</t>
  </si>
  <si>
    <t>77,3</t>
  </si>
  <si>
    <t>48,5</t>
  </si>
  <si>
    <t>136,3</t>
  </si>
  <si>
    <t>160,8</t>
  </si>
  <si>
    <t>402,8</t>
  </si>
  <si>
    <t>TOTAL DO ATIVO CIRCULANTE</t>
  </si>
  <si>
    <t>ATIVO NÃO CIRCULANTE</t>
  </si>
  <si>
    <t>0,2</t>
  </si>
  <si>
    <t>Contas a receber</t>
  </si>
  <si>
    <t>4,7</t>
  </si>
  <si>
    <t>7,6</t>
  </si>
  <si>
    <t>16,8</t>
  </si>
  <si>
    <t>16,1</t>
  </si>
  <si>
    <t>17,4</t>
  </si>
  <si>
    <t>166,0</t>
  </si>
  <si>
    <t>150,6</t>
  </si>
  <si>
    <t>1.137,8</t>
  </si>
  <si>
    <t>787,9</t>
  </si>
  <si>
    <t>1.551,6</t>
  </si>
  <si>
    <t>Impostos de renda e Contrib. social diferidos</t>
  </si>
  <si>
    <t>223,1</t>
  </si>
  <si>
    <t>181,0</t>
  </si>
  <si>
    <t>12,7</t>
  </si>
  <si>
    <t>196,7</t>
  </si>
  <si>
    <t>915,1</t>
  </si>
  <si>
    <t>Depósitos Judiciais</t>
  </si>
  <si>
    <t>310,9</t>
  </si>
  <si>
    <t>349,2</t>
  </si>
  <si>
    <t>570,1</t>
  </si>
  <si>
    <t>843,9</t>
  </si>
  <si>
    <t>1.189,9</t>
  </si>
  <si>
    <t>44,4</t>
  </si>
  <si>
    <t>34,2</t>
  </si>
  <si>
    <t>11,0</t>
  </si>
  <si>
    <t>6,3</t>
  </si>
  <si>
    <t>184,8</t>
  </si>
  <si>
    <t>Investimentos em controladas</t>
  </si>
  <si>
    <t>311,3</t>
  </si>
  <si>
    <t>308,5</t>
  </si>
  <si>
    <t>305,1</t>
  </si>
  <si>
    <t>386,7</t>
  </si>
  <si>
    <t>407,8</t>
  </si>
  <si>
    <t>Direito de uso</t>
  </si>
  <si>
    <t>2.237,8</t>
  </si>
  <si>
    <t>2.465,5</t>
  </si>
  <si>
    <t>3.363,0</t>
  </si>
  <si>
    <t>Imobilizado</t>
  </si>
  <si>
    <t>569,0</t>
  </si>
  <si>
    <t>754,3</t>
  </si>
  <si>
    <t>1.076,7</t>
  </si>
  <si>
    <t>1.258,2</t>
  </si>
  <si>
    <t>1.938,7</t>
  </si>
  <si>
    <t>Intangível</t>
  </si>
  <si>
    <t>532,4</t>
  </si>
  <si>
    <t>598,8</t>
  </si>
  <si>
    <t>1.545,6</t>
  </si>
  <si>
    <t>1.887,0</t>
  </si>
  <si>
    <t>4.306,6</t>
  </si>
  <si>
    <t>TOTAL ATIVO NÃO CIRCULANTE</t>
  </si>
  <si>
    <t xml:space="preserve">TOTAL DO ATIVO </t>
  </si>
  <si>
    <t>6.100,6</t>
  </si>
  <si>
    <t>7.419,5</t>
  </si>
  <si>
    <t>8.796,7</t>
  </si>
  <si>
    <t>19.791,1</t>
  </si>
  <si>
    <t>24.674,2</t>
  </si>
  <si>
    <t>38.384,6</t>
  </si>
  <si>
    <t>PASSIVO E PATRIMÔMIO LIQUÍDO</t>
  </si>
  <si>
    <t>PASSIVO CIRCULANTE</t>
  </si>
  <si>
    <t>Fornecedores</t>
  </si>
  <si>
    <t>2.365,0</t>
  </si>
  <si>
    <t>2.919,5</t>
  </si>
  <si>
    <t>4.105,2</t>
  </si>
  <si>
    <t>5.934,9</t>
  </si>
  <si>
    <t>8.501,4</t>
  </si>
  <si>
    <t>10.098,9</t>
  </si>
  <si>
    <t>Repasses e outros depósitos</t>
  </si>
  <si>
    <t>718,5</t>
  </si>
  <si>
    <t>1.418,9</t>
  </si>
  <si>
    <t>Empréstimos e financiamentos</t>
  </si>
  <si>
    <t>838,0</t>
  </si>
  <si>
    <t>434,3</t>
  </si>
  <si>
    <t>130,7</t>
  </si>
  <si>
    <t>10,0</t>
  </si>
  <si>
    <t>1.667,2</t>
  </si>
  <si>
    <t>408,0</t>
  </si>
  <si>
    <t>Salários, férias e encargos sociais</t>
  </si>
  <si>
    <t>188,4</t>
  </si>
  <si>
    <t>236,6</t>
  </si>
  <si>
    <t>259,0</t>
  </si>
  <si>
    <t>354,7</t>
  </si>
  <si>
    <t>359,7</t>
  </si>
  <si>
    <t>370,2</t>
  </si>
  <si>
    <t>Tributos a recolher</t>
  </si>
  <si>
    <t>40,1</t>
  </si>
  <si>
    <t>84,5</t>
  </si>
  <si>
    <t>141,0</t>
  </si>
  <si>
    <t>352,0</t>
  </si>
  <si>
    <t>401,3</t>
  </si>
  <si>
    <t>239,6</t>
  </si>
  <si>
    <t>Partes relacionadas</t>
  </si>
  <si>
    <t>73,0</t>
  </si>
  <si>
    <t>89,5</t>
  </si>
  <si>
    <t>125,4</t>
  </si>
  <si>
    <t>152,1</t>
  </si>
  <si>
    <t>130,3</t>
  </si>
  <si>
    <t>125,3</t>
  </si>
  <si>
    <t>Arrendamento mercantil</t>
  </si>
  <si>
    <t>330,6</t>
  </si>
  <si>
    <t>351,2</t>
  </si>
  <si>
    <t>433,8</t>
  </si>
  <si>
    <t>Receita diferida</t>
  </si>
  <si>
    <t>40,3</t>
  </si>
  <si>
    <t>41,6</t>
  </si>
  <si>
    <t>39,2</t>
  </si>
  <si>
    <t>43,0</t>
  </si>
  <si>
    <t>50,3</t>
  </si>
  <si>
    <t>Dividendos a pagar</t>
  </si>
  <si>
    <t>12,3</t>
  </si>
  <si>
    <t>64,3</t>
  </si>
  <si>
    <t>182,0</t>
  </si>
  <si>
    <t>123,6</t>
  </si>
  <si>
    <t>40,0</t>
  </si>
  <si>
    <t>41,4</t>
  </si>
  <si>
    <t>Outras contas a pagar</t>
  </si>
  <si>
    <t>115,3</t>
  </si>
  <si>
    <t>265,8</t>
  </si>
  <si>
    <t>406,1</t>
  </si>
  <si>
    <t>701,7</t>
  </si>
  <si>
    <t>1.203,7</t>
  </si>
  <si>
    <t>2.070,7</t>
  </si>
  <si>
    <t>TOTAL PASSIVO CIRCULANTE</t>
  </si>
  <si>
    <t>PASSIVO NÃO CIRCULANTE</t>
  </si>
  <si>
    <t>1.010,8</t>
  </si>
  <si>
    <t>437,2</t>
  </si>
  <si>
    <t>325,2</t>
  </si>
  <si>
    <t>838,9</t>
  </si>
  <si>
    <t>19,6</t>
  </si>
  <si>
    <t>6.384,9</t>
  </si>
  <si>
    <t>24,3</t>
  </si>
  <si>
    <t>1.949,8</t>
  </si>
  <si>
    <t>2.175,2</t>
  </si>
  <si>
    <t>3.020,8</t>
  </si>
  <si>
    <t>39,0</t>
  </si>
  <si>
    <t>24,8</t>
  </si>
  <si>
    <t>113,9</t>
  </si>
  <si>
    <t>Provisão risco tributário, cíveis e trabalhista</t>
  </si>
  <si>
    <t>284,1</t>
  </si>
  <si>
    <t>301,5</t>
  </si>
  <si>
    <t>387,4</t>
  </si>
  <si>
    <t>1.037,1</t>
  </si>
  <si>
    <t>1.379,9</t>
  </si>
  <si>
    <t>1.154,1</t>
  </si>
  <si>
    <t>509,2</t>
  </si>
  <si>
    <t>468,8</t>
  </si>
  <si>
    <t>391,0</t>
  </si>
  <si>
    <t>356,8</t>
  </si>
  <si>
    <t>301,3</t>
  </si>
  <si>
    <t>245,3</t>
  </si>
  <si>
    <t>2,6</t>
  </si>
  <si>
    <t>1,9</t>
  </si>
  <si>
    <t>1,7</t>
  </si>
  <si>
    <t>2,0</t>
  </si>
  <si>
    <t>5,0</t>
  </si>
  <si>
    <t>922,9</t>
  </si>
  <si>
    <t>TOTAL PASSIVO NÃO CIRCULANTE</t>
  </si>
  <si>
    <t>1.209,5</t>
  </si>
  <si>
    <t>1.105,3</t>
  </si>
  <si>
    <t>4.223,5</t>
  </si>
  <si>
    <t>3.905,8</t>
  </si>
  <si>
    <t>11.866,2</t>
  </si>
  <si>
    <t>TOTAL PASSIVO</t>
  </si>
  <si>
    <t>PATRIMÔNIO LÍQUIDO</t>
  </si>
  <si>
    <t>Capital social</t>
  </si>
  <si>
    <t>606,5</t>
  </si>
  <si>
    <t>1.719,9</t>
  </si>
  <si>
    <t>5.952,3</t>
  </si>
  <si>
    <t>12.352,5</t>
  </si>
  <si>
    <t>Reserva de capital</t>
  </si>
  <si>
    <t>19,0</t>
  </si>
  <si>
    <t>52,2</t>
  </si>
  <si>
    <t>390,6</t>
  </si>
  <si>
    <t>Ações em tesouraria</t>
  </si>
  <si>
    <t>Reserva legal</t>
  </si>
  <si>
    <t>20,5</t>
  </si>
  <si>
    <t>65,6</t>
  </si>
  <si>
    <t>123,0</t>
  </si>
  <si>
    <t>Reserva de rentenção de lucros</t>
  </si>
  <si>
    <t>3,1</t>
  </si>
  <si>
    <t>546,9</t>
  </si>
  <si>
    <t>1.451,9</t>
  </si>
  <si>
    <t>1.856,7</t>
  </si>
  <si>
    <t>Ajuste de avaliação patrimonial</t>
  </si>
  <si>
    <t>1,2</t>
  </si>
  <si>
    <t>5,3</t>
  </si>
  <si>
    <t>11,2</t>
  </si>
  <si>
    <t>0,8</t>
  </si>
  <si>
    <t>Lucros (prejuízo) acumulados</t>
  </si>
  <si>
    <t>TOTAL PRATIMÔNIO LÍQUIDO</t>
  </si>
  <si>
    <t>TOTAL PASSIVO E PATRIMÔNIO LIQUIDO</t>
  </si>
  <si>
    <t>24.647,2</t>
  </si>
  <si>
    <t>Receita bruta</t>
  </si>
  <si>
    <t>36.116,0</t>
  </si>
  <si>
    <t>Impostos e cancelamentos</t>
  </si>
  <si>
    <t>Receita líquida</t>
  </si>
  <si>
    <t>Custo total</t>
  </si>
  <si>
    <t>Lucro bruto</t>
  </si>
  <si>
    <t>Despesas com vendas</t>
  </si>
  <si>
    <t>Despesas gerais e administrativas</t>
  </si>
  <si>
    <t>Perda em liquidação duvidosa</t>
  </si>
  <si>
    <t>Outras receitas operacionais, líquidas</t>
  </si>
  <si>
    <t>Equivalência patrimônial</t>
  </si>
  <si>
    <t>Total de despesas operacionais</t>
  </si>
  <si>
    <t>EBTIDA</t>
  </si>
  <si>
    <t>Depreciação e amortização</t>
  </si>
  <si>
    <t>EBIT</t>
  </si>
  <si>
    <t>Resultado financeiro</t>
  </si>
  <si>
    <t>Lucro (prejuízo) operacional</t>
  </si>
  <si>
    <t>IR / CS</t>
  </si>
  <si>
    <t>LUCRO LÍQUIDO</t>
  </si>
  <si>
    <t>CDI (2021)</t>
  </si>
  <si>
    <t>CDB (2021)</t>
  </si>
  <si>
    <t>IPCA (2021)</t>
  </si>
  <si>
    <t>Análise Horizontal
(16/17)</t>
  </si>
  <si>
    <t>Análise Horizontal
(17/18)</t>
  </si>
  <si>
    <t>Dezembro
2016</t>
  </si>
  <si>
    <t>Dezembro
2017</t>
  </si>
  <si>
    <t>Dezembro
2018</t>
  </si>
  <si>
    <t>Dezembro
2019</t>
  </si>
  <si>
    <t>Dezembro
2020</t>
  </si>
  <si>
    <t>Dezembro
2021</t>
  </si>
  <si>
    <t>Análise Horizontal
(18/19)</t>
  </si>
  <si>
    <t>Análise Horizontal
(19/20)</t>
  </si>
  <si>
    <t>Análise Horizontal
(20/21)</t>
  </si>
  <si>
    <t>Análise Vertical
2017</t>
  </si>
  <si>
    <t>Análise Vertical
2016</t>
  </si>
  <si>
    <t>Análise Vertical
2018</t>
  </si>
  <si>
    <t>Análise Vertical
2019</t>
  </si>
  <si>
    <t>Análise Vertical
2020</t>
  </si>
  <si>
    <t>Análise Vertical
2021</t>
  </si>
  <si>
    <t>TODOS OS VALORES MONETÁRIOS DA TABELA ESTÃO DESCRITOS EM MILHÕES DE REAIS</t>
  </si>
  <si>
    <t>CONSOLIDADO</t>
  </si>
  <si>
    <t>DEMONSTRAÇÃO DO RESULTADO DO EXERCÍCIO - MAGAZINE LUIZA</t>
  </si>
  <si>
    <t>ÍNDICE</t>
  </si>
  <si>
    <t>Liquidez imediata</t>
  </si>
  <si>
    <t>Liquidez corrente</t>
  </si>
  <si>
    <t>Liquidez seca</t>
  </si>
  <si>
    <t>Endividamento</t>
  </si>
  <si>
    <t>Margem líquida</t>
  </si>
  <si>
    <t>Retorno sobre ativo</t>
  </si>
  <si>
    <t>Retorno sobre capital</t>
  </si>
  <si>
    <t>PARÂMETROS PARA COMPARAÇÃO</t>
  </si>
  <si>
    <t>IGP-M (2021)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</si>
</sst>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[$$-409]* #,##0.00_);_([$$-409]* \(#,##0.00\);_([$$-409]* &quot;-&quot;??_);_(@_)"/>
    <numFmt numFmtId="169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badi"/>
      <family val="2"/>
    </font>
    <font>
      <b/>
      <sz val="12"/>
      <color theme="1"/>
      <name val="Abad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u/>
      <sz val="12"/>
      <color theme="1"/>
      <name val="Abadi"/>
      <family val="2"/>
    </font>
    <font>
      <b/>
      <u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2"/>
      <name val="Arial"/>
      <family val="2"/>
    </font>
    <font>
      <b/>
      <sz val="15"/>
      <color theme="0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1"/>
      <name val="Arial"/>
      <family val="2"/>
    </font>
    <font>
      <b/>
      <sz val="13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u/>
      <sz val="13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1" applyNumberFormat="0" applyFill="0" applyAlignment="0" applyProtection="0"/>
  </cellStyleXfs>
  <cellXfs count="197">
    <xf numFmtId="0" fontId="0" fillId="0" borderId="0" xfId="0"/>
    <xf numFmtId="2" fontId="0" fillId="0" borderId="0" xfId="0" applyNumberFormat="1"/>
    <xf numFmtId="0" fontId="0" fillId="2" borderId="0" xfId="0" applyFill="1"/>
    <xf numFmtId="0" fontId="3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0" borderId="0" xfId="0" applyFont="1"/>
    <xf numFmtId="0" fontId="0" fillId="0" borderId="0" xfId="0" applyBorder="1"/>
    <xf numFmtId="0" fontId="3" fillId="4" borderId="0" xfId="0" applyFont="1" applyFill="1" applyBorder="1"/>
    <xf numFmtId="0" fontId="3" fillId="2" borderId="0" xfId="0" applyFont="1" applyFill="1" applyBorder="1"/>
    <xf numFmtId="0" fontId="3" fillId="0" borderId="0" xfId="0" applyFont="1" applyBorder="1"/>
    <xf numFmtId="0" fontId="3" fillId="5" borderId="0" xfId="0" applyFont="1" applyFill="1" applyBorder="1"/>
    <xf numFmtId="0" fontId="3" fillId="8" borderId="0" xfId="0" applyFont="1" applyFill="1" applyBorder="1"/>
    <xf numFmtId="0" fontId="3" fillId="9" borderId="0" xfId="0" applyFont="1" applyFill="1" applyBorder="1"/>
    <xf numFmtId="0" fontId="3" fillId="10" borderId="0" xfId="0" applyFont="1" applyFill="1" applyBorder="1"/>
    <xf numFmtId="0" fontId="3" fillId="8" borderId="2" xfId="0" applyFont="1" applyFill="1" applyBorder="1"/>
    <xf numFmtId="0" fontId="5" fillId="2" borderId="0" xfId="0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9" fontId="5" fillId="2" borderId="2" xfId="1" applyFont="1" applyFill="1" applyBorder="1" applyAlignment="1">
      <alignment horizontal="right"/>
    </xf>
    <xf numFmtId="0" fontId="5" fillId="5" borderId="0" xfId="0" applyFont="1" applyFill="1" applyBorder="1" applyAlignment="1">
      <alignment horizontal="right"/>
    </xf>
    <xf numFmtId="9" fontId="5" fillId="5" borderId="0" xfId="1" applyFont="1" applyFill="1" applyBorder="1" applyAlignment="1">
      <alignment horizontal="right"/>
    </xf>
    <xf numFmtId="9" fontId="5" fillId="5" borderId="2" xfId="1" applyFont="1" applyFill="1" applyBorder="1" applyAlignment="1">
      <alignment horizontal="right"/>
    </xf>
    <xf numFmtId="0" fontId="5" fillId="10" borderId="0" xfId="0" applyFont="1" applyFill="1" applyBorder="1" applyAlignment="1">
      <alignment horizontal="right"/>
    </xf>
    <xf numFmtId="2" fontId="5" fillId="10" borderId="0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right"/>
    </xf>
    <xf numFmtId="0" fontId="5" fillId="8" borderId="0" xfId="0" applyFont="1" applyFill="1" applyBorder="1" applyAlignment="1">
      <alignment horizontal="right"/>
    </xf>
    <xf numFmtId="0" fontId="6" fillId="10" borderId="0" xfId="0" applyFont="1" applyFill="1" applyBorder="1" applyAlignment="1">
      <alignment horizontal="right"/>
    </xf>
    <xf numFmtId="0" fontId="3" fillId="9" borderId="0" xfId="0" applyFont="1" applyFill="1" applyBorder="1" applyAlignment="1">
      <alignment horizontal="right"/>
    </xf>
    <xf numFmtId="0" fontId="5" fillId="9" borderId="0" xfId="0" applyFont="1" applyFill="1" applyBorder="1" applyAlignment="1">
      <alignment horizontal="right"/>
    </xf>
    <xf numFmtId="2" fontId="5" fillId="9" borderId="0" xfId="0" applyNumberFormat="1" applyFont="1" applyFill="1" applyBorder="1" applyAlignment="1">
      <alignment horizontal="right"/>
    </xf>
    <xf numFmtId="10" fontId="3" fillId="2" borderId="0" xfId="0" applyNumberFormat="1" applyFont="1" applyFill="1" applyBorder="1" applyAlignment="1">
      <alignment horizontal="right"/>
    </xf>
    <xf numFmtId="0" fontId="12" fillId="4" borderId="0" xfId="0" applyFont="1" applyFill="1" applyBorder="1" applyAlignment="1">
      <alignment horizontal="right"/>
    </xf>
    <xf numFmtId="0" fontId="10" fillId="7" borderId="3" xfId="3" applyFont="1" applyFill="1" applyBorder="1" applyAlignment="1">
      <alignment horizontal="center" vertical="center"/>
    </xf>
    <xf numFmtId="0" fontId="10" fillId="7" borderId="0" xfId="3" applyFont="1" applyFill="1" applyBorder="1" applyAlignment="1">
      <alignment horizontal="center" vertical="center"/>
    </xf>
    <xf numFmtId="10" fontId="5" fillId="8" borderId="0" xfId="1" applyNumberFormat="1" applyFont="1" applyFill="1" applyBorder="1" applyAlignment="1">
      <alignment horizontal="right"/>
    </xf>
    <xf numFmtId="0" fontId="7" fillId="11" borderId="0" xfId="0" applyFont="1" applyFill="1" applyBorder="1" applyAlignment="1">
      <alignment horizontal="right"/>
    </xf>
    <xf numFmtId="0" fontId="6" fillId="11" borderId="0" xfId="0" applyFont="1" applyFill="1" applyBorder="1" applyAlignment="1">
      <alignment horizontal="right"/>
    </xf>
    <xf numFmtId="10" fontId="5" fillId="5" borderId="0" xfId="1" applyNumberFormat="1" applyFont="1" applyFill="1" applyBorder="1" applyAlignment="1">
      <alignment horizontal="right"/>
    </xf>
    <xf numFmtId="10" fontId="5" fillId="2" borderId="0" xfId="1" applyNumberFormat="1" applyFont="1" applyFill="1" applyBorder="1" applyAlignment="1">
      <alignment horizontal="right"/>
    </xf>
    <xf numFmtId="10" fontId="5" fillId="10" borderId="0" xfId="1" applyNumberFormat="1" applyFont="1" applyFill="1" applyBorder="1" applyAlignment="1">
      <alignment horizontal="right"/>
    </xf>
    <xf numFmtId="165" fontId="5" fillId="10" borderId="0" xfId="0" applyNumberFormat="1" applyFont="1" applyFill="1" applyBorder="1" applyAlignment="1">
      <alignment horizontal="right"/>
    </xf>
    <xf numFmtId="164" fontId="5" fillId="10" borderId="0" xfId="0" applyNumberFormat="1" applyFont="1" applyFill="1" applyBorder="1" applyAlignment="1">
      <alignment horizontal="right"/>
    </xf>
    <xf numFmtId="2" fontId="6" fillId="10" borderId="0" xfId="0" applyNumberFormat="1" applyFont="1" applyFill="1" applyBorder="1" applyAlignment="1">
      <alignment horizontal="right"/>
    </xf>
    <xf numFmtId="4" fontId="6" fillId="10" borderId="0" xfId="0" applyNumberFormat="1" applyFont="1" applyFill="1" applyBorder="1" applyAlignment="1">
      <alignment horizontal="right"/>
    </xf>
    <xf numFmtId="10" fontId="3" fillId="9" borderId="0" xfId="0" applyNumberFormat="1" applyFont="1" applyFill="1" applyBorder="1" applyAlignment="1">
      <alignment horizontal="right"/>
    </xf>
    <xf numFmtId="10" fontId="5" fillId="9" borderId="0" xfId="1" applyNumberFormat="1" applyFont="1" applyFill="1" applyBorder="1" applyAlignment="1">
      <alignment horizontal="right"/>
    </xf>
    <xf numFmtId="4" fontId="5" fillId="9" borderId="0" xfId="0" applyNumberFormat="1" applyFont="1" applyFill="1" applyBorder="1" applyAlignment="1">
      <alignment horizontal="right"/>
    </xf>
    <xf numFmtId="2" fontId="6" fillId="9" borderId="0" xfId="0" applyNumberFormat="1" applyFont="1" applyFill="1" applyBorder="1" applyAlignment="1">
      <alignment horizontal="right"/>
    </xf>
    <xf numFmtId="0" fontId="4" fillId="8" borderId="0" xfId="0" applyFont="1" applyFill="1" applyBorder="1"/>
    <xf numFmtId="10" fontId="6" fillId="8" borderId="0" xfId="1" applyNumberFormat="1" applyFont="1" applyFill="1" applyBorder="1" applyAlignment="1">
      <alignment horizontal="right"/>
    </xf>
    <xf numFmtId="0" fontId="9" fillId="0" borderId="0" xfId="0" applyFont="1"/>
    <xf numFmtId="0" fontId="4" fillId="11" borderId="0" xfId="0" applyFont="1" applyFill="1" applyBorder="1"/>
    <xf numFmtId="10" fontId="6" fillId="11" borderId="0" xfId="1" applyNumberFormat="1" applyFont="1" applyFill="1" applyBorder="1" applyAlignment="1">
      <alignment horizontal="right"/>
    </xf>
    <xf numFmtId="0" fontId="13" fillId="0" borderId="0" xfId="0" applyFont="1"/>
    <xf numFmtId="0" fontId="4" fillId="5" borderId="0" xfId="0" applyFont="1" applyFill="1" applyBorder="1"/>
    <xf numFmtId="10" fontId="6" fillId="5" borderId="0" xfId="1" applyNumberFormat="1" applyFont="1" applyFill="1" applyBorder="1" applyAlignment="1">
      <alignment horizontal="right"/>
    </xf>
    <xf numFmtId="0" fontId="4" fillId="10" borderId="0" xfId="0" applyFont="1" applyFill="1" applyBorder="1"/>
    <xf numFmtId="10" fontId="6" fillId="10" borderId="0" xfId="1" applyNumberFormat="1" applyFont="1" applyFill="1" applyBorder="1" applyAlignment="1">
      <alignment horizontal="right"/>
    </xf>
    <xf numFmtId="0" fontId="4" fillId="9" borderId="0" xfId="0" applyFont="1" applyFill="1" applyBorder="1"/>
    <xf numFmtId="10" fontId="6" fillId="9" borderId="0" xfId="1" applyNumberFormat="1" applyFont="1" applyFill="1" applyBorder="1" applyAlignment="1">
      <alignment horizontal="right"/>
    </xf>
    <xf numFmtId="0" fontId="11" fillId="4" borderId="0" xfId="0" applyFont="1" applyFill="1" applyBorder="1"/>
    <xf numFmtId="10" fontId="12" fillId="4" borderId="0" xfId="1" applyNumberFormat="1" applyFont="1" applyFill="1" applyBorder="1" applyAlignment="1">
      <alignment horizontal="right"/>
    </xf>
    <xf numFmtId="0" fontId="3" fillId="12" borderId="0" xfId="0" applyFont="1" applyFill="1" applyBorder="1"/>
    <xf numFmtId="0" fontId="5" fillId="12" borderId="0" xfId="0" applyFont="1" applyFill="1" applyBorder="1" applyAlignment="1">
      <alignment horizontal="right"/>
    </xf>
    <xf numFmtId="10" fontId="5" fillId="12" borderId="0" xfId="1" applyNumberFormat="1" applyFont="1" applyFill="1" applyBorder="1" applyAlignment="1">
      <alignment horizontal="right"/>
    </xf>
    <xf numFmtId="0" fontId="4" fillId="12" borderId="0" xfId="0" applyFont="1" applyFill="1" applyBorder="1"/>
    <xf numFmtId="10" fontId="6" fillId="12" borderId="0" xfId="1" applyNumberFormat="1" applyFont="1" applyFill="1" applyBorder="1" applyAlignment="1">
      <alignment horizontal="right"/>
    </xf>
    <xf numFmtId="10" fontId="6" fillId="4" borderId="0" xfId="1" applyNumberFormat="1" applyFont="1" applyFill="1" applyBorder="1" applyAlignment="1">
      <alignment horizontal="right"/>
    </xf>
    <xf numFmtId="4" fontId="6" fillId="9" borderId="0" xfId="0" applyNumberFormat="1" applyFont="1" applyFill="1" applyBorder="1" applyAlignment="1">
      <alignment horizontal="right"/>
    </xf>
    <xf numFmtId="169" fontId="6" fillId="9" borderId="0" xfId="0" applyNumberFormat="1" applyFont="1" applyFill="1" applyBorder="1" applyAlignment="1">
      <alignment horizontal="right"/>
    </xf>
    <xf numFmtId="4" fontId="6" fillId="5" borderId="0" xfId="0" applyNumberFormat="1" applyFont="1" applyFill="1" applyBorder="1" applyAlignment="1">
      <alignment horizontal="right"/>
    </xf>
    <xf numFmtId="4" fontId="5" fillId="8" borderId="0" xfId="0" applyNumberFormat="1" applyFont="1" applyFill="1" applyBorder="1" applyAlignment="1">
      <alignment horizontal="right"/>
    </xf>
    <xf numFmtId="4" fontId="6" fillId="8" borderId="0" xfId="0" applyNumberFormat="1" applyFont="1" applyFill="1" applyBorder="1" applyAlignment="1">
      <alignment horizontal="right"/>
    </xf>
    <xf numFmtId="4" fontId="6" fillId="12" borderId="0" xfId="0" applyNumberFormat="1" applyFont="1" applyFill="1" applyBorder="1" applyAlignment="1">
      <alignment horizontal="right"/>
    </xf>
    <xf numFmtId="0" fontId="10" fillId="7" borderId="7" xfId="3" applyFont="1" applyFill="1" applyBorder="1" applyAlignment="1">
      <alignment horizontal="center" vertical="center"/>
    </xf>
    <xf numFmtId="0" fontId="10" fillId="7" borderId="8" xfId="3" applyFont="1" applyFill="1" applyBorder="1" applyAlignment="1">
      <alignment horizontal="center" vertical="center"/>
    </xf>
    <xf numFmtId="0" fontId="10" fillId="7" borderId="9" xfId="3" applyFont="1" applyFill="1" applyBorder="1" applyAlignment="1">
      <alignment horizontal="center" vertical="center"/>
    </xf>
    <xf numFmtId="0" fontId="10" fillId="7" borderId="2" xfId="3" applyFont="1" applyFill="1" applyBorder="1" applyAlignment="1">
      <alignment horizontal="center" vertical="center"/>
    </xf>
    <xf numFmtId="10" fontId="5" fillId="8" borderId="2" xfId="1" applyNumberFormat="1" applyFont="1" applyFill="1" applyBorder="1" applyAlignment="1">
      <alignment horizontal="right"/>
    </xf>
    <xf numFmtId="10" fontId="6" fillId="8" borderId="2" xfId="1" applyNumberFormat="1" applyFont="1" applyFill="1" applyBorder="1" applyAlignment="1">
      <alignment horizontal="right"/>
    </xf>
    <xf numFmtId="10" fontId="5" fillId="2" borderId="2" xfId="1" applyNumberFormat="1" applyFont="1" applyFill="1" applyBorder="1" applyAlignment="1">
      <alignment horizontal="right"/>
    </xf>
    <xf numFmtId="10" fontId="5" fillId="12" borderId="2" xfId="1" applyNumberFormat="1" applyFont="1" applyFill="1" applyBorder="1" applyAlignment="1">
      <alignment horizontal="right"/>
    </xf>
    <xf numFmtId="10" fontId="6" fillId="12" borderId="2" xfId="1" applyNumberFormat="1" applyFont="1" applyFill="1" applyBorder="1" applyAlignment="1">
      <alignment horizontal="right"/>
    </xf>
    <xf numFmtId="10" fontId="6" fillId="11" borderId="2" xfId="1" applyNumberFormat="1" applyFont="1" applyFill="1" applyBorder="1" applyAlignment="1">
      <alignment horizontal="right"/>
    </xf>
    <xf numFmtId="10" fontId="5" fillId="5" borderId="2" xfId="1" applyNumberFormat="1" applyFont="1" applyFill="1" applyBorder="1" applyAlignment="1">
      <alignment horizontal="right"/>
    </xf>
    <xf numFmtId="10" fontId="6" fillId="5" borderId="2" xfId="1" applyNumberFormat="1" applyFont="1" applyFill="1" applyBorder="1" applyAlignment="1">
      <alignment horizontal="right"/>
    </xf>
    <xf numFmtId="10" fontId="5" fillId="10" borderId="2" xfId="1" applyNumberFormat="1" applyFont="1" applyFill="1" applyBorder="1" applyAlignment="1">
      <alignment horizontal="right"/>
    </xf>
    <xf numFmtId="10" fontId="6" fillId="10" borderId="2" xfId="1" applyNumberFormat="1" applyFont="1" applyFill="1" applyBorder="1" applyAlignment="1">
      <alignment horizontal="right"/>
    </xf>
    <xf numFmtId="10" fontId="5" fillId="9" borderId="2" xfId="1" applyNumberFormat="1" applyFont="1" applyFill="1" applyBorder="1" applyAlignment="1">
      <alignment horizontal="right"/>
    </xf>
    <xf numFmtId="10" fontId="6" fillId="9" borderId="2" xfId="1" applyNumberFormat="1" applyFont="1" applyFill="1" applyBorder="1" applyAlignment="1">
      <alignment horizontal="right"/>
    </xf>
    <xf numFmtId="10" fontId="12" fillId="4" borderId="2" xfId="1" applyNumberFormat="1" applyFont="1" applyFill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5" fillId="14" borderId="0" xfId="0" applyFont="1" applyFill="1" applyBorder="1" applyAlignment="1">
      <alignment horizontal="left"/>
    </xf>
    <xf numFmtId="0" fontId="5" fillId="14" borderId="2" xfId="0" applyFont="1" applyFill="1" applyBorder="1" applyAlignment="1">
      <alignment horizontal="left"/>
    </xf>
    <xf numFmtId="0" fontId="14" fillId="13" borderId="0" xfId="0" applyFont="1" applyFill="1" applyBorder="1" applyAlignment="1">
      <alignment horizontal="left"/>
    </xf>
    <xf numFmtId="0" fontId="0" fillId="2" borderId="3" xfId="0" applyFill="1" applyBorder="1"/>
    <xf numFmtId="0" fontId="0" fillId="2" borderId="0" xfId="0" applyFill="1" applyBorder="1"/>
    <xf numFmtId="0" fontId="0" fillId="2" borderId="2" xfId="0" applyFill="1" applyBorder="1"/>
    <xf numFmtId="0" fontId="9" fillId="2" borderId="10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0" fontId="15" fillId="16" borderId="7" xfId="3" applyFont="1" applyFill="1" applyBorder="1" applyAlignment="1">
      <alignment horizontal="center" vertical="center"/>
    </xf>
    <xf numFmtId="0" fontId="15" fillId="16" borderId="8" xfId="3" applyFont="1" applyFill="1" applyBorder="1" applyAlignment="1">
      <alignment horizontal="center" vertical="center"/>
    </xf>
    <xf numFmtId="0" fontId="15" fillId="16" borderId="9" xfId="3" applyFont="1" applyFill="1" applyBorder="1" applyAlignment="1">
      <alignment horizontal="center" vertical="center"/>
    </xf>
    <xf numFmtId="0" fontId="15" fillId="16" borderId="3" xfId="3" applyFont="1" applyFill="1" applyBorder="1" applyAlignment="1">
      <alignment horizontal="center" vertical="center"/>
    </xf>
    <xf numFmtId="0" fontId="15" fillId="16" borderId="0" xfId="3" applyFont="1" applyFill="1" applyBorder="1" applyAlignment="1">
      <alignment horizontal="center" vertical="center"/>
    </xf>
    <xf numFmtId="0" fontId="15" fillId="16" borderId="2" xfId="3" applyFont="1" applyFill="1" applyBorder="1" applyAlignment="1">
      <alignment horizontal="center" vertical="center"/>
    </xf>
    <xf numFmtId="0" fontId="5" fillId="15" borderId="0" xfId="0" applyFont="1" applyFill="1" applyBorder="1" applyAlignment="1">
      <alignment horizontal="left"/>
    </xf>
    <xf numFmtId="0" fontId="5" fillId="13" borderId="0" xfId="0" applyFont="1" applyFill="1" applyBorder="1" applyAlignment="1">
      <alignment horizontal="left"/>
    </xf>
    <xf numFmtId="0" fontId="6" fillId="13" borderId="0" xfId="0" applyFont="1" applyFill="1" applyBorder="1" applyAlignment="1">
      <alignment horizontal="left"/>
    </xf>
    <xf numFmtId="0" fontId="16" fillId="15" borderId="3" xfId="0" applyFont="1" applyFill="1" applyBorder="1" applyAlignment="1">
      <alignment horizontal="center" vertical="center"/>
    </xf>
    <xf numFmtId="0" fontId="17" fillId="15" borderId="0" xfId="0" applyFont="1" applyFill="1" applyBorder="1" applyAlignment="1">
      <alignment horizontal="left"/>
    </xf>
    <xf numFmtId="0" fontId="20" fillId="6" borderId="3" xfId="0" applyFont="1" applyFill="1" applyBorder="1" applyAlignment="1">
      <alignment horizontal="center" vertical="center"/>
    </xf>
    <xf numFmtId="0" fontId="17" fillId="6" borderId="0" xfId="0" applyFont="1" applyFill="1" applyBorder="1"/>
    <xf numFmtId="0" fontId="16" fillId="8" borderId="4" xfId="0" applyFont="1" applyFill="1" applyBorder="1" applyAlignment="1"/>
    <xf numFmtId="0" fontId="17" fillId="8" borderId="4" xfId="0" applyFont="1" applyFill="1" applyBorder="1" applyAlignment="1"/>
    <xf numFmtId="0" fontId="17" fillId="2" borderId="3" xfId="0" applyFont="1" applyFill="1" applyBorder="1"/>
    <xf numFmtId="0" fontId="16" fillId="12" borderId="4" xfId="0" applyFont="1" applyFill="1" applyBorder="1" applyAlignment="1"/>
    <xf numFmtId="0" fontId="17" fillId="12" borderId="4" xfId="0" applyFont="1" applyFill="1" applyBorder="1" applyAlignment="1"/>
    <xf numFmtId="0" fontId="16" fillId="2" borderId="3" xfId="0" applyFont="1" applyFill="1" applyBorder="1"/>
    <xf numFmtId="0" fontId="16" fillId="6" borderId="4" xfId="0" applyFont="1" applyFill="1" applyBorder="1" applyAlignment="1"/>
    <xf numFmtId="0" fontId="16" fillId="4" borderId="3" xfId="0" applyFont="1" applyFill="1" applyBorder="1" applyAlignment="1">
      <alignment horizontal="center" vertical="center"/>
    </xf>
    <xf numFmtId="0" fontId="16" fillId="5" borderId="4" xfId="0" applyFont="1" applyFill="1" applyBorder="1" applyAlignment="1"/>
    <xf numFmtId="0" fontId="17" fillId="5" borderId="4" xfId="0" applyFont="1" applyFill="1" applyBorder="1" applyAlignment="1"/>
    <xf numFmtId="0" fontId="17" fillId="5" borderId="4" xfId="0" applyFont="1" applyFill="1" applyBorder="1"/>
    <xf numFmtId="0" fontId="16" fillId="10" borderId="4" xfId="0" applyFont="1" applyFill="1" applyBorder="1" applyAlignment="1"/>
    <xf numFmtId="0" fontId="17" fillId="10" borderId="4" xfId="0" applyFont="1" applyFill="1" applyBorder="1" applyAlignment="1"/>
    <xf numFmtId="0" fontId="17" fillId="10" borderId="4" xfId="0" applyFont="1" applyFill="1" applyBorder="1"/>
    <xf numFmtId="0" fontId="16" fillId="9" borderId="4" xfId="0" applyFont="1" applyFill="1" applyBorder="1" applyAlignment="1"/>
    <xf numFmtId="0" fontId="17" fillId="9" borderId="4" xfId="0" applyFont="1" applyFill="1" applyBorder="1" applyAlignment="1"/>
    <xf numFmtId="0" fontId="21" fillId="4" borderId="4" xfId="0" applyFont="1" applyFill="1" applyBorder="1" applyAlignment="1"/>
    <xf numFmtId="0" fontId="10" fillId="17" borderId="7" xfId="3" applyFont="1" applyFill="1" applyBorder="1" applyAlignment="1">
      <alignment horizontal="center" vertical="center"/>
    </xf>
    <xf numFmtId="0" fontId="10" fillId="17" borderId="8" xfId="3" applyFont="1" applyFill="1" applyBorder="1" applyAlignment="1">
      <alignment horizontal="center" vertical="center"/>
    </xf>
    <xf numFmtId="0" fontId="10" fillId="17" borderId="9" xfId="3" applyFont="1" applyFill="1" applyBorder="1" applyAlignment="1">
      <alignment horizontal="center" vertical="center"/>
    </xf>
    <xf numFmtId="0" fontId="10" fillId="17" borderId="3" xfId="3" applyFont="1" applyFill="1" applyBorder="1" applyAlignment="1">
      <alignment horizontal="center" vertical="center"/>
    </xf>
    <xf numFmtId="0" fontId="10" fillId="17" borderId="0" xfId="3" applyFont="1" applyFill="1" applyBorder="1" applyAlignment="1">
      <alignment horizontal="center" vertical="center"/>
    </xf>
    <xf numFmtId="0" fontId="10" fillId="17" borderId="2" xfId="3" applyFont="1" applyFill="1" applyBorder="1" applyAlignment="1">
      <alignment horizontal="center" vertical="center"/>
    </xf>
    <xf numFmtId="0" fontId="16" fillId="18" borderId="3" xfId="0" applyFont="1" applyFill="1" applyBorder="1" applyAlignment="1">
      <alignment horizontal="left" vertical="center"/>
    </xf>
    <xf numFmtId="0" fontId="17" fillId="18" borderId="0" xfId="0" applyFont="1" applyFill="1" applyBorder="1" applyAlignment="1">
      <alignment horizontal="left"/>
    </xf>
    <xf numFmtId="17" fontId="16" fillId="18" borderId="0" xfId="0" applyNumberFormat="1" applyFont="1" applyFill="1" applyBorder="1" applyAlignment="1">
      <alignment horizontal="left" vertical="center" wrapText="1"/>
    </xf>
    <xf numFmtId="17" fontId="16" fillId="18" borderId="2" xfId="0" applyNumberFormat="1" applyFont="1" applyFill="1" applyBorder="1" applyAlignment="1">
      <alignment horizontal="left" vertical="center" wrapText="1"/>
    </xf>
    <xf numFmtId="17" fontId="16" fillId="6" borderId="0" xfId="0" applyNumberFormat="1" applyFont="1" applyFill="1" applyBorder="1" applyAlignment="1">
      <alignment horizontal="right" vertical="center" wrapText="1"/>
    </xf>
    <xf numFmtId="0" fontId="16" fillId="6" borderId="0" xfId="0" applyFont="1" applyFill="1" applyBorder="1" applyAlignment="1">
      <alignment horizontal="right" vertical="center" wrapText="1"/>
    </xf>
    <xf numFmtId="0" fontId="16" fillId="6" borderId="2" xfId="0" applyFont="1" applyFill="1" applyBorder="1" applyAlignment="1">
      <alignment horizontal="right" vertical="center" wrapText="1"/>
    </xf>
    <xf numFmtId="17" fontId="16" fillId="4" borderId="0" xfId="0" applyNumberFormat="1" applyFont="1" applyFill="1" applyBorder="1" applyAlignment="1">
      <alignment horizontal="right" vertical="center" wrapText="1"/>
    </xf>
    <xf numFmtId="0" fontId="16" fillId="4" borderId="0" xfId="0" applyFont="1" applyFill="1" applyBorder="1" applyAlignment="1">
      <alignment horizontal="right" vertical="center" wrapText="1"/>
    </xf>
    <xf numFmtId="0" fontId="16" fillId="4" borderId="2" xfId="0" applyFont="1" applyFill="1" applyBorder="1" applyAlignment="1">
      <alignment horizontal="right" vertical="center" wrapText="1"/>
    </xf>
    <xf numFmtId="17" fontId="16" fillId="15" borderId="0" xfId="0" applyNumberFormat="1" applyFont="1" applyFill="1" applyBorder="1" applyAlignment="1">
      <alignment horizontal="right" vertical="center" wrapText="1"/>
    </xf>
    <xf numFmtId="17" fontId="16" fillId="15" borderId="2" xfId="0" applyNumberFormat="1" applyFont="1" applyFill="1" applyBorder="1" applyAlignment="1">
      <alignment horizontal="right" vertical="center" wrapText="1"/>
    </xf>
    <xf numFmtId="4" fontId="14" fillId="13" borderId="0" xfId="0" applyNumberFormat="1" applyFont="1" applyFill="1" applyBorder="1" applyAlignment="1">
      <alignment horizontal="right"/>
    </xf>
    <xf numFmtId="0" fontId="14" fillId="13" borderId="0" xfId="0" applyFont="1" applyFill="1" applyBorder="1" applyAlignment="1">
      <alignment horizontal="right"/>
    </xf>
    <xf numFmtId="4" fontId="14" fillId="13" borderId="2" xfId="0" applyNumberFormat="1" applyFont="1" applyFill="1" applyBorder="1" applyAlignment="1">
      <alignment horizontal="right"/>
    </xf>
    <xf numFmtId="0" fontId="5" fillId="14" borderId="0" xfId="0" applyFont="1" applyFill="1" applyBorder="1" applyAlignment="1">
      <alignment horizontal="right"/>
    </xf>
    <xf numFmtId="0" fontId="5" fillId="14" borderId="2" xfId="0" applyFont="1" applyFill="1" applyBorder="1" applyAlignment="1">
      <alignment horizontal="right"/>
    </xf>
    <xf numFmtId="4" fontId="5" fillId="13" borderId="0" xfId="0" applyNumberFormat="1" applyFont="1" applyFill="1" applyBorder="1" applyAlignment="1">
      <alignment horizontal="right"/>
    </xf>
    <xf numFmtId="4" fontId="5" fillId="13" borderId="2" xfId="0" applyNumberFormat="1" applyFont="1" applyFill="1" applyBorder="1" applyAlignment="1">
      <alignment horizontal="right"/>
    </xf>
    <xf numFmtId="4" fontId="6" fillId="13" borderId="0" xfId="0" applyNumberFormat="1" applyFont="1" applyFill="1" applyBorder="1" applyAlignment="1">
      <alignment horizontal="right"/>
    </xf>
    <xf numFmtId="4" fontId="6" fillId="13" borderId="2" xfId="0" applyNumberFormat="1" applyFont="1" applyFill="1" applyBorder="1" applyAlignment="1">
      <alignment horizontal="right"/>
    </xf>
    <xf numFmtId="2" fontId="5" fillId="13" borderId="0" xfId="0" applyNumberFormat="1" applyFont="1" applyFill="1" applyBorder="1" applyAlignment="1">
      <alignment horizontal="right"/>
    </xf>
    <xf numFmtId="2" fontId="5" fillId="13" borderId="2" xfId="0" applyNumberFormat="1" applyFont="1" applyFill="1" applyBorder="1" applyAlignment="1">
      <alignment horizontal="right"/>
    </xf>
    <xf numFmtId="2" fontId="6" fillId="15" borderId="0" xfId="0" applyNumberFormat="1" applyFont="1" applyFill="1" applyBorder="1" applyAlignment="1">
      <alignment horizontal="right"/>
    </xf>
    <xf numFmtId="2" fontId="6" fillId="15" borderId="2" xfId="0" applyNumberFormat="1" applyFont="1" applyFill="1" applyBorder="1" applyAlignment="1">
      <alignment horizontal="right"/>
    </xf>
    <xf numFmtId="0" fontId="0" fillId="3" borderId="7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21" borderId="3" xfId="0" applyFill="1" applyBorder="1"/>
    <xf numFmtId="10" fontId="0" fillId="21" borderId="2" xfId="1" applyNumberFormat="1" applyFont="1" applyFill="1" applyBorder="1"/>
    <xf numFmtId="0" fontId="0" fillId="21" borderId="10" xfId="0" applyFill="1" applyBorder="1"/>
    <xf numFmtId="10" fontId="0" fillId="21" borderId="11" xfId="1" applyNumberFormat="1" applyFont="1" applyFill="1" applyBorder="1"/>
    <xf numFmtId="0" fontId="0" fillId="19" borderId="0" xfId="0" applyFill="1" applyBorder="1"/>
    <xf numFmtId="169" fontId="0" fillId="19" borderId="0" xfId="0" applyNumberFormat="1" applyFill="1" applyBorder="1"/>
    <xf numFmtId="4" fontId="0" fillId="19" borderId="0" xfId="0" applyNumberFormat="1" applyFill="1" applyBorder="1"/>
    <xf numFmtId="169" fontId="0" fillId="19" borderId="2" xfId="0" applyNumberFormat="1" applyFill="1" applyBorder="1"/>
    <xf numFmtId="0" fontId="0" fillId="20" borderId="0" xfId="0" applyFill="1" applyBorder="1"/>
    <xf numFmtId="169" fontId="0" fillId="20" borderId="0" xfId="0" applyNumberFormat="1" applyFill="1" applyBorder="1"/>
    <xf numFmtId="169" fontId="0" fillId="20" borderId="2" xfId="0" applyNumberFormat="1" applyFill="1" applyBorder="1"/>
    <xf numFmtId="169" fontId="0" fillId="19" borderId="0" xfId="2" applyNumberFormat="1" applyFont="1" applyFill="1" applyBorder="1"/>
    <xf numFmtId="10" fontId="0" fillId="20" borderId="0" xfId="1" applyNumberFormat="1" applyFont="1" applyFill="1" applyBorder="1"/>
    <xf numFmtId="10" fontId="0" fillId="20" borderId="2" xfId="1" applyNumberFormat="1" applyFont="1" applyFill="1" applyBorder="1"/>
    <xf numFmtId="10" fontId="0" fillId="19" borderId="0" xfId="1" applyNumberFormat="1" applyFont="1" applyFill="1" applyBorder="1"/>
    <xf numFmtId="10" fontId="0" fillId="19" borderId="2" xfId="1" applyNumberFormat="1" applyFont="1" applyFill="1" applyBorder="1"/>
    <xf numFmtId="0" fontId="0" fillId="19" borderId="6" xfId="0" applyFill="1" applyBorder="1"/>
    <xf numFmtId="10" fontId="0" fillId="19" borderId="6" xfId="1" applyNumberFormat="1" applyFont="1" applyFill="1" applyBorder="1"/>
    <xf numFmtId="10" fontId="0" fillId="19" borderId="11" xfId="1" applyNumberFormat="1" applyFont="1" applyFill="1" applyBorder="1"/>
    <xf numFmtId="0" fontId="17" fillId="19" borderId="4" xfId="0" applyFont="1" applyFill="1" applyBorder="1"/>
    <xf numFmtId="0" fontId="17" fillId="20" borderId="4" xfId="0" applyFont="1" applyFill="1" applyBorder="1"/>
    <xf numFmtId="0" fontId="17" fillId="19" borderId="5" xfId="0" applyFont="1" applyFill="1" applyBorder="1"/>
    <xf numFmtId="0" fontId="19" fillId="13" borderId="4" xfId="0" applyFont="1" applyFill="1" applyBorder="1" applyAlignment="1">
      <alignment horizontal="left"/>
    </xf>
    <xf numFmtId="0" fontId="17" fillId="13" borderId="4" xfId="0" applyFont="1" applyFill="1" applyBorder="1" applyAlignment="1">
      <alignment horizontal="left"/>
    </xf>
    <xf numFmtId="0" fontId="16" fillId="13" borderId="4" xfId="0" applyFont="1" applyFill="1" applyBorder="1" applyAlignment="1">
      <alignment horizontal="left"/>
    </xf>
    <xf numFmtId="0" fontId="18" fillId="14" borderId="4" xfId="0" applyFont="1" applyFill="1" applyBorder="1" applyAlignment="1">
      <alignment horizontal="left"/>
    </xf>
    <xf numFmtId="0" fontId="17" fillId="14" borderId="4" xfId="0" applyFont="1" applyFill="1" applyBorder="1" applyAlignment="1">
      <alignment horizontal="left"/>
    </xf>
    <xf numFmtId="0" fontId="16" fillId="15" borderId="4" xfId="0" applyFont="1" applyFill="1" applyBorder="1" applyAlignment="1">
      <alignment horizontal="left"/>
    </xf>
  </cellXfs>
  <cellStyles count="4">
    <cellStyle name="Normal" xfId="0" builtinId="0"/>
    <cellStyle name="Porcentagem" xfId="1" builtinId="5"/>
    <cellStyle name="Título 1" xfId="3" builtinId="16"/>
    <cellStyle name="Vírgula" xfId="2" builtinId="3"/>
  </cellStyles>
  <dxfs count="0"/>
  <tableStyles count="0" defaultTableStyle="TableStyleMedium2" defaultPivotStyle="PivotStyleMedium9"/>
  <colors>
    <mruColors>
      <color rgb="FFCCCCFF"/>
      <color rgb="FFCC99FF"/>
      <color rgb="FF9966FF"/>
      <color rgb="FF9933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12</xdr:row>
      <xdr:rowOff>180973</xdr:rowOff>
    </xdr:from>
    <xdr:to>
      <xdr:col>11</xdr:col>
      <xdr:colOff>1066800</xdr:colOff>
      <xdr:row>30</xdr:row>
      <xdr:rowOff>9525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AA614D9-7C81-F728-F129-BA899E96BC2A}"/>
            </a:ext>
          </a:extLst>
        </xdr:cNvPr>
        <xdr:cNvSpPr txBox="1"/>
      </xdr:nvSpPr>
      <xdr:spPr>
        <a:xfrm>
          <a:off x="657224" y="2943223"/>
          <a:ext cx="10668001" cy="325755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1400" b="1"/>
            <a:t>ANÁLISE</a:t>
          </a:r>
          <a:r>
            <a:rPr lang="pt-BR" sz="1400" b="1" baseline="0"/>
            <a:t> GERAL</a:t>
          </a:r>
        </a:p>
        <a:p>
          <a:pPr algn="ctr"/>
          <a:endParaRPr lang="pt-BR" sz="1400" b="1" baseline="0"/>
        </a:p>
        <a:p>
          <a:pPr algn="l"/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Os indicadores ou índices de liquidez desempenham um papel crucial na avaliação da saúde financeira de uma empresa. Essas métricas permitem analisar a capacidade da empresa de cumprir suas obrigações e pagar suas dívidas. </a:t>
          </a:r>
        </a:p>
        <a:p>
          <a:pPr algn="l"/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Tendo como base os indicadores correntes da empresa analisada, u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 aspecto notável é o aumento gradual do ativo circulante nos anos de 2019 e 2021, o que indica uma boa liquidez e, por conseguinte, uma sólida saúde financeira da empresa. Além disso, entre 2016 e 2019 houve um aumento</a:t>
          </a:r>
          <a:r>
            <a:rPr lang="pt-B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expressivo no lucro líquido e, somado isso aos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índices de rentabilidade, pode-se inferir que a empresa possui uma gestão eficiente.</a:t>
          </a: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 liquidez corrente é um indicador que aponta a quantidade de ativos disponíveis para pagar as dívidas de curto prazo. Quanto maior a liquidez, melhor é a situação financeira. Se o resultado for superior a 1, significa que a empresa tem margem de manobra no curto prazo para cumprir suas obrigações ou até mesmo liquidá-las, se necessário. 	Analisando os dados, observamos que a empresa apresentou índices superiores a 1 em todos os anos analisados.</a:t>
          </a:r>
        </a:p>
        <a:p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Já a liquidez seca mede a capacidade da empresa de pagar suas dívidas de curto prazo considerando apenas os ativos líquidos. Quando esse índice é maior que 1, também indica uma margem de segurança no curto prazo para cumprir as obrigações ou liquidá-las, se necessário. Nesse sentido, foi observado que nos anos de 2019 e 2021 a empresa apresentou índices superiores a 1 nesse aspecto.</a:t>
          </a:r>
        </a:p>
        <a:p>
          <a:r>
            <a:rPr lang="pt-BR"/>
            <a:t>	</a:t>
          </a:r>
          <a:r>
            <a:rPr lang="pt-B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 resumo, notamos que a empresa conseguiu reduzir sua porcentagem de endividamento ao longo dos anos. Os índices de liquidez são indicadores importantes que refletem a situação financeira da empresa, fornecendo uma medida de sua solidez. Índices de liquidez saudáveis, ou seja, superiores a 1, indicam que a empresa tem a capacidade de pagar suas dívidas. Isso demonstra uma boa gestão e faz com que a empresa seja um potencial investimento atrativo para compradores ou investidores, devido à sua capacidade de gerar fluxo de caixa e reinvestir em novos empreendimentos.</a:t>
          </a:r>
          <a:br>
            <a:rPr lang="pt-BR"/>
          </a:br>
          <a:endParaRPr lang="pt-BR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6"/>
  <sheetViews>
    <sheetView tabSelected="1" topLeftCell="A7" zoomScale="70" zoomScaleNormal="70" workbookViewId="0">
      <selection activeCell="E57" sqref="E57"/>
    </sheetView>
  </sheetViews>
  <sheetFormatPr defaultRowHeight="15" x14ac:dyDescent="0.25"/>
  <cols>
    <col min="1" max="1" width="10.7109375" customWidth="1"/>
    <col min="2" max="2" width="53.42578125" bestFit="1" customWidth="1"/>
    <col min="4" max="7" width="15.7109375" customWidth="1"/>
    <col min="8" max="8" width="13.5703125" customWidth="1"/>
    <col min="9" max="10" width="15.7109375" customWidth="1"/>
    <col min="11" max="11" width="13.42578125" customWidth="1"/>
    <col min="12" max="17" width="15.7109375" customWidth="1"/>
    <col min="18" max="20" width="15.7109375" style="7" customWidth="1"/>
  </cols>
  <sheetData>
    <row r="1" spans="2:31" ht="15.75" customHeight="1" x14ac:dyDescent="0.25">
      <c r="B1" s="74" t="s">
        <v>0</v>
      </c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6"/>
    </row>
    <row r="2" spans="2:31" ht="16.5" customHeight="1" x14ac:dyDescent="0.25">
      <c r="B2" s="32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77"/>
    </row>
    <row r="3" spans="2:31" ht="51.75" x14ac:dyDescent="0.3">
      <c r="B3" s="117" t="s">
        <v>1</v>
      </c>
      <c r="C3" s="118"/>
      <c r="D3" s="146" t="s">
        <v>279</v>
      </c>
      <c r="E3" s="147" t="s">
        <v>289</v>
      </c>
      <c r="F3" s="146" t="s">
        <v>280</v>
      </c>
      <c r="G3" s="147" t="s">
        <v>288</v>
      </c>
      <c r="H3" s="147" t="s">
        <v>277</v>
      </c>
      <c r="I3" s="146" t="s">
        <v>281</v>
      </c>
      <c r="J3" s="147" t="s">
        <v>290</v>
      </c>
      <c r="K3" s="147" t="s">
        <v>278</v>
      </c>
      <c r="L3" s="146" t="s">
        <v>282</v>
      </c>
      <c r="M3" s="146" t="s">
        <v>291</v>
      </c>
      <c r="N3" s="147" t="s">
        <v>285</v>
      </c>
      <c r="O3" s="146" t="s">
        <v>283</v>
      </c>
      <c r="P3" s="146" t="s">
        <v>292</v>
      </c>
      <c r="Q3" s="147" t="s">
        <v>286</v>
      </c>
      <c r="R3" s="146" t="s">
        <v>284</v>
      </c>
      <c r="S3" s="146" t="s">
        <v>293</v>
      </c>
      <c r="T3" s="148" t="s">
        <v>287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2:31" ht="17.25" x14ac:dyDescent="0.3">
      <c r="B4" s="119" t="s">
        <v>2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5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2:31" ht="17.25" x14ac:dyDescent="0.3">
      <c r="B5" s="120" t="s">
        <v>3</v>
      </c>
      <c r="C5" s="12"/>
      <c r="D5" s="25">
        <v>599.1</v>
      </c>
      <c r="E5" s="34">
        <f>D5/D$30</f>
        <v>9.8203455397829723E-2</v>
      </c>
      <c r="F5" s="25" t="s">
        <v>5</v>
      </c>
      <c r="G5" s="34">
        <f>F5/F$30</f>
        <v>5.562369431902419E-2</v>
      </c>
      <c r="H5" s="34">
        <f>F5/D5-1</f>
        <v>-0.31113336671674185</v>
      </c>
      <c r="I5" s="25" t="s">
        <v>4</v>
      </c>
      <c r="J5" s="34">
        <f>I5/I$30</f>
        <v>6.8105084861368459E-2</v>
      </c>
      <c r="K5" s="34">
        <f>I5/F5-1</f>
        <v>0.45165980130845651</v>
      </c>
      <c r="L5" s="25" t="s">
        <v>6</v>
      </c>
      <c r="M5" s="34">
        <f>L5/L$30</f>
        <v>1.5446336989859078E-2</v>
      </c>
      <c r="N5" s="34">
        <f>L5/I5-1</f>
        <v>-0.48973460190285434</v>
      </c>
      <c r="O5" s="25" t="s">
        <v>7</v>
      </c>
      <c r="P5" s="34">
        <f>O5/O$30</f>
        <v>6.8144053302640006E-2</v>
      </c>
      <c r="Q5" s="34">
        <f>O5/L5-1</f>
        <v>4.5001635590448155</v>
      </c>
      <c r="R5" s="25" t="s">
        <v>8</v>
      </c>
      <c r="S5" s="34">
        <f>R5/R$30</f>
        <v>6.6854936615205057E-2</v>
      </c>
      <c r="T5" s="78">
        <f>R5/O5-1</f>
        <v>0.52622814321398814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2:31" ht="17.25" x14ac:dyDescent="0.3">
      <c r="B6" s="120" t="s">
        <v>9</v>
      </c>
      <c r="C6" s="12"/>
      <c r="D6" s="25">
        <v>819</v>
      </c>
      <c r="E6" s="34">
        <f t="shared" ref="E6:E28" si="0">D6/D$30</f>
        <v>0.13424909025341769</v>
      </c>
      <c r="F6" s="25" t="s">
        <v>10</v>
      </c>
      <c r="G6" s="34">
        <f t="shared" ref="G6:G30" si="1">F6/F$30</f>
        <v>0.169768852348541</v>
      </c>
      <c r="H6" s="34">
        <f>F6/D6-1</f>
        <v>0.53797313797313784</v>
      </c>
      <c r="I6" s="25" t="s">
        <v>11</v>
      </c>
      <c r="J6" s="34">
        <f t="shared" ref="J6:J30" si="2">I6/I$30</f>
        <v>4.6506076142189684E-2</v>
      </c>
      <c r="K6" s="34">
        <f>I6/F6-1</f>
        <v>-0.67521435376309935</v>
      </c>
      <c r="L6" s="25" t="s">
        <v>12</v>
      </c>
      <c r="M6" s="34">
        <f t="shared" ref="M6:M30" si="3">L6/L$30</f>
        <v>0.22475759305950654</v>
      </c>
      <c r="N6" s="34">
        <f>L6/I6-1</f>
        <v>9.873136152529943</v>
      </c>
      <c r="O6" s="25" t="s">
        <v>13</v>
      </c>
      <c r="P6" s="34">
        <f t="shared" ref="P6:P30" si="4">O6/O$30</f>
        <v>4.9517309578426046E-2</v>
      </c>
      <c r="Q6" s="34">
        <f>O6/L6-1</f>
        <v>-0.72532709860168154</v>
      </c>
      <c r="R6" s="25" t="s">
        <v>14</v>
      </c>
      <c r="S6" s="34">
        <f t="shared" ref="S6:S28" si="5">R6/R$30</f>
        <v>4.0547511241487477E-2</v>
      </c>
      <c r="T6" s="78">
        <f>R6/O6-1</f>
        <v>0.27385824193812414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2:31" ht="17.25" x14ac:dyDescent="0.3">
      <c r="B7" s="120" t="s">
        <v>15</v>
      </c>
      <c r="C7" s="12"/>
      <c r="D7" s="25">
        <v>276.2</v>
      </c>
      <c r="E7" s="34">
        <f t="shared" si="0"/>
        <v>4.5274235321115949E-2</v>
      </c>
      <c r="F7" s="25" t="s">
        <v>16</v>
      </c>
      <c r="G7" s="34">
        <f t="shared" si="1"/>
        <v>0.11056001078239773</v>
      </c>
      <c r="H7" s="34">
        <f>F7/D7-1</f>
        <v>1.9699493120926865</v>
      </c>
      <c r="I7" s="25" t="s">
        <v>17</v>
      </c>
      <c r="J7" s="34">
        <f t="shared" si="2"/>
        <v>0.16964316164016049</v>
      </c>
      <c r="K7" s="34">
        <f>I7/F7-1</f>
        <v>0.81921248323783979</v>
      </c>
      <c r="L7" s="25" t="s">
        <v>18</v>
      </c>
      <c r="M7" s="34">
        <f t="shared" si="3"/>
        <v>0.10716938421815868</v>
      </c>
      <c r="N7" s="34">
        <f>L7/I7-1</f>
        <v>0.42129598606178376</v>
      </c>
      <c r="O7" s="25" t="s">
        <v>19</v>
      </c>
      <c r="P7" s="34">
        <f t="shared" si="4"/>
        <v>0.15592400158870398</v>
      </c>
      <c r="Q7" s="34">
        <f>O7/L7-1</f>
        <v>0.81390853371051408</v>
      </c>
      <c r="R7" s="25" t="s">
        <v>20</v>
      </c>
      <c r="S7" s="34">
        <f t="shared" si="5"/>
        <v>0.12030866545437494</v>
      </c>
      <c r="T7" s="78">
        <f>R7/O7-1</f>
        <v>0.20032230395342188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2:31" ht="17.25" x14ac:dyDescent="0.3">
      <c r="B8" s="120" t="s">
        <v>21</v>
      </c>
      <c r="C8" s="12"/>
      <c r="D8" s="25">
        <v>304.8</v>
      </c>
      <c r="E8" s="34">
        <f t="shared" si="0"/>
        <v>4.9962298790282925E-2</v>
      </c>
      <c r="F8" s="25" t="s">
        <v>22</v>
      </c>
      <c r="G8" s="34">
        <f t="shared" si="1"/>
        <v>5.6742368084102705E-2</v>
      </c>
      <c r="H8" s="34">
        <f>F8/D8-1</f>
        <v>0.38123359580052485</v>
      </c>
      <c r="I8" s="25" t="s">
        <v>23</v>
      </c>
      <c r="J8" s="34">
        <f t="shared" si="2"/>
        <v>6.3569293030340923E-2</v>
      </c>
      <c r="K8" s="34">
        <f>I8/F8-1</f>
        <v>0.32826603325415693</v>
      </c>
      <c r="L8" s="25" t="s">
        <v>24</v>
      </c>
      <c r="M8" s="34">
        <f t="shared" si="3"/>
        <v>4.0119043408400751E-2</v>
      </c>
      <c r="N8" s="34">
        <f>L8/I8-1</f>
        <v>0.4198855507868382</v>
      </c>
      <c r="O8" s="25" t="s">
        <v>25</v>
      </c>
      <c r="P8" s="34">
        <f t="shared" si="4"/>
        <v>3.7067057898533692E-2</v>
      </c>
      <c r="Q8" s="34">
        <f>O8/L8-1</f>
        <v>0.1518891687657431</v>
      </c>
      <c r="R8" s="25" t="s">
        <v>26</v>
      </c>
      <c r="S8" s="34">
        <f t="shared" si="5"/>
        <v>2.6904018799205932E-2</v>
      </c>
      <c r="T8" s="78">
        <f>R8/O8-1</f>
        <v>0.12912748742619717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2:31" ht="17.25" x14ac:dyDescent="0.3">
      <c r="B9" s="120" t="s">
        <v>27</v>
      </c>
      <c r="C9" s="12"/>
      <c r="D9" s="71">
        <v>1596.7</v>
      </c>
      <c r="E9" s="34">
        <f t="shared" si="0"/>
        <v>0.26172835458807331</v>
      </c>
      <c r="F9" s="25" t="s">
        <v>28</v>
      </c>
      <c r="G9" s="34">
        <f t="shared" si="1"/>
        <v>0.26542219826133834</v>
      </c>
      <c r="H9" s="34">
        <f>F9/D9-1</f>
        <v>0.23335629736331187</v>
      </c>
      <c r="I9" s="25" t="s">
        <v>29</v>
      </c>
      <c r="J9" s="34">
        <f t="shared" si="2"/>
        <v>0.31946070685598005</v>
      </c>
      <c r="K9" s="34">
        <f>I9/F9-1</f>
        <v>0.42700451937236572</v>
      </c>
      <c r="L9" s="25" t="s">
        <v>30</v>
      </c>
      <c r="M9" s="34">
        <f t="shared" si="3"/>
        <v>0.19207118351178057</v>
      </c>
      <c r="N9" s="34">
        <f>L9/I9-1</f>
        <v>0.35267952458899732</v>
      </c>
      <c r="O9" s="25" t="s">
        <v>31</v>
      </c>
      <c r="P9" s="34">
        <f t="shared" si="4"/>
        <v>0.24021852785500644</v>
      </c>
      <c r="Q9" s="34">
        <f>O9/L9-1</f>
        <v>0.55925604398495232</v>
      </c>
      <c r="R9" s="25" t="s">
        <v>32</v>
      </c>
      <c r="S9" s="34">
        <f t="shared" si="5"/>
        <v>0.2373920791150618</v>
      </c>
      <c r="T9" s="78">
        <f>R9/O9-1</f>
        <v>0.53735321905790268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2:31" ht="17.25" x14ac:dyDescent="0.3">
      <c r="B10" s="120" t="s">
        <v>33</v>
      </c>
      <c r="C10" s="12"/>
      <c r="D10" s="25">
        <v>18.600000000000001</v>
      </c>
      <c r="E10" s="34">
        <f t="shared" si="0"/>
        <v>3.048880437989706E-3</v>
      </c>
      <c r="F10" s="25" t="s">
        <v>34</v>
      </c>
      <c r="G10" s="34">
        <f t="shared" si="1"/>
        <v>5.7011928027495109E-3</v>
      </c>
      <c r="H10" s="34">
        <f>F10/D10-1</f>
        <v>1.2741935483870965</v>
      </c>
      <c r="I10" s="25" t="s">
        <v>35</v>
      </c>
      <c r="J10" s="34">
        <f t="shared" si="2"/>
        <v>1.2129548580717768E-2</v>
      </c>
      <c r="K10" s="34">
        <f>I10/F10-1</f>
        <v>1.522458628841608</v>
      </c>
      <c r="L10" s="25" t="s">
        <v>36</v>
      </c>
      <c r="M10" s="34">
        <f t="shared" si="3"/>
        <v>1.3617231988115871E-2</v>
      </c>
      <c r="N10" s="34">
        <f>L10/I10-1</f>
        <v>1.5257731958762886</v>
      </c>
      <c r="O10" s="25" t="s">
        <v>37</v>
      </c>
      <c r="P10" s="34">
        <f t="shared" si="4"/>
        <v>9.1147838633066108E-2</v>
      </c>
      <c r="Q10" s="34">
        <f>O10/L10-1</f>
        <v>7.3450834879406308</v>
      </c>
      <c r="R10" s="25" t="s">
        <v>38</v>
      </c>
      <c r="S10" s="34">
        <f t="shared" si="5"/>
        <v>9.3589616669185041E-2</v>
      </c>
      <c r="T10" s="78">
        <f>R10/O10-1</f>
        <v>0.59733214762116504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2:31" ht="17.25" x14ac:dyDescent="0.3">
      <c r="B11" s="120" t="s">
        <v>39</v>
      </c>
      <c r="C11" s="12"/>
      <c r="D11" s="25">
        <v>45.4</v>
      </c>
      <c r="E11" s="34">
        <f t="shared" si="0"/>
        <v>7.4418909615447653E-3</v>
      </c>
      <c r="F11" s="25" t="s">
        <v>40</v>
      </c>
      <c r="G11" s="34">
        <f t="shared" si="1"/>
        <v>7.3320304602736029E-3</v>
      </c>
      <c r="H11" s="34">
        <f>F11/D11-1</f>
        <v>0.19823788546255505</v>
      </c>
      <c r="I11" s="25" t="s">
        <v>41</v>
      </c>
      <c r="J11" s="34">
        <f t="shared" si="2"/>
        <v>9.4921959371127799E-3</v>
      </c>
      <c r="K11" s="34">
        <f>I11/F11-1</f>
        <v>0.53492647058823528</v>
      </c>
      <c r="L11" s="25" t="s">
        <v>42</v>
      </c>
      <c r="M11" s="34">
        <f t="shared" si="3"/>
        <v>5.0830929053968703E-3</v>
      </c>
      <c r="N11" s="34">
        <f>L11/I11-1</f>
        <v>0.20479041916167651</v>
      </c>
      <c r="O11" s="25" t="s">
        <v>43</v>
      </c>
      <c r="P11" s="34">
        <f t="shared" si="4"/>
        <v>3.2665699394509242E-3</v>
      </c>
      <c r="Q11" s="34">
        <f>O11/L11-1</f>
        <v>-0.19880715705765406</v>
      </c>
      <c r="R11" s="25" t="s">
        <v>44</v>
      </c>
      <c r="S11" s="34">
        <f t="shared" si="5"/>
        <v>2.9907827618367785E-3</v>
      </c>
      <c r="T11" s="78">
        <f>R11/O11-1</f>
        <v>0.42431761786600508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2:31" ht="17.25" x14ac:dyDescent="0.3">
      <c r="B12" s="120" t="s">
        <v>45</v>
      </c>
      <c r="C12" s="12"/>
      <c r="D12" s="25">
        <v>212.2</v>
      </c>
      <c r="E12" s="34">
        <f t="shared" si="0"/>
        <v>3.4783463921581478E-2</v>
      </c>
      <c r="F12" s="25" t="s">
        <v>46</v>
      </c>
      <c r="G12" s="34">
        <f t="shared" si="1"/>
        <v>2.7050340319428531E-2</v>
      </c>
      <c r="H12" s="34">
        <f>F12/D12-1</f>
        <v>-5.4194156456173426E-2</v>
      </c>
      <c r="I12" s="25" t="s">
        <v>47</v>
      </c>
      <c r="J12" s="34">
        <f t="shared" si="2"/>
        <v>3.4524310252708398E-2</v>
      </c>
      <c r="K12" s="34">
        <f>I12/F12-1</f>
        <v>0.51320378674638767</v>
      </c>
      <c r="L12" s="25" t="s">
        <v>48</v>
      </c>
      <c r="M12" s="34">
        <f t="shared" si="3"/>
        <v>4.3661039558185247E-2</v>
      </c>
      <c r="N12" s="34">
        <f>L12/I12-1</f>
        <v>1.8452420151465265</v>
      </c>
      <c r="O12" s="25" t="s">
        <v>49</v>
      </c>
      <c r="P12" s="34">
        <f t="shared" si="4"/>
        <v>2.8543985215326126E-2</v>
      </c>
      <c r="Q12" s="34">
        <f>O12/L12-1</f>
        <v>-0.18493229950237244</v>
      </c>
      <c r="R12" s="25" t="s">
        <v>50</v>
      </c>
      <c r="S12" s="34">
        <f t="shared" si="5"/>
        <v>3.3328470271931976E-2</v>
      </c>
      <c r="T12" s="78">
        <f>R12/O12-1</f>
        <v>0.81641346017322158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2:31" ht="17.25" x14ac:dyDescent="0.3">
      <c r="B13" s="120" t="s">
        <v>51</v>
      </c>
      <c r="C13" s="12"/>
      <c r="D13" s="25"/>
      <c r="E13" s="34"/>
      <c r="F13" s="25"/>
      <c r="G13" s="34"/>
      <c r="H13" s="34"/>
      <c r="I13" s="25"/>
      <c r="J13" s="34"/>
      <c r="K13" s="34"/>
      <c r="L13" s="25"/>
      <c r="M13" s="34"/>
      <c r="N13" s="34"/>
      <c r="O13" s="25" t="s">
        <v>52</v>
      </c>
      <c r="P13" s="34">
        <f t="shared" si="4"/>
        <v>4.7823232364169866E-4</v>
      </c>
      <c r="Q13" s="34"/>
      <c r="R13" s="25" t="s">
        <v>53</v>
      </c>
      <c r="S13" s="34">
        <f t="shared" si="5"/>
        <v>6.1196417313193318E-3</v>
      </c>
      <c r="T13" s="78">
        <f>R13/O13-1</f>
        <v>18.906779661016948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2:31" ht="17.25" x14ac:dyDescent="0.3">
      <c r="B14" s="120" t="s">
        <v>54</v>
      </c>
      <c r="C14" s="12"/>
      <c r="D14" s="25">
        <v>47.8</v>
      </c>
      <c r="E14" s="34">
        <f t="shared" si="0"/>
        <v>7.835294889027308E-3</v>
      </c>
      <c r="F14" s="25" t="s">
        <v>55</v>
      </c>
      <c r="G14" s="34">
        <f t="shared" si="1"/>
        <v>1.041849181211672E-2</v>
      </c>
      <c r="H14" s="34">
        <f>F14/D14-1</f>
        <v>0.61715481171548126</v>
      </c>
      <c r="I14" s="25" t="s">
        <v>56</v>
      </c>
      <c r="J14" s="34">
        <f t="shared" si="2"/>
        <v>5.5134311730535308E-3</v>
      </c>
      <c r="K14" s="34">
        <f>I14/F14-1</f>
        <v>-0.37257438551099609</v>
      </c>
      <c r="L14" s="25" t="s">
        <v>57</v>
      </c>
      <c r="M14" s="34">
        <f t="shared" si="3"/>
        <v>6.8869340259005325E-3</v>
      </c>
      <c r="N14" s="34">
        <f>L14/I14-1</f>
        <v>1.8103092783505157</v>
      </c>
      <c r="O14" s="25" t="s">
        <v>58</v>
      </c>
      <c r="P14" s="34">
        <f t="shared" si="4"/>
        <v>6.5169286136936557E-3</v>
      </c>
      <c r="Q14" s="34">
        <f>O14/L14-1</f>
        <v>0.17975055025678643</v>
      </c>
      <c r="R14" s="25" t="s">
        <v>59</v>
      </c>
      <c r="S14" s="34">
        <f t="shared" si="5"/>
        <v>1.0493791781078871E-2</v>
      </c>
      <c r="T14" s="78">
        <f>R14/O14-1</f>
        <v>1.5049751243781095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2:31" s="50" customFormat="1" ht="17.25" x14ac:dyDescent="0.3">
      <c r="B15" s="119" t="s">
        <v>60</v>
      </c>
      <c r="C15" s="48"/>
      <c r="D15" s="72">
        <v>3919.8</v>
      </c>
      <c r="E15" s="49">
        <f t="shared" si="0"/>
        <v>0.64252696456086289</v>
      </c>
      <c r="F15" s="72">
        <v>5257.6</v>
      </c>
      <c r="G15" s="49">
        <f t="shared" si="1"/>
        <v>0.70861917918997241</v>
      </c>
      <c r="H15" s="49">
        <f>F15/D15-1</f>
        <v>0.34129292310832193</v>
      </c>
      <c r="I15" s="72">
        <v>6412.4</v>
      </c>
      <c r="J15" s="49">
        <f t="shared" si="2"/>
        <v>0.72895517637295792</v>
      </c>
      <c r="K15" s="49">
        <f>I15/F15-1</f>
        <v>0.21964394400486897</v>
      </c>
      <c r="L15" s="72">
        <v>12841.2</v>
      </c>
      <c r="M15" s="49">
        <f>L15/L$30</f>
        <v>0.64883710354654378</v>
      </c>
      <c r="N15" s="49">
        <f>L15/I15-1</f>
        <v>1.0025575447570336</v>
      </c>
      <c r="O15" s="72">
        <v>16793.8</v>
      </c>
      <c r="P15" s="49">
        <f t="shared" si="4"/>
        <v>0.68062186413338621</v>
      </c>
      <c r="Q15" s="49">
        <f>O15/L15-1</f>
        <v>0.30780612403825169</v>
      </c>
      <c r="R15" s="72">
        <v>24509.3</v>
      </c>
      <c r="S15" s="49">
        <f t="shared" si="5"/>
        <v>0.63851909359482706</v>
      </c>
      <c r="T15" s="79">
        <f>R15/O15-1</f>
        <v>0.45942550226869439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2:31" s="2" customFormat="1" ht="17.25" x14ac:dyDescent="0.3">
      <c r="B16" s="121"/>
      <c r="C16" s="9"/>
      <c r="D16" s="16"/>
      <c r="E16" s="38"/>
      <c r="F16" s="16"/>
      <c r="G16" s="38"/>
      <c r="H16" s="38"/>
      <c r="I16" s="16"/>
      <c r="J16" s="38"/>
      <c r="K16" s="38"/>
      <c r="L16" s="16"/>
      <c r="M16" s="38"/>
      <c r="N16" s="38"/>
      <c r="O16" s="16"/>
      <c r="P16" s="38"/>
      <c r="Q16" s="38"/>
      <c r="R16" s="16"/>
      <c r="S16" s="38"/>
      <c r="T16" s="80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2:31" ht="17.25" x14ac:dyDescent="0.3">
      <c r="B17" s="122" t="s">
        <v>61</v>
      </c>
      <c r="C17" s="62"/>
      <c r="D17" s="63"/>
      <c r="E17" s="64"/>
      <c r="F17" s="63"/>
      <c r="G17" s="64"/>
      <c r="H17" s="64"/>
      <c r="I17" s="63"/>
      <c r="J17" s="64"/>
      <c r="K17" s="64"/>
      <c r="L17" s="63"/>
      <c r="M17" s="64"/>
      <c r="N17" s="64"/>
      <c r="O17" s="63"/>
      <c r="P17" s="64"/>
      <c r="Q17" s="64"/>
      <c r="R17" s="63"/>
      <c r="S17" s="64"/>
      <c r="T17" s="81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2:31" ht="17.25" x14ac:dyDescent="0.3">
      <c r="B18" s="123" t="s">
        <v>9</v>
      </c>
      <c r="C18" s="62"/>
      <c r="D18" s="63">
        <v>0.2</v>
      </c>
      <c r="E18" s="64">
        <f t="shared" si="0"/>
        <v>3.2783660623545222E-5</v>
      </c>
      <c r="F18" s="63"/>
      <c r="G18" s="64"/>
      <c r="H18" s="64"/>
      <c r="I18" s="63" t="s">
        <v>62</v>
      </c>
      <c r="J18" s="64">
        <f t="shared" si="2"/>
        <v>2.2735798651767138E-5</v>
      </c>
      <c r="K18" s="64"/>
      <c r="L18" s="63" t="s">
        <v>62</v>
      </c>
      <c r="M18" s="64">
        <f t="shared" si="3"/>
        <v>1.0105552495818829E-5</v>
      </c>
      <c r="N18" s="64"/>
      <c r="O18" s="63"/>
      <c r="P18" s="64"/>
      <c r="Q18" s="64"/>
      <c r="R18" s="63"/>
      <c r="S18" s="64"/>
      <c r="T18" s="81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2:31" ht="17.25" x14ac:dyDescent="0.3">
      <c r="B19" s="123" t="s">
        <v>63</v>
      </c>
      <c r="C19" s="62"/>
      <c r="D19" s="63">
        <v>3.6</v>
      </c>
      <c r="E19" s="64">
        <f t="shared" si="0"/>
        <v>5.9010589122381399E-4</v>
      </c>
      <c r="F19" s="63" t="s">
        <v>64</v>
      </c>
      <c r="G19" s="64">
        <f t="shared" si="1"/>
        <v>6.3346586697216793E-4</v>
      </c>
      <c r="H19" s="64">
        <f>F19/D19-1</f>
        <v>0.30555555555555558</v>
      </c>
      <c r="I19" s="63" t="s">
        <v>65</v>
      </c>
      <c r="J19" s="64">
        <f t="shared" si="2"/>
        <v>8.6396034876715122E-4</v>
      </c>
      <c r="K19" s="64">
        <f>I19/F19-1</f>
        <v>0.61702127659574457</v>
      </c>
      <c r="L19" s="63" t="s">
        <v>66</v>
      </c>
      <c r="M19" s="64">
        <f t="shared" si="3"/>
        <v>8.4886640964878157E-4</v>
      </c>
      <c r="N19" s="64">
        <f>L19/I19-1</f>
        <v>1.2105263157894739</v>
      </c>
      <c r="O19" s="63" t="s">
        <v>67</v>
      </c>
      <c r="P19" s="64">
        <f t="shared" si="4"/>
        <v>6.5250342462977527E-4</v>
      </c>
      <c r="Q19" s="64">
        <f t="shared" ref="Q19:Q70" si="6">O19/L19-1</f>
        <v>-4.166666666666663E-2</v>
      </c>
      <c r="R19" s="63" t="s">
        <v>68</v>
      </c>
      <c r="S19" s="64">
        <f t="shared" si="5"/>
        <v>4.5330679491254302E-4</v>
      </c>
      <c r="T19" s="81">
        <f>R19/O19-1</f>
        <v>8.0745341614906652E-2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2:31" ht="17.25" x14ac:dyDescent="0.3">
      <c r="B20" s="123" t="s">
        <v>45</v>
      </c>
      <c r="C20" s="62"/>
      <c r="D20" s="63">
        <v>223.6</v>
      </c>
      <c r="E20" s="64">
        <f t="shared" si="0"/>
        <v>3.6652132577123561E-2</v>
      </c>
      <c r="F20" s="63" t="s">
        <v>69</v>
      </c>
      <c r="G20" s="64">
        <f t="shared" si="1"/>
        <v>2.2373475301570186E-2</v>
      </c>
      <c r="H20" s="64">
        <f>F20/D20-1</f>
        <v>-0.25760286225402507</v>
      </c>
      <c r="I20" s="63" t="s">
        <v>70</v>
      </c>
      <c r="J20" s="64">
        <f t="shared" si="2"/>
        <v>1.7120056384780653E-2</v>
      </c>
      <c r="K20" s="64">
        <f>I20/F20-1</f>
        <v>-9.2771084337349485E-2</v>
      </c>
      <c r="L20" s="63" t="s">
        <v>71</v>
      </c>
      <c r="M20" s="64">
        <f t="shared" si="3"/>
        <v>5.7490488148713312E-2</v>
      </c>
      <c r="N20" s="64">
        <f>L20/I20-1</f>
        <v>6.5551128818061093</v>
      </c>
      <c r="O20" s="63" t="s">
        <v>72</v>
      </c>
      <c r="P20" s="64">
        <f t="shared" si="4"/>
        <v>3.1932139643838502E-2</v>
      </c>
      <c r="Q20" s="64">
        <f t="shared" si="6"/>
        <v>-0.30752329056073124</v>
      </c>
      <c r="R20" s="63" t="s">
        <v>73</v>
      </c>
      <c r="S20" s="64">
        <f t="shared" si="5"/>
        <v>4.0422461091166768E-2</v>
      </c>
      <c r="T20" s="81">
        <f>R20/O20-1</f>
        <v>0.96928544231501457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2:31" ht="17.25" x14ac:dyDescent="0.3">
      <c r="B21" s="123" t="s">
        <v>74</v>
      </c>
      <c r="C21" s="62"/>
      <c r="D21" s="63">
        <v>242</v>
      </c>
      <c r="E21" s="64">
        <f t="shared" si="0"/>
        <v>3.9668229354489722E-2</v>
      </c>
      <c r="F21" s="63" t="s">
        <v>75</v>
      </c>
      <c r="G21" s="64">
        <f t="shared" si="1"/>
        <v>3.0069411685423545E-2</v>
      </c>
      <c r="H21" s="64">
        <f>F21/D21-1</f>
        <v>-7.8099173553718981E-2</v>
      </c>
      <c r="I21" s="63" t="s">
        <v>76</v>
      </c>
      <c r="J21" s="64">
        <f t="shared" si="2"/>
        <v>2.0575897779849261E-2</v>
      </c>
      <c r="K21" s="64">
        <f>I21/F21-1</f>
        <v>-0.18870461676378303</v>
      </c>
      <c r="L21" s="63" t="s">
        <v>77</v>
      </c>
      <c r="M21" s="64">
        <f t="shared" si="3"/>
        <v>6.417025834844956E-4</v>
      </c>
      <c r="N21" s="64">
        <f>L21/I21-1</f>
        <v>-0.9298342541436464</v>
      </c>
      <c r="O21" s="63" t="s">
        <v>78</v>
      </c>
      <c r="P21" s="64">
        <f t="shared" si="4"/>
        <v>7.9718896661289916E-3</v>
      </c>
      <c r="Q21" s="64">
        <f t="shared" si="6"/>
        <v>14.488188976377952</v>
      </c>
      <c r="R21" s="63" t="s">
        <v>79</v>
      </c>
      <c r="S21" s="64">
        <f t="shared" si="5"/>
        <v>2.3840290116348747E-2</v>
      </c>
      <c r="T21" s="81">
        <f>R21/O21-1</f>
        <v>3.6522623284189129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2:31" ht="17.25" x14ac:dyDescent="0.3">
      <c r="B22" s="123" t="s">
        <v>80</v>
      </c>
      <c r="C22" s="62"/>
      <c r="D22" s="63">
        <v>292.2</v>
      </c>
      <c r="E22" s="64">
        <f t="shared" si="0"/>
        <v>4.7896928170999567E-2</v>
      </c>
      <c r="F22" s="63" t="s">
        <v>81</v>
      </c>
      <c r="G22" s="64">
        <f t="shared" si="1"/>
        <v>4.1903093200350426E-2</v>
      </c>
      <c r="H22" s="64">
        <f>F22/D22-1</f>
        <v>6.3997262149212863E-2</v>
      </c>
      <c r="I22" s="63" t="s">
        <v>82</v>
      </c>
      <c r="J22" s="64">
        <f t="shared" si="2"/>
        <v>3.9696704445985422E-2</v>
      </c>
      <c r="K22" s="64">
        <f>I22/F22-1</f>
        <v>0.1231907365712448</v>
      </c>
      <c r="L22" s="63" t="s">
        <v>83</v>
      </c>
      <c r="M22" s="64">
        <f t="shared" si="3"/>
        <v>2.8805877389331571E-2</v>
      </c>
      <c r="N22" s="64">
        <f>L22/I22-1</f>
        <v>0.63258877434135186</v>
      </c>
      <c r="O22" s="63" t="s">
        <v>84</v>
      </c>
      <c r="P22" s="64">
        <f t="shared" si="4"/>
        <v>3.4201716772985544E-2</v>
      </c>
      <c r="Q22" s="64">
        <f t="shared" si="6"/>
        <v>0.48026661989124708</v>
      </c>
      <c r="R22" s="63" t="s">
        <v>85</v>
      </c>
      <c r="S22" s="64">
        <f t="shared" si="5"/>
        <v>3.0999411222208909E-2</v>
      </c>
      <c r="T22" s="81">
        <f>R22/O22-1</f>
        <v>0.41000118497452309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2:31" ht="17.25" x14ac:dyDescent="0.3">
      <c r="B23" s="123" t="s">
        <v>54</v>
      </c>
      <c r="C23" s="62"/>
      <c r="D23" s="63">
        <v>52.3</v>
      </c>
      <c r="E23" s="64">
        <f t="shared" si="0"/>
        <v>8.5729272530570746E-3</v>
      </c>
      <c r="F23" s="63" t="s">
        <v>86</v>
      </c>
      <c r="G23" s="64">
        <f t="shared" si="1"/>
        <v>5.9842307433115435E-3</v>
      </c>
      <c r="H23" s="64">
        <f>F23/D23-1</f>
        <v>-0.15105162523900573</v>
      </c>
      <c r="I23" s="63" t="s">
        <v>87</v>
      </c>
      <c r="J23" s="64">
        <f t="shared" si="2"/>
        <v>3.8878215694521808E-3</v>
      </c>
      <c r="K23" s="64">
        <f>I23/F23-1</f>
        <v>-0.2297297297297296</v>
      </c>
      <c r="L23" s="63" t="s">
        <v>88</v>
      </c>
      <c r="M23" s="64">
        <f t="shared" si="3"/>
        <v>5.5580538727003552E-4</v>
      </c>
      <c r="N23" s="64">
        <f>L23/I23-1</f>
        <v>-0.67836257309941517</v>
      </c>
      <c r="O23" s="63" t="s">
        <v>89</v>
      </c>
      <c r="P23" s="64">
        <f t="shared" si="4"/>
        <v>2.5532742702904246E-4</v>
      </c>
      <c r="Q23" s="64">
        <f t="shared" si="6"/>
        <v>-0.42727272727272725</v>
      </c>
      <c r="R23" s="63" t="s">
        <v>90</v>
      </c>
      <c r="S23" s="64">
        <f t="shared" si="5"/>
        <v>4.8144307873470094E-3</v>
      </c>
      <c r="T23" s="81">
        <f>R23/O23-1</f>
        <v>28.333333333333336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2:31" ht="17.25" x14ac:dyDescent="0.3">
      <c r="B24" s="123" t="s">
        <v>91</v>
      </c>
      <c r="C24" s="62"/>
      <c r="D24" s="63">
        <v>293.8</v>
      </c>
      <c r="E24" s="64">
        <f t="shared" si="0"/>
        <v>4.8159197455987936E-2</v>
      </c>
      <c r="F24" s="63" t="s">
        <v>92</v>
      </c>
      <c r="G24" s="64">
        <f t="shared" si="1"/>
        <v>4.1957005189028909E-2</v>
      </c>
      <c r="H24" s="64">
        <f>F24/D24-1</f>
        <v>5.9564329475833899E-2</v>
      </c>
      <c r="I24" s="63" t="s">
        <v>93</v>
      </c>
      <c r="J24" s="64">
        <f t="shared" si="2"/>
        <v>3.5069969420350809E-2</v>
      </c>
      <c r="K24" s="64">
        <f>I24/F24-1</f>
        <v>-8.9945390298747929E-3</v>
      </c>
      <c r="L24" s="63" t="s">
        <v>94</v>
      </c>
      <c r="M24" s="64">
        <f t="shared" si="3"/>
        <v>1.5416020332371624E-2</v>
      </c>
      <c r="N24" s="64">
        <f>L24/I24-1</f>
        <v>-1.1021069692058294E-2</v>
      </c>
      <c r="O24" s="63" t="s">
        <v>95</v>
      </c>
      <c r="P24" s="64">
        <f t="shared" si="4"/>
        <v>1.5672240640020749E-2</v>
      </c>
      <c r="Q24" s="64">
        <f t="shared" si="6"/>
        <v>0.26745329400196649</v>
      </c>
      <c r="R24" s="63" t="s">
        <v>96</v>
      </c>
      <c r="S24" s="64">
        <f t="shared" si="5"/>
        <v>1.0624052354329602E-2</v>
      </c>
      <c r="T24" s="81">
        <f>R24/O24-1</f>
        <v>5.4564261701577577E-2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2:31" ht="17.25" x14ac:dyDescent="0.3">
      <c r="B25" s="123" t="s">
        <v>97</v>
      </c>
      <c r="C25" s="62"/>
      <c r="D25" s="63"/>
      <c r="E25" s="64"/>
      <c r="F25" s="63"/>
      <c r="G25" s="64"/>
      <c r="H25" s="64"/>
      <c r="I25" s="63"/>
      <c r="J25" s="64"/>
      <c r="K25" s="64"/>
      <c r="L25" s="63" t="s">
        <v>98</v>
      </c>
      <c r="M25" s="64">
        <f t="shared" si="3"/>
        <v>0.11307102687571688</v>
      </c>
      <c r="N25" s="64"/>
      <c r="O25" s="63" t="s">
        <v>99</v>
      </c>
      <c r="P25" s="64">
        <f t="shared" si="4"/>
        <v>9.9922185927000667E-2</v>
      </c>
      <c r="Q25" s="64">
        <f t="shared" si="6"/>
        <v>0.10175172043971759</v>
      </c>
      <c r="R25" s="63" t="s">
        <v>100</v>
      </c>
      <c r="S25" s="64">
        <f t="shared" si="5"/>
        <v>8.7613261568441514E-2</v>
      </c>
      <c r="T25" s="81">
        <f>R25/O25-1</f>
        <v>0.36402352464003251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2:31" ht="17.25" x14ac:dyDescent="0.3">
      <c r="B26" s="123" t="s">
        <v>101</v>
      </c>
      <c r="C26" s="62"/>
      <c r="D26" s="63">
        <v>560.1</v>
      </c>
      <c r="E26" s="64">
        <f t="shared" si="0"/>
        <v>9.1810641576238403E-2</v>
      </c>
      <c r="F26" s="63" t="s">
        <v>102</v>
      </c>
      <c r="G26" s="64">
        <f t="shared" si="1"/>
        <v>7.6689803895141184E-2</v>
      </c>
      <c r="H26" s="64">
        <f>F26/D26-1</f>
        <v>1.5890019639350106E-2</v>
      </c>
      <c r="I26" s="63" t="s">
        <v>103</v>
      </c>
      <c r="J26" s="64">
        <f t="shared" si="2"/>
        <v>8.5748064615139757E-2</v>
      </c>
      <c r="K26" s="64">
        <f>I26/F26-1</f>
        <v>0.32565905096660797</v>
      </c>
      <c r="L26" s="63" t="s">
        <v>104</v>
      </c>
      <c r="M26" s="64">
        <f t="shared" si="3"/>
        <v>5.4403241861240667E-2</v>
      </c>
      <c r="N26" s="64">
        <f>L26/I26-1</f>
        <v>0.4274161474214504</v>
      </c>
      <c r="O26" s="63" t="s">
        <v>105</v>
      </c>
      <c r="P26" s="64">
        <f t="shared" si="4"/>
        <v>5.0992534712371626E-2</v>
      </c>
      <c r="Q26" s="64">
        <f t="shared" si="6"/>
        <v>0.16857063248815818</v>
      </c>
      <c r="R26" s="63" t="s">
        <v>106</v>
      </c>
      <c r="S26" s="64">
        <f t="shared" si="5"/>
        <v>5.0507234672238346E-2</v>
      </c>
      <c r="T26" s="81">
        <f>R26/O26-1</f>
        <v>0.5408520108090924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2:31" ht="17.25" x14ac:dyDescent="0.3">
      <c r="B27" s="123" t="s">
        <v>107</v>
      </c>
      <c r="C27" s="62"/>
      <c r="D27" s="63">
        <v>513</v>
      </c>
      <c r="E27" s="64">
        <f t="shared" si="0"/>
        <v>8.4090089499393492E-2</v>
      </c>
      <c r="F27" s="63" t="s">
        <v>108</v>
      </c>
      <c r="G27" s="64">
        <f t="shared" si="1"/>
        <v>7.1756856931060042E-2</v>
      </c>
      <c r="H27" s="64">
        <f>F27/D27-1</f>
        <v>3.7816764132553526E-2</v>
      </c>
      <c r="I27" s="63" t="s">
        <v>109</v>
      </c>
      <c r="J27" s="64">
        <f t="shared" si="2"/>
        <v>6.8070981163390804E-2</v>
      </c>
      <c r="K27" s="64">
        <f>I27/F27-1</f>
        <v>0.12471825694966188</v>
      </c>
      <c r="L27" s="63" t="s">
        <v>110</v>
      </c>
      <c r="M27" s="64">
        <f t="shared" si="3"/>
        <v>7.8095709687687906E-2</v>
      </c>
      <c r="N27" s="64">
        <f>L27/I27-1</f>
        <v>1.5811623246492985</v>
      </c>
      <c r="O27" s="63" t="s">
        <v>111</v>
      </c>
      <c r="P27" s="64">
        <f t="shared" si="4"/>
        <v>7.6476643619651299E-2</v>
      </c>
      <c r="Q27" s="64">
        <f t="shared" si="6"/>
        <v>0.220885093167702</v>
      </c>
      <c r="R27" s="63" t="s">
        <v>112</v>
      </c>
      <c r="S27" s="64">
        <f t="shared" si="5"/>
        <v>0.11219603695231943</v>
      </c>
      <c r="T27" s="81">
        <f>R27/O27-1</f>
        <v>1.2822469528351883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2:31" s="50" customFormat="1" ht="17.25" x14ac:dyDescent="0.3">
      <c r="B28" s="122" t="s">
        <v>113</v>
      </c>
      <c r="C28" s="65"/>
      <c r="D28" s="73">
        <v>2180.8000000000002</v>
      </c>
      <c r="E28" s="66">
        <f t="shared" si="0"/>
        <v>0.35747303543913717</v>
      </c>
      <c r="F28" s="73">
        <v>2161.9</v>
      </c>
      <c r="G28" s="66">
        <f t="shared" si="1"/>
        <v>0.29138082081002764</v>
      </c>
      <c r="H28" s="66">
        <f>F28/D28-1</f>
        <v>-8.6665443873807924E-3</v>
      </c>
      <c r="I28" s="73">
        <v>2384.4</v>
      </c>
      <c r="J28" s="66">
        <f t="shared" si="2"/>
        <v>0.27105619152636784</v>
      </c>
      <c r="K28" s="66">
        <f>I28/F28-1</f>
        <v>0.10291872889587861</v>
      </c>
      <c r="L28" s="73">
        <v>6949.9</v>
      </c>
      <c r="M28" s="66">
        <f t="shared" si="3"/>
        <v>0.35116289645345639</v>
      </c>
      <c r="N28" s="66">
        <f>L28/I28-1</f>
        <v>1.9147374601576912</v>
      </c>
      <c r="O28" s="73">
        <v>7848.8</v>
      </c>
      <c r="P28" s="66">
        <f t="shared" si="4"/>
        <v>0.31809744591516642</v>
      </c>
      <c r="Q28" s="66">
        <f t="shared" si="6"/>
        <v>0.12933999050346046</v>
      </c>
      <c r="R28" s="73">
        <v>13874.8</v>
      </c>
      <c r="S28" s="66">
        <f t="shared" si="5"/>
        <v>0.36146788034784783</v>
      </c>
      <c r="T28" s="82">
        <f>R28/O28-1</f>
        <v>0.76776067679135651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</row>
    <row r="29" spans="2:31" s="2" customFormat="1" ht="17.25" x14ac:dyDescent="0.3">
      <c r="B29" s="124"/>
      <c r="C29" s="9"/>
      <c r="D29" s="16"/>
      <c r="E29" s="38"/>
      <c r="F29" s="16"/>
      <c r="G29" s="38"/>
      <c r="H29" s="38"/>
      <c r="I29" s="16"/>
      <c r="J29" s="38"/>
      <c r="K29" s="38"/>
      <c r="L29" s="16"/>
      <c r="M29" s="38"/>
      <c r="N29" s="38"/>
      <c r="O29" s="16"/>
      <c r="P29" s="38"/>
      <c r="Q29" s="38"/>
      <c r="R29" s="16"/>
      <c r="S29" s="38"/>
      <c r="T29" s="80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2:31" s="53" customFormat="1" ht="17.25" x14ac:dyDescent="0.3">
      <c r="B30" s="125" t="s">
        <v>114</v>
      </c>
      <c r="C30" s="51"/>
      <c r="D30" s="35" t="s">
        <v>115</v>
      </c>
      <c r="E30" s="52">
        <f>D30/D$30</f>
        <v>1</v>
      </c>
      <c r="F30" s="36" t="s">
        <v>116</v>
      </c>
      <c r="G30" s="52">
        <f t="shared" si="1"/>
        <v>1</v>
      </c>
      <c r="H30" s="52">
        <f>F30/D30-1</f>
        <v>0.21619184998196883</v>
      </c>
      <c r="I30" s="36" t="s">
        <v>117</v>
      </c>
      <c r="J30" s="52">
        <f t="shared" si="2"/>
        <v>1</v>
      </c>
      <c r="K30" s="52">
        <f>I30/F30-1</f>
        <v>0.18561897702001495</v>
      </c>
      <c r="L30" s="36" t="s">
        <v>118</v>
      </c>
      <c r="M30" s="52">
        <f t="shared" si="3"/>
        <v>1</v>
      </c>
      <c r="N30" s="52">
        <f>L30/I30-1</f>
        <v>1.2498323234849429</v>
      </c>
      <c r="O30" s="36" t="s">
        <v>119</v>
      </c>
      <c r="P30" s="52">
        <f t="shared" si="4"/>
        <v>1</v>
      </c>
      <c r="Q30" s="52">
        <f t="shared" si="6"/>
        <v>0.24673211696166475</v>
      </c>
      <c r="R30" s="36" t="s">
        <v>120</v>
      </c>
      <c r="S30" s="52">
        <f>R30/R$30</f>
        <v>1</v>
      </c>
      <c r="T30" s="83">
        <f>R30/O30-1</f>
        <v>0.55565732627602915</v>
      </c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</row>
    <row r="31" spans="2:31" s="2" customFormat="1" ht="17.25" x14ac:dyDescent="0.3">
      <c r="B31" s="121"/>
      <c r="C31" s="9"/>
      <c r="D31" s="16"/>
      <c r="E31" s="16"/>
      <c r="F31" s="16"/>
      <c r="G31" s="16"/>
      <c r="H31" s="17"/>
      <c r="I31" s="16"/>
      <c r="J31" s="16"/>
      <c r="K31" s="17"/>
      <c r="L31" s="16"/>
      <c r="M31" s="16"/>
      <c r="N31" s="17"/>
      <c r="O31" s="16"/>
      <c r="P31" s="16"/>
      <c r="Q31" s="17"/>
      <c r="R31" s="16"/>
      <c r="S31" s="16"/>
      <c r="T31" s="18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2:31" s="2" customFormat="1" ht="17.25" x14ac:dyDescent="0.3">
      <c r="B32" s="121"/>
      <c r="C32" s="9"/>
      <c r="D32" s="16"/>
      <c r="E32" s="16"/>
      <c r="F32" s="16"/>
      <c r="G32" s="16"/>
      <c r="H32" s="17"/>
      <c r="I32" s="16"/>
      <c r="J32" s="16"/>
      <c r="K32" s="17"/>
      <c r="L32" s="16"/>
      <c r="M32" s="16"/>
      <c r="N32" s="17"/>
      <c r="O32" s="16"/>
      <c r="P32" s="16"/>
      <c r="Q32" s="17"/>
      <c r="R32" s="16"/>
      <c r="S32" s="16"/>
      <c r="T32" s="18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2:31" ht="51.75" x14ac:dyDescent="0.25">
      <c r="B33" s="126" t="s">
        <v>121</v>
      </c>
      <c r="C33" s="8"/>
      <c r="D33" s="149" t="s">
        <v>279</v>
      </c>
      <c r="E33" s="149" t="s">
        <v>289</v>
      </c>
      <c r="F33" s="149" t="s">
        <v>280</v>
      </c>
      <c r="G33" s="149" t="s">
        <v>288</v>
      </c>
      <c r="H33" s="150" t="s">
        <v>277</v>
      </c>
      <c r="I33" s="149" t="s">
        <v>281</v>
      </c>
      <c r="J33" s="149" t="s">
        <v>290</v>
      </c>
      <c r="K33" s="150" t="s">
        <v>278</v>
      </c>
      <c r="L33" s="149" t="s">
        <v>282</v>
      </c>
      <c r="M33" s="149" t="s">
        <v>291</v>
      </c>
      <c r="N33" s="150" t="s">
        <v>285</v>
      </c>
      <c r="O33" s="149" t="s">
        <v>283</v>
      </c>
      <c r="P33" s="149" t="s">
        <v>292</v>
      </c>
      <c r="Q33" s="150" t="s">
        <v>286</v>
      </c>
      <c r="R33" s="149" t="s">
        <v>284</v>
      </c>
      <c r="S33" s="149" t="s">
        <v>293</v>
      </c>
      <c r="T33" s="151" t="s">
        <v>287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2:31" ht="17.25" x14ac:dyDescent="0.3">
      <c r="B34" s="127" t="s">
        <v>122</v>
      </c>
      <c r="C34" s="11"/>
      <c r="D34" s="19"/>
      <c r="E34" s="19"/>
      <c r="F34" s="19"/>
      <c r="G34" s="19"/>
      <c r="H34" s="20"/>
      <c r="I34" s="19"/>
      <c r="J34" s="19"/>
      <c r="K34" s="20"/>
      <c r="L34" s="19"/>
      <c r="M34" s="19"/>
      <c r="N34" s="20"/>
      <c r="O34" s="19"/>
      <c r="P34" s="19"/>
      <c r="Q34" s="20"/>
      <c r="R34" s="19"/>
      <c r="S34" s="19"/>
      <c r="T34" s="21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2:31" ht="17.25" x14ac:dyDescent="0.3">
      <c r="B35" s="128" t="s">
        <v>123</v>
      </c>
      <c r="C35" s="11"/>
      <c r="D35" s="19" t="s">
        <v>124</v>
      </c>
      <c r="E35" s="37">
        <f>D35/D$58</f>
        <v>0.43164811096915495</v>
      </c>
      <c r="F35" s="19" t="s">
        <v>125</v>
      </c>
      <c r="G35" s="37">
        <f>F35/F$58</f>
        <v>0.5461603217659714</v>
      </c>
      <c r="H35" s="37">
        <f>F35/D35-1</f>
        <v>0.23446088794926001</v>
      </c>
      <c r="I35" s="19" t="s">
        <v>126</v>
      </c>
      <c r="J35" s="37">
        <f>I35/I$58</f>
        <v>0.63216249095304822</v>
      </c>
      <c r="K35" s="37">
        <f>I35/F35-1</f>
        <v>0.40613118684706273</v>
      </c>
      <c r="L35" s="19" t="s">
        <v>127</v>
      </c>
      <c r="M35" s="37">
        <f>L35/L$58</f>
        <v>0.48542871398074605</v>
      </c>
      <c r="N35" s="37">
        <f>L35/I35-1</f>
        <v>0.44570301081555108</v>
      </c>
      <c r="O35" s="19" t="s">
        <v>128</v>
      </c>
      <c r="P35" s="37">
        <f>O35/O$58</f>
        <v>0.49078911666734015</v>
      </c>
      <c r="Q35" s="37">
        <f t="shared" si="6"/>
        <v>0.43244199565283337</v>
      </c>
      <c r="R35" s="19" t="s">
        <v>129</v>
      </c>
      <c r="S35" s="37">
        <f>R35/R$58</f>
        <v>0.37233163983866324</v>
      </c>
      <c r="T35" s="84">
        <f>R35/O35-1</f>
        <v>0.18791022655092093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2:31" ht="17.25" x14ac:dyDescent="0.3">
      <c r="B36" s="128" t="s">
        <v>130</v>
      </c>
      <c r="C36" s="11"/>
      <c r="D36" s="19"/>
      <c r="E36" s="37"/>
      <c r="F36" s="19"/>
      <c r="G36" s="37"/>
      <c r="H36" s="37"/>
      <c r="I36" s="19"/>
      <c r="J36" s="37"/>
      <c r="K36" s="37"/>
      <c r="L36" s="19"/>
      <c r="M36" s="37"/>
      <c r="N36" s="37"/>
      <c r="O36" s="19" t="s">
        <v>131</v>
      </c>
      <c r="P36" s="37">
        <f t="shared" ref="P36:P56" si="7">O36/O$58</f>
        <v>4.1479283450429796E-2</v>
      </c>
      <c r="Q36" s="37"/>
      <c r="R36" s="19" t="s">
        <v>132</v>
      </c>
      <c r="S36" s="37">
        <f t="shared" ref="S36:S58" si="8">R36/R$58</f>
        <v>5.2312763149162715E-2</v>
      </c>
      <c r="T36" s="84">
        <f>R36/O36-1</f>
        <v>0.97480862908837862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2:31" ht="17.25" x14ac:dyDescent="0.3">
      <c r="B37" s="128" t="s">
        <v>133</v>
      </c>
      <c r="C37" s="11"/>
      <c r="D37" s="19" t="s">
        <v>134</v>
      </c>
      <c r="E37" s="37">
        <f t="shared" ref="E37:E58" si="9">D37/D$58</f>
        <v>0.15294761817849972</v>
      </c>
      <c r="F37" s="19" t="s">
        <v>135</v>
      </c>
      <c r="G37" s="37">
        <f t="shared" ref="G37:G58" si="10">F37/F$58</f>
        <v>8.1245907772893089E-2</v>
      </c>
      <c r="H37" s="37">
        <f>F37/D37-1</f>
        <v>-0.4817422434367542</v>
      </c>
      <c r="I37" s="19" t="s">
        <v>136</v>
      </c>
      <c r="J37" s="37">
        <f t="shared" ref="J37:J58" si="11">I37/I$58</f>
        <v>2.0126580329232049E-2</v>
      </c>
      <c r="K37" s="37">
        <f>I37/F37-1</f>
        <v>-0.69905595210683869</v>
      </c>
      <c r="L37" s="19" t="s">
        <v>137</v>
      </c>
      <c r="M37" s="37">
        <f t="shared" ref="M37:M56" si="12">L37/L$58</f>
        <v>8.1792231373864108E-4</v>
      </c>
      <c r="N37" s="37">
        <f>L37/I37-1</f>
        <v>-0.92348890589135424</v>
      </c>
      <c r="O37" s="19" t="s">
        <v>138</v>
      </c>
      <c r="P37" s="37">
        <f t="shared" si="7"/>
        <v>9.6248102113509482E-2</v>
      </c>
      <c r="Q37" s="37">
        <f t="shared" si="6"/>
        <v>165.72</v>
      </c>
      <c r="R37" s="19" t="s">
        <v>139</v>
      </c>
      <c r="S37" s="37">
        <f t="shared" si="8"/>
        <v>1.5042361945773759E-2</v>
      </c>
      <c r="T37" s="84">
        <f>R37/O37-1</f>
        <v>-0.75527831094049902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2:31" ht="17.25" x14ac:dyDescent="0.3">
      <c r="B38" s="128" t="s">
        <v>140</v>
      </c>
      <c r="C38" s="11"/>
      <c r="D38" s="19" t="s">
        <v>141</v>
      </c>
      <c r="E38" s="37">
        <f t="shared" si="9"/>
        <v>3.4385836831538605E-2</v>
      </c>
      <c r="F38" s="19" t="s">
        <v>142</v>
      </c>
      <c r="G38" s="37">
        <f t="shared" si="10"/>
        <v>4.4261528388364044E-2</v>
      </c>
      <c r="H38" s="37">
        <f>F38/D38-1</f>
        <v>0.25583864118895949</v>
      </c>
      <c r="I38" s="19" t="s">
        <v>143</v>
      </c>
      <c r="J38" s="37">
        <f t="shared" si="11"/>
        <v>3.9883583054866875E-2</v>
      </c>
      <c r="K38" s="37">
        <f>I38/F38-1</f>
        <v>9.4674556213017791E-2</v>
      </c>
      <c r="L38" s="19" t="s">
        <v>144</v>
      </c>
      <c r="M38" s="37">
        <f t="shared" si="12"/>
        <v>2.9011704468309599E-2</v>
      </c>
      <c r="N38" s="37">
        <f>L38/I38-1</f>
        <v>0.3694980694980694</v>
      </c>
      <c r="O38" s="19" t="s">
        <v>145</v>
      </c>
      <c r="P38" s="37">
        <f t="shared" si="7"/>
        <v>2.076562039960974E-2</v>
      </c>
      <c r="Q38" s="37">
        <f t="shared" si="6"/>
        <v>1.4096419509444624E-2</v>
      </c>
      <c r="R38" s="19" t="s">
        <v>146</v>
      </c>
      <c r="S38" s="37">
        <f t="shared" si="8"/>
        <v>1.3648731353738838E-2</v>
      </c>
      <c r="T38" s="84">
        <f>R38/O38-1</f>
        <v>2.9190992493744794E-2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2:31" ht="17.25" x14ac:dyDescent="0.3">
      <c r="B39" s="128" t="s">
        <v>147</v>
      </c>
      <c r="C39" s="11"/>
      <c r="D39" s="19" t="s">
        <v>148</v>
      </c>
      <c r="E39" s="37">
        <f t="shared" si="9"/>
        <v>7.3188538054389492E-3</v>
      </c>
      <c r="F39" s="19" t="s">
        <v>149</v>
      </c>
      <c r="G39" s="37">
        <f t="shared" si="10"/>
        <v>1.5807688710130018E-2</v>
      </c>
      <c r="H39" s="37">
        <f>F39/D39-1</f>
        <v>1.1072319201995011</v>
      </c>
      <c r="I39" s="19" t="s">
        <v>150</v>
      </c>
      <c r="J39" s="37">
        <f t="shared" si="11"/>
        <v>2.1712684211336795E-2</v>
      </c>
      <c r="K39" s="37">
        <f>I39/F39-1</f>
        <v>0.66863905325443795</v>
      </c>
      <c r="L39" s="19" t="s">
        <v>151</v>
      </c>
      <c r="M39" s="37">
        <f t="shared" si="12"/>
        <v>2.8790865443600166E-2</v>
      </c>
      <c r="N39" s="37">
        <f>L39/I39-1</f>
        <v>1.4964539007092199</v>
      </c>
      <c r="O39" s="19" t="s">
        <v>152</v>
      </c>
      <c r="P39" s="37">
        <f t="shared" si="7"/>
        <v>2.3167204521443951E-2</v>
      </c>
      <c r="Q39" s="37">
        <f t="shared" si="6"/>
        <v>0.14005681818181825</v>
      </c>
      <c r="R39" s="19" t="s">
        <v>153</v>
      </c>
      <c r="S39" s="37">
        <f t="shared" si="8"/>
        <v>8.8337007897240014E-3</v>
      </c>
      <c r="T39" s="84">
        <f>R39/O39-1</f>
        <v>-0.40294044355843517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 ht="17.25" x14ac:dyDescent="0.3">
      <c r="B40" s="128" t="s">
        <v>154</v>
      </c>
      <c r="C40" s="11"/>
      <c r="D40" s="19" t="s">
        <v>155</v>
      </c>
      <c r="E40" s="37">
        <f t="shared" si="9"/>
        <v>1.3323599196933747E-2</v>
      </c>
      <c r="F40" s="19" t="s">
        <v>156</v>
      </c>
      <c r="G40" s="37">
        <f t="shared" si="10"/>
        <v>1.6743054905995699E-2</v>
      </c>
      <c r="H40" s="37">
        <f>F40/D40-1</f>
        <v>0.22602739726027399</v>
      </c>
      <c r="I40" s="19" t="s">
        <v>157</v>
      </c>
      <c r="J40" s="37">
        <f t="shared" si="11"/>
        <v>1.9310429787954851E-2</v>
      </c>
      <c r="K40" s="37">
        <f>I40/F40-1</f>
        <v>0.40111731843575416</v>
      </c>
      <c r="L40" s="19" t="s">
        <v>158</v>
      </c>
      <c r="M40" s="37">
        <f t="shared" si="12"/>
        <v>1.244059839196473E-2</v>
      </c>
      <c r="N40" s="37">
        <f>L40/I40-1</f>
        <v>0.21291866028708117</v>
      </c>
      <c r="O40" s="19" t="s">
        <v>159</v>
      </c>
      <c r="P40" s="37">
        <f t="shared" si="7"/>
        <v>7.5222694969951332E-3</v>
      </c>
      <c r="Q40" s="37">
        <f t="shared" si="6"/>
        <v>-0.14332675871137401</v>
      </c>
      <c r="R40" s="19" t="s">
        <v>160</v>
      </c>
      <c r="S40" s="37">
        <f t="shared" si="8"/>
        <v>4.6196273328564996E-3</v>
      </c>
      <c r="T40" s="84">
        <f>R40/O40-1</f>
        <v>-3.8372985418265615E-2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 ht="17.25" x14ac:dyDescent="0.3">
      <c r="B41" s="128" t="s">
        <v>161</v>
      </c>
      <c r="C41" s="11"/>
      <c r="D41" s="19"/>
      <c r="E41" s="37"/>
      <c r="F41" s="19"/>
      <c r="G41" s="37"/>
      <c r="H41" s="37"/>
      <c r="I41" s="19"/>
      <c r="J41" s="37"/>
      <c r="K41" s="37"/>
      <c r="L41" s="19" t="s">
        <v>162</v>
      </c>
      <c r="M41" s="37">
        <f t="shared" si="12"/>
        <v>2.7040511692199475E-2</v>
      </c>
      <c r="N41" s="37"/>
      <c r="O41" s="19" t="s">
        <v>163</v>
      </c>
      <c r="P41" s="37">
        <f t="shared" si="7"/>
        <v>2.027491210548496E-2</v>
      </c>
      <c r="Q41" s="37">
        <f t="shared" si="6"/>
        <v>6.2310949788263681E-2</v>
      </c>
      <c r="R41" s="19" t="s">
        <v>164</v>
      </c>
      <c r="S41" s="37">
        <f t="shared" si="8"/>
        <v>1.5993570127638863E-2</v>
      </c>
      <c r="T41" s="84">
        <f>R41/O41-1</f>
        <v>0.23519362186788162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 ht="17.25" x14ac:dyDescent="0.3">
      <c r="B42" s="128" t="s">
        <v>165</v>
      </c>
      <c r="C42" s="11"/>
      <c r="D42" s="19" t="s">
        <v>166</v>
      </c>
      <c r="E42" s="37">
        <f t="shared" si="9"/>
        <v>7.3553568169373966E-3</v>
      </c>
      <c r="F42" s="19" t="s">
        <v>167</v>
      </c>
      <c r="G42" s="37">
        <f t="shared" si="10"/>
        <v>7.78224674960247E-3</v>
      </c>
      <c r="H42" s="37">
        <f>F42/D42-1</f>
        <v>3.2258064516129226E-2</v>
      </c>
      <c r="I42" s="19" t="s">
        <v>168</v>
      </c>
      <c r="J42" s="37">
        <f t="shared" si="11"/>
        <v>6.0364341920879604E-3</v>
      </c>
      <c r="K42" s="37">
        <f>I42/F42-1</f>
        <v>-5.7692307692307709E-2</v>
      </c>
      <c r="L42" s="19" t="s">
        <v>169</v>
      </c>
      <c r="M42" s="37">
        <f t="shared" si="12"/>
        <v>3.5170659490761568E-3</v>
      </c>
      <c r="N42" s="37">
        <f>L42/I42-1</f>
        <v>9.6938775510204023E-2</v>
      </c>
      <c r="O42" s="19" t="s">
        <v>169</v>
      </c>
      <c r="P42" s="37">
        <f t="shared" si="7"/>
        <v>2.4824066643959379E-3</v>
      </c>
      <c r="Q42" s="37">
        <f t="shared" si="6"/>
        <v>0</v>
      </c>
      <c r="R42" s="19" t="s">
        <v>170</v>
      </c>
      <c r="S42" s="37">
        <f t="shared" si="8"/>
        <v>1.8544872692951471E-3</v>
      </c>
      <c r="T42" s="84">
        <f>R42/O42-1</f>
        <v>0.16976744186046511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 ht="17.25" x14ac:dyDescent="0.3">
      <c r="B43" s="128" t="s">
        <v>171</v>
      </c>
      <c r="C43" s="11"/>
      <c r="D43" s="19" t="s">
        <v>172</v>
      </c>
      <c r="E43" s="37">
        <f t="shared" si="9"/>
        <v>2.2449352071545903E-3</v>
      </c>
      <c r="F43" s="19" t="s">
        <v>173</v>
      </c>
      <c r="G43" s="37">
        <f t="shared" si="10"/>
        <v>1.2028809278832663E-2</v>
      </c>
      <c r="H43" s="37">
        <f>F43/D43-1</f>
        <v>4.2276422764227641</v>
      </c>
      <c r="I43" s="19" t="s">
        <v>174</v>
      </c>
      <c r="J43" s="37">
        <f t="shared" si="11"/>
        <v>2.8026301606122669E-2</v>
      </c>
      <c r="K43" s="37">
        <f>I43/F43-1</f>
        <v>1.8304821150855366</v>
      </c>
      <c r="L43" s="19" t="s">
        <v>175</v>
      </c>
      <c r="M43" s="37">
        <f t="shared" si="12"/>
        <v>1.0109519797809604E-2</v>
      </c>
      <c r="N43" s="37">
        <f>L43/I43-1</f>
        <v>-0.32087912087912096</v>
      </c>
      <c r="O43" s="19" t="s">
        <v>176</v>
      </c>
      <c r="P43" s="37">
        <f t="shared" si="7"/>
        <v>2.309215501763663E-3</v>
      </c>
      <c r="Q43" s="37">
        <f t="shared" si="6"/>
        <v>-0.6763754045307443</v>
      </c>
      <c r="R43" s="19" t="s">
        <v>177</v>
      </c>
      <c r="S43" s="37">
        <f t="shared" si="8"/>
        <v>1.5263573150858666E-3</v>
      </c>
      <c r="T43" s="84">
        <f>R43/O43-1</f>
        <v>3.499999999999992E-2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 ht="17.25" x14ac:dyDescent="0.3">
      <c r="B44" s="128" t="s">
        <v>178</v>
      </c>
      <c r="C44" s="11"/>
      <c r="D44" s="19" t="s">
        <v>179</v>
      </c>
      <c r="E44" s="37">
        <f t="shared" si="9"/>
        <v>2.1043986128855632E-2</v>
      </c>
      <c r="F44" s="19" t="s">
        <v>180</v>
      </c>
      <c r="G44" s="37">
        <f t="shared" si="10"/>
        <v>4.9724066972219629E-2</v>
      </c>
      <c r="H44" s="37">
        <f>F44/D44-1</f>
        <v>1.3052905464006939</v>
      </c>
      <c r="I44" s="19" t="s">
        <v>181</v>
      </c>
      <c r="J44" s="37">
        <f t="shared" si="11"/>
        <v>6.2535610342013284E-2</v>
      </c>
      <c r="K44" s="37">
        <f>I44/F44-1</f>
        <v>0.52784048156508656</v>
      </c>
      <c r="L44" s="19" t="s">
        <v>182</v>
      </c>
      <c r="M44" s="37">
        <f t="shared" si="12"/>
        <v>5.7393608755040446E-2</v>
      </c>
      <c r="N44" s="37">
        <f>L44/I44-1</f>
        <v>0.72789953213494218</v>
      </c>
      <c r="O44" s="19" t="s">
        <v>183</v>
      </c>
      <c r="P44" s="37">
        <f t="shared" si="7"/>
        <v>6.9490067486823029E-2</v>
      </c>
      <c r="Q44" s="37">
        <f t="shared" si="6"/>
        <v>0.71540544392190397</v>
      </c>
      <c r="R44" s="19" t="s">
        <v>184</v>
      </c>
      <c r="S44" s="37">
        <f t="shared" si="8"/>
        <v>7.6343673728219902E-2</v>
      </c>
      <c r="T44" s="84">
        <f>R44/O44-1</f>
        <v>0.72027913932042842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 ht="17.25" x14ac:dyDescent="0.3">
      <c r="B45" s="129"/>
      <c r="C45" s="11"/>
      <c r="D45" s="19"/>
      <c r="E45" s="37"/>
      <c r="F45" s="19"/>
      <c r="G45" s="37"/>
      <c r="H45" s="37"/>
      <c r="I45" s="19"/>
      <c r="J45" s="37"/>
      <c r="K45" s="37"/>
      <c r="L45" s="19"/>
      <c r="M45" s="37"/>
      <c r="N45" s="37"/>
      <c r="O45" s="19"/>
      <c r="P45" s="37"/>
      <c r="Q45" s="37"/>
      <c r="R45" s="19"/>
      <c r="S45" s="37"/>
      <c r="T45" s="84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 s="50" customFormat="1" ht="17.25" x14ac:dyDescent="0.3">
      <c r="B46" s="127" t="s">
        <v>185</v>
      </c>
      <c r="C46" s="54"/>
      <c r="D46" s="70">
        <v>3672.4</v>
      </c>
      <c r="E46" s="55">
        <f t="shared" si="9"/>
        <v>0.67026829713451364</v>
      </c>
      <c r="F46" s="70">
        <v>4136</v>
      </c>
      <c r="G46" s="55">
        <f t="shared" si="10"/>
        <v>0.77373491722009169</v>
      </c>
      <c r="H46" s="55">
        <f>F46/D46-1</f>
        <v>0.12623897178956534</v>
      </c>
      <c r="I46" s="70">
        <v>5388.6</v>
      </c>
      <c r="J46" s="55">
        <f t="shared" si="11"/>
        <v>0.82979411447666285</v>
      </c>
      <c r="K46" s="55">
        <f>I46/F46-1</f>
        <v>0.30285299806576416</v>
      </c>
      <c r="L46" s="70">
        <v>8002.6</v>
      </c>
      <c r="M46" s="55">
        <f t="shared" si="12"/>
        <v>0.65455051079248494</v>
      </c>
      <c r="N46" s="55">
        <f>L46/I46-1</f>
        <v>0.48509817021118651</v>
      </c>
      <c r="O46" s="70">
        <v>13416.1</v>
      </c>
      <c r="P46" s="55">
        <f t="shared" si="7"/>
        <v>0.7745166523302871</v>
      </c>
      <c r="Q46" s="55">
        <f t="shared" si="6"/>
        <v>0.67646764801439518</v>
      </c>
      <c r="R46" s="70">
        <v>15257.2</v>
      </c>
      <c r="S46" s="55">
        <f t="shared" si="8"/>
        <v>0.56251059970357697</v>
      </c>
      <c r="T46" s="85">
        <f>R46/O46-1</f>
        <v>0.137230640797251</v>
      </c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</row>
    <row r="47" spans="2:31" s="2" customFormat="1" ht="17.25" x14ac:dyDescent="0.3">
      <c r="B47" s="121"/>
      <c r="C47" s="9"/>
      <c r="D47" s="16"/>
      <c r="E47" s="38"/>
      <c r="F47" s="16"/>
      <c r="G47" s="38"/>
      <c r="H47" s="38"/>
      <c r="I47" s="16"/>
      <c r="J47" s="38"/>
      <c r="K47" s="38"/>
      <c r="L47" s="16"/>
      <c r="M47" s="38"/>
      <c r="N47" s="38"/>
      <c r="O47" s="16"/>
      <c r="P47" s="38"/>
      <c r="Q47" s="38"/>
      <c r="R47" s="16"/>
      <c r="S47" s="38"/>
      <c r="T47" s="80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2:31" ht="17.25" x14ac:dyDescent="0.3">
      <c r="B48" s="130" t="s">
        <v>186</v>
      </c>
      <c r="C48" s="14"/>
      <c r="D48" s="22"/>
      <c r="E48" s="39"/>
      <c r="F48" s="22"/>
      <c r="G48" s="39"/>
      <c r="H48" s="39"/>
      <c r="I48" s="22"/>
      <c r="J48" s="39"/>
      <c r="K48" s="39"/>
      <c r="L48" s="22"/>
      <c r="M48" s="39"/>
      <c r="N48" s="39"/>
      <c r="O48" s="22"/>
      <c r="P48" s="39"/>
      <c r="Q48" s="39"/>
      <c r="R48" s="22"/>
      <c r="S48" s="39"/>
      <c r="T48" s="86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ht="17.25" x14ac:dyDescent="0.3">
      <c r="B49" s="131" t="s">
        <v>133</v>
      </c>
      <c r="C49" s="14"/>
      <c r="D49" s="40" t="s">
        <v>187</v>
      </c>
      <c r="E49" s="39">
        <f t="shared" si="9"/>
        <v>0.18448622011315932</v>
      </c>
      <c r="F49" s="22" t="s">
        <v>188</v>
      </c>
      <c r="G49" s="39">
        <f t="shared" si="10"/>
        <v>8.1788420166495179E-2</v>
      </c>
      <c r="H49" s="39">
        <f>F49/D49-1</f>
        <v>-0.5674713098535813</v>
      </c>
      <c r="I49" s="22" t="s">
        <v>189</v>
      </c>
      <c r="J49" s="39">
        <f t="shared" si="11"/>
        <v>5.0077765287423581E-2</v>
      </c>
      <c r="K49" s="39">
        <f>I49/F49-1</f>
        <v>-0.25617566331198538</v>
      </c>
      <c r="L49" s="22" t="s">
        <v>190</v>
      </c>
      <c r="M49" s="39">
        <f t="shared" si="12"/>
        <v>6.8615502899534594E-2</v>
      </c>
      <c r="N49" s="39">
        <f>L49/I49-1</f>
        <v>1.5796432964329643</v>
      </c>
      <c r="O49" s="22" t="s">
        <v>191</v>
      </c>
      <c r="P49" s="39">
        <f t="shared" si="7"/>
        <v>1.131515595864195E-3</v>
      </c>
      <c r="Q49" s="39">
        <f t="shared" si="6"/>
        <v>-0.97663607104541661</v>
      </c>
      <c r="R49" s="22" t="s">
        <v>192</v>
      </c>
      <c r="S49" s="39">
        <f t="shared" si="8"/>
        <v>0.23540190389110507</v>
      </c>
      <c r="T49" s="86">
        <f>R49/O49-1</f>
        <v>324.76020408163259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ht="17.25" x14ac:dyDescent="0.3">
      <c r="B50" s="131" t="s">
        <v>147</v>
      </c>
      <c r="C50" s="14"/>
      <c r="D50" s="22"/>
      <c r="E50" s="39"/>
      <c r="F50" s="22"/>
      <c r="G50" s="39"/>
      <c r="H50" s="39"/>
      <c r="I50" s="22"/>
      <c r="J50" s="39"/>
      <c r="K50" s="39"/>
      <c r="L50" s="22"/>
      <c r="M50" s="39"/>
      <c r="N50" s="39"/>
      <c r="O50" s="22"/>
      <c r="P50" s="39"/>
      <c r="Q50" s="39"/>
      <c r="R50" s="22" t="s">
        <v>193</v>
      </c>
      <c r="S50" s="39">
        <f t="shared" si="8"/>
        <v>8.9590538059387836E-4</v>
      </c>
      <c r="T50" s="86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ht="17.25" x14ac:dyDescent="0.3">
      <c r="A51" s="1"/>
      <c r="B51" s="131" t="s">
        <v>161</v>
      </c>
      <c r="C51" s="14"/>
      <c r="D51" s="22"/>
      <c r="E51" s="39"/>
      <c r="F51" s="22"/>
      <c r="G51" s="39"/>
      <c r="H51" s="39"/>
      <c r="I51" s="22"/>
      <c r="J51" s="39"/>
      <c r="K51" s="39"/>
      <c r="L51" s="22" t="s">
        <v>194</v>
      </c>
      <c r="M51" s="39">
        <f t="shared" si="12"/>
        <v>0.15947849273276024</v>
      </c>
      <c r="N51" s="39"/>
      <c r="O51" s="22" t="s">
        <v>195</v>
      </c>
      <c r="P51" s="39">
        <f t="shared" si="7"/>
        <v>0.125575138985908</v>
      </c>
      <c r="Q51" s="39">
        <f t="shared" si="6"/>
        <v>0.11560160016411936</v>
      </c>
      <c r="R51" s="22" t="s">
        <v>196</v>
      </c>
      <c r="S51" s="39">
        <f t="shared" si="8"/>
        <v>0.11137246805341514</v>
      </c>
      <c r="T51" s="86">
        <f>R51/O51-1</f>
        <v>0.38874586244943021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ht="17.25" x14ac:dyDescent="0.3">
      <c r="B52" s="131" t="s">
        <v>74</v>
      </c>
      <c r="C52" s="14"/>
      <c r="D52" s="22"/>
      <c r="E52" s="39"/>
      <c r="F52" s="22"/>
      <c r="G52" s="39"/>
      <c r="H52" s="39"/>
      <c r="I52" s="22"/>
      <c r="J52" s="39"/>
      <c r="K52" s="39"/>
      <c r="L52" s="22" t="s">
        <v>197</v>
      </c>
      <c r="M52" s="39">
        <f t="shared" si="12"/>
        <v>3.1898970235807E-3</v>
      </c>
      <c r="N52" s="39"/>
      <c r="O52" s="22" t="s">
        <v>198</v>
      </c>
      <c r="P52" s="39">
        <f t="shared" si="7"/>
        <v>1.4317136110934712E-3</v>
      </c>
      <c r="Q52" s="39">
        <f t="shared" si="6"/>
        <v>-0.36410256410256403</v>
      </c>
      <c r="R52" s="22" t="s">
        <v>199</v>
      </c>
      <c r="S52" s="39">
        <f t="shared" si="8"/>
        <v>4.1993260431951746E-3</v>
      </c>
      <c r="T52" s="86">
        <f>R52/O52-1</f>
        <v>3.592741935483871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ht="17.25" x14ac:dyDescent="0.3">
      <c r="B53" s="131" t="s">
        <v>200</v>
      </c>
      <c r="C53" s="14"/>
      <c r="D53" s="41" t="s">
        <v>201</v>
      </c>
      <c r="E53" s="39">
        <f t="shared" si="9"/>
        <v>5.1852527833546269E-2</v>
      </c>
      <c r="F53" s="22" t="s">
        <v>202</v>
      </c>
      <c r="G53" s="39">
        <f t="shared" si="10"/>
        <v>5.6402581610700588E-2</v>
      </c>
      <c r="H53" s="39">
        <f>F53/D53-1</f>
        <v>6.1246040126715862E-2</v>
      </c>
      <c r="I53" s="22" t="s">
        <v>203</v>
      </c>
      <c r="J53" s="39">
        <f t="shared" si="11"/>
        <v>5.9655984847318252E-2</v>
      </c>
      <c r="K53" s="39">
        <f>I53/F53-1</f>
        <v>0.2849087893864013</v>
      </c>
      <c r="L53" s="22" t="s">
        <v>204</v>
      </c>
      <c r="M53" s="39">
        <f t="shared" si="12"/>
        <v>8.482672315783446E-2</v>
      </c>
      <c r="N53" s="39">
        <f>L53/I53-1</f>
        <v>1.6770779556014452</v>
      </c>
      <c r="O53" s="22" t="s">
        <v>205</v>
      </c>
      <c r="P53" s="39">
        <f t="shared" si="7"/>
        <v>7.9662161772091969E-2</v>
      </c>
      <c r="Q53" s="39">
        <f t="shared" si="6"/>
        <v>0.33053707453476067</v>
      </c>
      <c r="R53" s="22" t="s">
        <v>206</v>
      </c>
      <c r="S53" s="39">
        <f t="shared" si="8"/>
        <v>4.2549975298082091E-2</v>
      </c>
      <c r="T53" s="86">
        <f>R53/O53-1</f>
        <v>-0.16363504601782752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ht="17.25" x14ac:dyDescent="0.3">
      <c r="B54" s="131" t="s">
        <v>165</v>
      </c>
      <c r="C54" s="14"/>
      <c r="D54" s="40" t="s">
        <v>207</v>
      </c>
      <c r="E54" s="39">
        <f t="shared" si="9"/>
        <v>9.2936667275050192E-2</v>
      </c>
      <c r="F54" s="22" t="s">
        <v>208</v>
      </c>
      <c r="G54" s="39">
        <f t="shared" si="10"/>
        <v>8.7699934524366294E-2</v>
      </c>
      <c r="H54" s="39">
        <f>F54/D54-1</f>
        <v>-7.9340141398271724E-2</v>
      </c>
      <c r="I54" s="22" t="s">
        <v>209</v>
      </c>
      <c r="J54" s="39">
        <f t="shared" si="11"/>
        <v>6.0210351252714088E-2</v>
      </c>
      <c r="K54" s="39">
        <f>I54/F54-1</f>
        <v>-0.16595563139931746</v>
      </c>
      <c r="L54" s="22" t="s">
        <v>210</v>
      </c>
      <c r="M54" s="39">
        <f t="shared" si="12"/>
        <v>2.9183468154194713E-2</v>
      </c>
      <c r="N54" s="39">
        <f>L54/I54-1</f>
        <v>-8.7468030690537102E-2</v>
      </c>
      <c r="O54" s="22" t="s">
        <v>211</v>
      </c>
      <c r="P54" s="39">
        <f t="shared" si="7"/>
        <v>1.7394165767034793E-2</v>
      </c>
      <c r="Q54" s="39">
        <f t="shared" si="6"/>
        <v>-0.15554932735426008</v>
      </c>
      <c r="R54" s="22" t="s">
        <v>212</v>
      </c>
      <c r="S54" s="39">
        <f t="shared" si="8"/>
        <v>9.0438514345546651E-3</v>
      </c>
      <c r="T54" s="86">
        <f>R54/O54-1</f>
        <v>-0.18586126783936274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ht="17.25" x14ac:dyDescent="0.3">
      <c r="B55" s="131" t="s">
        <v>178</v>
      </c>
      <c r="C55" s="14"/>
      <c r="D55" s="40" t="s">
        <v>213</v>
      </c>
      <c r="E55" s="39">
        <f t="shared" si="9"/>
        <v>4.7453914947983211E-4</v>
      </c>
      <c r="F55" s="22" t="s">
        <v>214</v>
      </c>
      <c r="G55" s="39">
        <f t="shared" si="10"/>
        <v>3.5543915442895892E-4</v>
      </c>
      <c r="H55" s="39">
        <f>F55/D55-1</f>
        <v>-0.26923076923076927</v>
      </c>
      <c r="I55" s="22" t="s">
        <v>215</v>
      </c>
      <c r="J55" s="39">
        <f t="shared" si="11"/>
        <v>2.6178413588136561E-4</v>
      </c>
      <c r="K55" s="39">
        <f>I55/F55-1</f>
        <v>-0.10526315789473684</v>
      </c>
      <c r="L55" s="22" t="s">
        <v>216</v>
      </c>
      <c r="M55" s="39">
        <f t="shared" si="12"/>
        <v>1.6358446274772822E-4</v>
      </c>
      <c r="N55" s="39">
        <f>L55/I55-1</f>
        <v>0.17647058823529416</v>
      </c>
      <c r="O55" s="22" t="s">
        <v>217</v>
      </c>
      <c r="P55" s="39">
        <f t="shared" si="7"/>
        <v>2.8865193772045788E-4</v>
      </c>
      <c r="Q55" s="39">
        <f t="shared" si="6"/>
        <v>1.5</v>
      </c>
      <c r="R55" s="22" t="s">
        <v>218</v>
      </c>
      <c r="S55" s="39">
        <f t="shared" si="8"/>
        <v>3.4025970195476964E-2</v>
      </c>
      <c r="T55" s="86">
        <f>R55/O55-1</f>
        <v>183.57999999999998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ht="17.25" x14ac:dyDescent="0.3">
      <c r="B56" s="130" t="s">
        <v>219</v>
      </c>
      <c r="C56" s="14"/>
      <c r="D56" s="42">
        <f>SUM(D49+D53+D54+D55)</f>
        <v>1806.7</v>
      </c>
      <c r="E56" s="39">
        <f t="shared" si="9"/>
        <v>0.32974995437123561</v>
      </c>
      <c r="F56" s="26" t="s">
        <v>220</v>
      </c>
      <c r="G56" s="39">
        <f t="shared" si="10"/>
        <v>0.22626508277990834</v>
      </c>
      <c r="H56" s="39">
        <f>F56/D56-1</f>
        <v>-0.33054740687441198</v>
      </c>
      <c r="I56" s="26" t="s">
        <v>221</v>
      </c>
      <c r="J56" s="39">
        <f t="shared" si="11"/>
        <v>0.17020588552333729</v>
      </c>
      <c r="K56" s="39">
        <f>I56/F56-1</f>
        <v>-8.6151302190988099E-2</v>
      </c>
      <c r="L56" s="26" t="s">
        <v>222</v>
      </c>
      <c r="M56" s="39">
        <f t="shared" si="12"/>
        <v>0.34544948920751506</v>
      </c>
      <c r="N56" s="39">
        <f>L56/I56-1</f>
        <v>2.8211345336107847</v>
      </c>
      <c r="O56" s="26" t="s">
        <v>223</v>
      </c>
      <c r="P56" s="39">
        <f t="shared" si="7"/>
        <v>0.2254833476697129</v>
      </c>
      <c r="Q56" s="39">
        <f t="shared" si="6"/>
        <v>-7.5221972297857209E-2</v>
      </c>
      <c r="R56" s="26" t="s">
        <v>224</v>
      </c>
      <c r="S56" s="39">
        <f t="shared" si="8"/>
        <v>0.43748940029642303</v>
      </c>
      <c r="T56" s="86">
        <f>R56/O56-1</f>
        <v>2.0380971887961494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ht="17.25" x14ac:dyDescent="0.3">
      <c r="B57" s="132"/>
      <c r="C57" s="14"/>
      <c r="D57" s="23"/>
      <c r="E57" s="39"/>
      <c r="F57" s="22"/>
      <c r="G57" s="39"/>
      <c r="H57" s="39"/>
      <c r="I57" s="22"/>
      <c r="J57" s="39"/>
      <c r="K57" s="39"/>
      <c r="L57" s="22"/>
      <c r="M57" s="39"/>
      <c r="N57" s="39"/>
      <c r="O57" s="22"/>
      <c r="P57" s="39"/>
      <c r="Q57" s="39"/>
      <c r="R57" s="22"/>
      <c r="S57" s="39"/>
      <c r="T57" s="86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s="53" customFormat="1" ht="17.25" x14ac:dyDescent="0.3">
      <c r="B58" s="130" t="s">
        <v>225</v>
      </c>
      <c r="C58" s="56"/>
      <c r="D58" s="42">
        <v>5479</v>
      </c>
      <c r="E58" s="57">
        <f t="shared" si="9"/>
        <v>1</v>
      </c>
      <c r="F58" s="43">
        <v>5345.5</v>
      </c>
      <c r="G58" s="57">
        <f t="shared" si="10"/>
        <v>1</v>
      </c>
      <c r="H58" s="57">
        <f>F58/D58-1</f>
        <v>-2.4365760175214413E-2</v>
      </c>
      <c r="I58" s="43">
        <v>6493.9</v>
      </c>
      <c r="J58" s="57">
        <f t="shared" si="11"/>
        <v>1</v>
      </c>
      <c r="K58" s="57">
        <f>I58/F58-1</f>
        <v>0.21483490786642956</v>
      </c>
      <c r="L58" s="43">
        <v>12226.1</v>
      </c>
      <c r="M58" s="57">
        <f>L58/L$58</f>
        <v>1</v>
      </c>
      <c r="N58" s="57">
        <f>L58/I58-1</f>
        <v>0.88270530805833181</v>
      </c>
      <c r="O58" s="43">
        <v>17321.900000000001</v>
      </c>
      <c r="P58" s="57">
        <f>O58/O$58</f>
        <v>1</v>
      </c>
      <c r="Q58" s="57">
        <f t="shared" si="6"/>
        <v>0.41679685263493682</v>
      </c>
      <c r="R58" s="43">
        <v>27123.4</v>
      </c>
      <c r="S58" s="57">
        <f t="shared" si="8"/>
        <v>1</v>
      </c>
      <c r="T58" s="87">
        <f>R58/O58-1</f>
        <v>0.56584439351341365</v>
      </c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spans="1:31" s="2" customFormat="1" ht="17.25" x14ac:dyDescent="0.3">
      <c r="B59" s="121"/>
      <c r="C59" s="9"/>
      <c r="D59" s="24"/>
      <c r="E59" s="30"/>
      <c r="F59" s="24"/>
      <c r="G59" s="24"/>
      <c r="H59" s="38"/>
      <c r="I59" s="24"/>
      <c r="J59" s="24"/>
      <c r="K59" s="38"/>
      <c r="L59" s="24"/>
      <c r="M59" s="24"/>
      <c r="N59" s="38"/>
      <c r="O59" s="24"/>
      <c r="P59" s="24"/>
      <c r="Q59" s="38"/>
      <c r="R59" s="24"/>
      <c r="S59" s="24"/>
      <c r="T59" s="80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7.25" x14ac:dyDescent="0.3">
      <c r="B60" s="133" t="s">
        <v>226</v>
      </c>
      <c r="C60" s="13"/>
      <c r="D60" s="27"/>
      <c r="E60" s="44"/>
      <c r="F60" s="27"/>
      <c r="G60" s="27"/>
      <c r="H60" s="45"/>
      <c r="I60" s="27"/>
      <c r="J60" s="27"/>
      <c r="K60" s="45"/>
      <c r="L60" s="27"/>
      <c r="M60" s="27"/>
      <c r="N60" s="45"/>
      <c r="O60" s="27"/>
      <c r="P60" s="27"/>
      <c r="Q60" s="45"/>
      <c r="R60" s="27"/>
      <c r="S60" s="27"/>
      <c r="T60" s="88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ht="17.25" x14ac:dyDescent="0.3">
      <c r="B61" s="134" t="s">
        <v>227</v>
      </c>
      <c r="C61" s="13"/>
      <c r="D61" s="28" t="s">
        <v>228</v>
      </c>
      <c r="E61" s="45">
        <f>D61/D$68</f>
        <v>0.97570785070785071</v>
      </c>
      <c r="F61" s="46">
        <v>1719.9</v>
      </c>
      <c r="G61" s="45">
        <f>F61/F$68</f>
        <v>0.82926711668273867</v>
      </c>
      <c r="H61" s="45">
        <f>F61/D61-1</f>
        <v>1.8357790601813688</v>
      </c>
      <c r="I61" s="28" t="s">
        <v>229</v>
      </c>
      <c r="J61" s="45">
        <f>I61/I$68</f>
        <v>0.7468409396847453</v>
      </c>
      <c r="K61" s="45">
        <f>I61/F61-1</f>
        <v>0</v>
      </c>
      <c r="L61" s="46">
        <v>5952.3</v>
      </c>
      <c r="M61" s="45">
        <f>L61/L$68</f>
        <v>0.78683128659995516</v>
      </c>
      <c r="N61" s="45">
        <f>L61/I61-1</f>
        <v>2.4608407465550322</v>
      </c>
      <c r="O61" s="28" t="s">
        <v>230</v>
      </c>
      <c r="P61" s="45">
        <f>O61/O$68</f>
        <v>0.81256740338279665</v>
      </c>
      <c r="Q61" s="45">
        <f t="shared" si="6"/>
        <v>0</v>
      </c>
      <c r="R61" s="28" t="s">
        <v>231</v>
      </c>
      <c r="S61" s="45">
        <f>R61/R$68</f>
        <v>1.0969079671793414</v>
      </c>
      <c r="T61" s="88">
        <f>R61/O61-1</f>
        <v>1.075248223375838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ht="17.25" x14ac:dyDescent="0.3">
      <c r="B62" s="134" t="s">
        <v>232</v>
      </c>
      <c r="C62" s="13"/>
      <c r="D62" s="28" t="s">
        <v>233</v>
      </c>
      <c r="E62" s="45">
        <f t="shared" ref="E62:E68" si="13">D62/D$68</f>
        <v>3.0566280566280565E-2</v>
      </c>
      <c r="F62" s="28">
        <v>37.1</v>
      </c>
      <c r="G62" s="45">
        <f t="shared" ref="G62:G68" si="14">F62/F$68</f>
        <v>1.7888138862102217E-2</v>
      </c>
      <c r="H62" s="45">
        <f>F62/D62-1</f>
        <v>0.9526315789473685</v>
      </c>
      <c r="I62" s="28" t="s">
        <v>234</v>
      </c>
      <c r="J62" s="45">
        <f t="shared" ref="J62:J68" si="15">I62/I$68</f>
        <v>2.2667071952755222E-2</v>
      </c>
      <c r="K62" s="45">
        <f>I62/F62-1</f>
        <v>0.40700808625336937</v>
      </c>
      <c r="L62" s="28">
        <v>323.3</v>
      </c>
      <c r="M62" s="45">
        <f t="shared" ref="M62:M68" si="16">L62/L$68</f>
        <v>4.2736850454070781E-2</v>
      </c>
      <c r="N62" s="45">
        <f>L62/I62-1</f>
        <v>5.1934865900383143</v>
      </c>
      <c r="O62" s="29" t="s">
        <v>235</v>
      </c>
      <c r="P62" s="45">
        <f t="shared" ref="P62:P68" si="17">O62/O$68</f>
        <v>5.3322048243757934E-2</v>
      </c>
      <c r="Q62" s="45">
        <f t="shared" si="6"/>
        <v>0.20816579028765858</v>
      </c>
      <c r="R62" s="46">
        <v>-1637.1</v>
      </c>
      <c r="S62" s="45">
        <f t="shared" ref="S62:S68" si="18">R62/R$68</f>
        <v>-0.14537527084147336</v>
      </c>
      <c r="T62" s="88">
        <f>R62/O62-1</f>
        <v>-5.1912442396313363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ht="17.25" x14ac:dyDescent="0.3">
      <c r="B63" s="134" t="s">
        <v>236</v>
      </c>
      <c r="C63" s="13"/>
      <c r="D63" s="28">
        <v>-28.7</v>
      </c>
      <c r="E63" s="45">
        <f t="shared" si="13"/>
        <v>-4.6171171171171171E-2</v>
      </c>
      <c r="F63" s="28">
        <v>-14</v>
      </c>
      <c r="G63" s="45">
        <f t="shared" si="14"/>
        <v>-6.7502410800385727E-3</v>
      </c>
      <c r="H63" s="45">
        <f>F63/D63-1</f>
        <v>-0.51219512195121952</v>
      </c>
      <c r="I63" s="28">
        <v>-87</v>
      </c>
      <c r="J63" s="45">
        <f t="shared" si="15"/>
        <v>-3.7778453254592032E-2</v>
      </c>
      <c r="K63" s="45">
        <f>I63/F63-1</f>
        <v>5.2142857142857144</v>
      </c>
      <c r="L63" s="28">
        <v>-124.5</v>
      </c>
      <c r="M63" s="45">
        <f t="shared" si="16"/>
        <v>-1.6457587013708048E-2</v>
      </c>
      <c r="N63" s="45">
        <f>L63/I63-1</f>
        <v>0.43103448275862077</v>
      </c>
      <c r="O63" s="28">
        <v>-603.70000000000005</v>
      </c>
      <c r="P63" s="45">
        <f t="shared" si="17"/>
        <v>-8.2413006975823516E-2</v>
      </c>
      <c r="Q63" s="45">
        <f t="shared" si="6"/>
        <v>3.848995983935743</v>
      </c>
      <c r="R63" s="46">
        <v>-1449.2</v>
      </c>
      <c r="S63" s="45">
        <f t="shared" si="18"/>
        <v>-0.12868966007175078</v>
      </c>
      <c r="T63" s="88">
        <f>R63/O63-1</f>
        <v>1.4005300646016234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ht="17.25" x14ac:dyDescent="0.3">
      <c r="B64" s="134" t="s">
        <v>237</v>
      </c>
      <c r="C64" s="13"/>
      <c r="D64" s="28" t="s">
        <v>238</v>
      </c>
      <c r="E64" s="45">
        <f t="shared" si="13"/>
        <v>3.2979407979407981E-2</v>
      </c>
      <c r="F64" s="28">
        <v>39.9</v>
      </c>
      <c r="G64" s="45">
        <f t="shared" si="14"/>
        <v>1.9238187078109932E-2</v>
      </c>
      <c r="H64" s="45">
        <f>F64/D64-1</f>
        <v>0.9463414634146341</v>
      </c>
      <c r="I64" s="28" t="s">
        <v>239</v>
      </c>
      <c r="J64" s="45">
        <f t="shared" si="15"/>
        <v>2.8485822224152153E-2</v>
      </c>
      <c r="K64" s="45">
        <f>I64/F64-1</f>
        <v>0.64411027568922297</v>
      </c>
      <c r="L64" s="28">
        <v>109</v>
      </c>
      <c r="M64" s="45">
        <f t="shared" si="16"/>
        <v>1.4408650477864876E-2</v>
      </c>
      <c r="N64" s="45">
        <f>L64/I64-1</f>
        <v>0.66158536585365879</v>
      </c>
      <c r="O64" s="28" t="s">
        <v>240</v>
      </c>
      <c r="P64" s="45">
        <f t="shared" si="17"/>
        <v>1.6791121182750193E-2</v>
      </c>
      <c r="Q64" s="45">
        <f t="shared" si="6"/>
        <v>0.12844036697247696</v>
      </c>
      <c r="R64" s="28">
        <v>137.4</v>
      </c>
      <c r="S64" s="45">
        <f t="shared" si="18"/>
        <v>1.2201186374453877E-2</v>
      </c>
      <c r="T64" s="88">
        <f>R64/O64-1</f>
        <v>0.11707317073170742</v>
      </c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2:31" ht="17.25" x14ac:dyDescent="0.3">
      <c r="B65" s="134" t="s">
        <v>241</v>
      </c>
      <c r="C65" s="13"/>
      <c r="D65" s="28" t="s">
        <v>242</v>
      </c>
      <c r="E65" s="45">
        <f t="shared" si="13"/>
        <v>4.987129987129987E-3</v>
      </c>
      <c r="F65" s="28">
        <v>288.39999999999998</v>
      </c>
      <c r="G65" s="45">
        <f t="shared" si="14"/>
        <v>0.1390549662487946</v>
      </c>
      <c r="H65" s="45">
        <f>F65/D65-1</f>
        <v>92.032258064516114</v>
      </c>
      <c r="I65" s="28" t="s">
        <v>243</v>
      </c>
      <c r="J65" s="45">
        <f t="shared" si="15"/>
        <v>0.23748317339007335</v>
      </c>
      <c r="K65" s="45">
        <f>I65/F65-1</f>
        <v>0.89632454923717075</v>
      </c>
      <c r="L65" s="46">
        <v>1301.8</v>
      </c>
      <c r="M65" s="45">
        <f t="shared" si="16"/>
        <v>0.17208423112004126</v>
      </c>
      <c r="N65" s="45">
        <f>L65/I65-1</f>
        <v>1.380325470835619</v>
      </c>
      <c r="O65" s="28" t="s">
        <v>244</v>
      </c>
      <c r="P65" s="45">
        <f t="shared" si="17"/>
        <v>0.19820348654662609</v>
      </c>
      <c r="Q65" s="45">
        <f t="shared" si="6"/>
        <v>0.11530188969119681</v>
      </c>
      <c r="R65" s="28" t="s">
        <v>245</v>
      </c>
      <c r="S65" s="45">
        <f t="shared" si="18"/>
        <v>0.16487585692466167</v>
      </c>
      <c r="T65" s="88">
        <f>R65/O65-1</f>
        <v>0.27880708037743651</v>
      </c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2:31" ht="17.25" x14ac:dyDescent="0.3">
      <c r="B66" s="134" t="s">
        <v>246</v>
      </c>
      <c r="C66" s="13"/>
      <c r="D66" s="28" t="s">
        <v>247</v>
      </c>
      <c r="E66" s="45">
        <f t="shared" si="13"/>
        <v>1.9305019305019303E-3</v>
      </c>
      <c r="F66" s="28">
        <v>2.7</v>
      </c>
      <c r="G66" s="45">
        <f t="shared" si="14"/>
        <v>1.3018322082931535E-3</v>
      </c>
      <c r="H66" s="45">
        <f>F66/D66-1</f>
        <v>1.2500000000000004</v>
      </c>
      <c r="I66" s="28" t="s">
        <v>248</v>
      </c>
      <c r="J66" s="45">
        <f t="shared" si="15"/>
        <v>2.3014460028659514E-3</v>
      </c>
      <c r="K66" s="45">
        <f>I66/F66-1</f>
        <v>0.9629629629629628</v>
      </c>
      <c r="L66" s="28">
        <v>3.2</v>
      </c>
      <c r="M66" s="45">
        <f t="shared" si="16"/>
        <v>4.2300625256117073E-4</v>
      </c>
      <c r="N66" s="45">
        <f>L66/I66-1</f>
        <v>-0.39622641509433953</v>
      </c>
      <c r="O66" s="28" t="s">
        <v>249</v>
      </c>
      <c r="P66" s="45">
        <f t="shared" si="17"/>
        <v>1.5289476198927004E-3</v>
      </c>
      <c r="Q66" s="45">
        <f t="shared" si="6"/>
        <v>2.4999999999999996</v>
      </c>
      <c r="R66" s="28" t="s">
        <v>250</v>
      </c>
      <c r="S66" s="45">
        <f t="shared" si="18"/>
        <v>7.1040386459702345E-5</v>
      </c>
      <c r="T66" s="88">
        <f>R66/O66-1</f>
        <v>-0.9285714285714286</v>
      </c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2:31" ht="17.25" x14ac:dyDescent="0.3">
      <c r="B67" s="134" t="s">
        <v>251</v>
      </c>
      <c r="C67" s="13"/>
      <c r="D67" s="28"/>
      <c r="E67" s="45"/>
      <c r="F67" s="28"/>
      <c r="G67" s="45"/>
      <c r="H67" s="45"/>
      <c r="I67" s="28"/>
      <c r="J67" s="45"/>
      <c r="K67" s="45"/>
      <c r="L67" s="28"/>
      <c r="M67" s="45"/>
      <c r="N67" s="45"/>
      <c r="O67" s="28"/>
      <c r="P67" s="45"/>
      <c r="Q67" s="45"/>
      <c r="R67" s="28"/>
      <c r="S67" s="45"/>
      <c r="T67" s="88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2:31" s="50" customFormat="1" ht="17.25" x14ac:dyDescent="0.3">
      <c r="B68" s="133" t="s">
        <v>252</v>
      </c>
      <c r="C68" s="58"/>
      <c r="D68" s="47">
        <v>621.6</v>
      </c>
      <c r="E68" s="59">
        <f t="shared" si="13"/>
        <v>1</v>
      </c>
      <c r="F68" s="68">
        <f>SUM(F61:F66)</f>
        <v>2074</v>
      </c>
      <c r="G68" s="59">
        <f t="shared" si="14"/>
        <v>1</v>
      </c>
      <c r="H68" s="59">
        <f>F68/D68-1</f>
        <v>2.3365508365508365</v>
      </c>
      <c r="I68" s="69">
        <v>2302.9</v>
      </c>
      <c r="J68" s="59">
        <f t="shared" si="15"/>
        <v>1</v>
      </c>
      <c r="K68" s="59">
        <f>I68/F68-1</f>
        <v>0.11036644165863074</v>
      </c>
      <c r="L68" s="68">
        <v>7564.9</v>
      </c>
      <c r="M68" s="59">
        <f t="shared" si="16"/>
        <v>1</v>
      </c>
      <c r="N68" s="59">
        <f>L68/I68-1</f>
        <v>2.2849450692604973</v>
      </c>
      <c r="O68" s="68">
        <v>7325.3</v>
      </c>
      <c r="P68" s="59">
        <f t="shared" si="17"/>
        <v>1</v>
      </c>
      <c r="Q68" s="59">
        <f t="shared" si="6"/>
        <v>-3.1672593160517626E-2</v>
      </c>
      <c r="R68" s="68">
        <v>11261.2</v>
      </c>
      <c r="S68" s="59">
        <f t="shared" si="18"/>
        <v>1</v>
      </c>
      <c r="T68" s="89">
        <f>R68/O68-1</f>
        <v>0.53730222652997162</v>
      </c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spans="2:31" s="2" customFormat="1" ht="17.25" x14ac:dyDescent="0.3">
      <c r="B69" s="121"/>
      <c r="C69" s="9"/>
      <c r="D69" s="16"/>
      <c r="E69" s="38"/>
      <c r="F69" s="16"/>
      <c r="G69" s="16"/>
      <c r="H69" s="38"/>
      <c r="I69" s="16"/>
      <c r="J69" s="16"/>
      <c r="K69" s="38"/>
      <c r="L69" s="16"/>
      <c r="M69" s="16"/>
      <c r="N69" s="38"/>
      <c r="O69" s="16"/>
      <c r="P69" s="16"/>
      <c r="Q69" s="38"/>
      <c r="R69" s="16"/>
      <c r="S69" s="16"/>
      <c r="T69" s="80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2:31" s="53" customFormat="1" ht="17.25" x14ac:dyDescent="0.3">
      <c r="B70" s="135" t="s">
        <v>253</v>
      </c>
      <c r="C70" s="60"/>
      <c r="D70" s="31" t="s">
        <v>115</v>
      </c>
      <c r="E70" s="67"/>
      <c r="F70" s="31" t="s">
        <v>116</v>
      </c>
      <c r="G70" s="31"/>
      <c r="H70" s="61">
        <f t="shared" ref="H70" si="19">F70/D70-1</f>
        <v>0.21619184998196883</v>
      </c>
      <c r="I70" s="31" t="s">
        <v>117</v>
      </c>
      <c r="J70" s="31"/>
      <c r="K70" s="61">
        <f t="shared" ref="K70" si="20">I70/F70-1</f>
        <v>0.18561897702001495</v>
      </c>
      <c r="L70" s="31" t="s">
        <v>118</v>
      </c>
      <c r="M70" s="31"/>
      <c r="N70" s="67">
        <f t="shared" ref="N70" si="21">L70/I70-1</f>
        <v>1.2498323234849429</v>
      </c>
      <c r="O70" s="31" t="s">
        <v>254</v>
      </c>
      <c r="P70" s="31"/>
      <c r="Q70" s="61">
        <f t="shared" si="6"/>
        <v>0.24536786737472926</v>
      </c>
      <c r="R70" s="31" t="s">
        <v>120</v>
      </c>
      <c r="S70" s="31"/>
      <c r="T70" s="90">
        <f>R70/O70-1</f>
        <v>0.55736148528027507</v>
      </c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spans="2:31" ht="15.75" x14ac:dyDescent="0.25">
      <c r="B71" s="91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2:31" ht="16.5" thickBot="1" x14ac:dyDescent="0.3">
      <c r="B72" s="94" t="s">
        <v>294</v>
      </c>
      <c r="C72" s="95"/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5"/>
      <c r="R72" s="95"/>
      <c r="S72" s="95"/>
      <c r="T72" s="96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2:31" ht="15.75" x14ac:dyDescent="0.25"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2:31" ht="15.75" x14ac:dyDescent="0.25"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2:31" ht="15.75" x14ac:dyDescent="0.25"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2:31" ht="15.75" x14ac:dyDescent="0.25"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2:31" ht="15.75" x14ac:dyDescent="0.25"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2:31" ht="15.75" x14ac:dyDescent="0.25"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2:31" ht="15.75" x14ac:dyDescent="0.25"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2:31" ht="15.75" x14ac:dyDescent="0.25"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21:31" ht="15.75" x14ac:dyDescent="0.25"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21:31" ht="15.75" x14ac:dyDescent="0.25"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21:31" ht="15.75" x14ac:dyDescent="0.25"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21:31" ht="15.75" x14ac:dyDescent="0.25"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21:31" ht="15.75" x14ac:dyDescent="0.25"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21:31" ht="15.75" x14ac:dyDescent="0.25"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21:31" ht="15.75" x14ac:dyDescent="0.25"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21:31" ht="15.75" x14ac:dyDescent="0.25"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21:31" ht="15.75" x14ac:dyDescent="0.25"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21:31" ht="15.75" x14ac:dyDescent="0.25"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21:31" ht="15.75" x14ac:dyDescent="0.25"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21:31" ht="15.75" x14ac:dyDescent="0.25"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21:31" ht="15.75" x14ac:dyDescent="0.25"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21:31" ht="15.75" x14ac:dyDescent="0.25"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21:31" ht="15.75" x14ac:dyDescent="0.25"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21:31" ht="15.75" x14ac:dyDescent="0.25"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21:31" ht="15.75" x14ac:dyDescent="0.25"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21:31" ht="15.75" x14ac:dyDescent="0.25"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21:31" ht="15.75" x14ac:dyDescent="0.25"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21:31" ht="15.75" x14ac:dyDescent="0.25"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21:31" ht="15.75" x14ac:dyDescent="0.25"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21:31" ht="15.75" x14ac:dyDescent="0.25"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21:31" ht="15.75" x14ac:dyDescent="0.25"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21:31" ht="15.75" x14ac:dyDescent="0.25"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21:31" ht="15.75" x14ac:dyDescent="0.25"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21:31" ht="15.75" x14ac:dyDescent="0.25"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21:31" ht="15.75" x14ac:dyDescent="0.25"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21:31" ht="15.75" x14ac:dyDescent="0.25"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21:31" ht="15.75" x14ac:dyDescent="0.25"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21:31" ht="15.75" x14ac:dyDescent="0.25"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21:31" ht="15.75" x14ac:dyDescent="0.25"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21:31" ht="15.75" x14ac:dyDescent="0.25"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21:31" ht="15.75" x14ac:dyDescent="0.25"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21:31" ht="15.75" x14ac:dyDescent="0.25"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21:31" ht="15.75" x14ac:dyDescent="0.25"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21:31" ht="15.75" x14ac:dyDescent="0.25"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21:31" ht="15.75" x14ac:dyDescent="0.25"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21:31" ht="15.75" x14ac:dyDescent="0.25"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21:31" ht="15.75" x14ac:dyDescent="0.25"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21:31" ht="15.75" x14ac:dyDescent="0.25"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21:31" ht="15.75" x14ac:dyDescent="0.25"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21:31" ht="15.75" x14ac:dyDescent="0.25"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21:31" ht="15.75" x14ac:dyDescent="0.25"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21:31" ht="15.75" x14ac:dyDescent="0.25"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21:31" ht="15.75" x14ac:dyDescent="0.25"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21:31" ht="15.75" x14ac:dyDescent="0.25"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21:31" ht="15.75" x14ac:dyDescent="0.25"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21:31" ht="15.75" x14ac:dyDescent="0.25"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 ht="15.75" x14ac:dyDescent="0.25"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 ht="15.75" x14ac:dyDescent="0.25"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 ht="15.75" x14ac:dyDescent="0.25"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 ht="15.75" x14ac:dyDescent="0.25"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 ht="15.75" x14ac:dyDescent="0.25">
      <c r="A133" s="2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 ht="15.75" x14ac:dyDescent="0.25"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 ht="15.75" x14ac:dyDescent="0.25"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 ht="15.75" x14ac:dyDescent="0.25"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 ht="15.75" x14ac:dyDescent="0.25"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 ht="15.75" x14ac:dyDescent="0.25"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 ht="15.75" x14ac:dyDescent="0.25"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 ht="15.75" x14ac:dyDescent="0.25"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 ht="15.75" x14ac:dyDescent="0.25">
      <c r="B141" s="5"/>
      <c r="C141" s="5"/>
      <c r="D141" s="5"/>
      <c r="E141" s="5"/>
      <c r="F141" s="5"/>
      <c r="G141" s="5"/>
      <c r="H141" s="5"/>
      <c r="I141" s="4"/>
      <c r="J141" s="4"/>
      <c r="K141" s="4"/>
      <c r="L141" s="4"/>
      <c r="M141" s="4"/>
      <c r="N141" s="4"/>
      <c r="O141" s="4"/>
      <c r="P141" s="4"/>
      <c r="Q141" s="4"/>
      <c r="R141" s="10"/>
      <c r="S141" s="10"/>
      <c r="T141" s="9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 ht="15.75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10"/>
      <c r="S142" s="10"/>
      <c r="T142" s="10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 ht="15.75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10"/>
      <c r="S143" s="10"/>
      <c r="T143" s="10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 ht="15.75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10"/>
      <c r="S144" s="10"/>
      <c r="T144" s="10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2:31" ht="15.75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10"/>
      <c r="S145" s="10"/>
      <c r="T145" s="10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2:31" ht="15.75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10"/>
      <c r="S146" s="10"/>
      <c r="T146" s="10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</sheetData>
  <mergeCells count="3">
    <mergeCell ref="B1:T2"/>
    <mergeCell ref="B71:T71"/>
    <mergeCell ref="B72:T7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0584C-62E9-4851-8916-3E4D1A2BA906}">
  <dimension ref="B1:I35"/>
  <sheetViews>
    <sheetView topLeftCell="A4" zoomScaleNormal="100" workbookViewId="0">
      <selection activeCell="K11" sqref="K11"/>
    </sheetView>
  </sheetViews>
  <sheetFormatPr defaultRowHeight="15" x14ac:dyDescent="0.25"/>
  <cols>
    <col min="2" max="2" width="41" bestFit="1" customWidth="1"/>
    <col min="4" max="9" width="13.140625" bestFit="1" customWidth="1"/>
  </cols>
  <sheetData>
    <row r="1" spans="2:9" ht="15" customHeight="1" x14ac:dyDescent="0.25">
      <c r="B1" s="106" t="s">
        <v>296</v>
      </c>
      <c r="C1" s="107"/>
      <c r="D1" s="107"/>
      <c r="E1" s="107"/>
      <c r="F1" s="107"/>
      <c r="G1" s="107"/>
      <c r="H1" s="107"/>
      <c r="I1" s="108"/>
    </row>
    <row r="2" spans="2:9" ht="15" customHeight="1" x14ac:dyDescent="0.25">
      <c r="B2" s="109"/>
      <c r="C2" s="110"/>
      <c r="D2" s="110"/>
      <c r="E2" s="110"/>
      <c r="F2" s="110"/>
      <c r="G2" s="110"/>
      <c r="H2" s="110"/>
      <c r="I2" s="111"/>
    </row>
    <row r="3" spans="2:9" ht="34.5" x14ac:dyDescent="0.3">
      <c r="B3" s="115" t="s">
        <v>295</v>
      </c>
      <c r="C3" s="116"/>
      <c r="D3" s="152" t="s">
        <v>279</v>
      </c>
      <c r="E3" s="152" t="s">
        <v>280</v>
      </c>
      <c r="F3" s="152" t="s">
        <v>281</v>
      </c>
      <c r="G3" s="152" t="s">
        <v>282</v>
      </c>
      <c r="H3" s="152" t="s">
        <v>283</v>
      </c>
      <c r="I3" s="153" t="s">
        <v>284</v>
      </c>
    </row>
    <row r="4" spans="2:9" ht="16.5" x14ac:dyDescent="0.25">
      <c r="B4" s="194"/>
      <c r="C4" s="97"/>
      <c r="D4" s="97"/>
      <c r="E4" s="97"/>
      <c r="F4" s="97"/>
      <c r="G4" s="97"/>
      <c r="H4" s="97"/>
      <c r="I4" s="98"/>
    </row>
    <row r="5" spans="2:9" ht="17.25" x14ac:dyDescent="0.3">
      <c r="B5" s="191" t="s">
        <v>255</v>
      </c>
      <c r="C5" s="99"/>
      <c r="D5" s="154">
        <v>11371.6</v>
      </c>
      <c r="E5" s="154">
        <v>14321.1</v>
      </c>
      <c r="F5" s="154">
        <v>18896.5</v>
      </c>
      <c r="G5" s="154">
        <v>24377.1</v>
      </c>
      <c r="H5" s="155" t="s">
        <v>256</v>
      </c>
      <c r="I5" s="156">
        <v>42982.7</v>
      </c>
    </row>
    <row r="6" spans="2:9" ht="17.25" x14ac:dyDescent="0.3">
      <c r="B6" s="195"/>
      <c r="C6" s="97"/>
      <c r="D6" s="157"/>
      <c r="E6" s="157"/>
      <c r="F6" s="157"/>
      <c r="G6" s="157"/>
      <c r="H6" s="157"/>
      <c r="I6" s="158"/>
    </row>
    <row r="7" spans="2:9" ht="17.25" x14ac:dyDescent="0.3">
      <c r="B7" s="192" t="s">
        <v>257</v>
      </c>
      <c r="C7" s="113"/>
      <c r="D7" s="159">
        <v>-1862.9</v>
      </c>
      <c r="E7" s="159">
        <v>-2336.9</v>
      </c>
      <c r="F7" s="159">
        <v>-3306.1</v>
      </c>
      <c r="G7" s="159">
        <v>-4490.8</v>
      </c>
      <c r="H7" s="159">
        <v>-6938.9</v>
      </c>
      <c r="I7" s="160">
        <v>-7704.5</v>
      </c>
    </row>
    <row r="8" spans="2:9" ht="17.25" x14ac:dyDescent="0.3">
      <c r="B8" s="195"/>
      <c r="C8" s="97"/>
      <c r="D8" s="157"/>
      <c r="E8" s="157"/>
      <c r="F8" s="157"/>
      <c r="G8" s="157"/>
      <c r="H8" s="157"/>
      <c r="I8" s="158"/>
    </row>
    <row r="9" spans="2:9" ht="17.25" x14ac:dyDescent="0.3">
      <c r="B9" s="193" t="s">
        <v>258</v>
      </c>
      <c r="C9" s="114"/>
      <c r="D9" s="161">
        <v>9508.7000000000007</v>
      </c>
      <c r="E9" s="161">
        <v>11984.3</v>
      </c>
      <c r="F9" s="161">
        <v>15590.4</v>
      </c>
      <c r="G9" s="161">
        <v>19886.3</v>
      </c>
      <c r="H9" s="161">
        <v>29177.1</v>
      </c>
      <c r="I9" s="162">
        <v>35278.199999999997</v>
      </c>
    </row>
    <row r="10" spans="2:9" ht="17.25" x14ac:dyDescent="0.3">
      <c r="B10" s="195"/>
      <c r="C10" s="97"/>
      <c r="D10" s="157"/>
      <c r="E10" s="157"/>
      <c r="F10" s="157"/>
      <c r="G10" s="157"/>
      <c r="H10" s="157"/>
      <c r="I10" s="158"/>
    </row>
    <row r="11" spans="2:9" ht="17.25" x14ac:dyDescent="0.3">
      <c r="B11" s="192" t="s">
        <v>259</v>
      </c>
      <c r="C11" s="113"/>
      <c r="D11" s="159">
        <v>-6586.1</v>
      </c>
      <c r="E11" s="159">
        <v>-8378.2000000000007</v>
      </c>
      <c r="F11" s="159">
        <v>-11053</v>
      </c>
      <c r="G11" s="159">
        <v>-14323.3</v>
      </c>
      <c r="H11" s="159">
        <v>-21657.200000000001</v>
      </c>
      <c r="I11" s="160">
        <v>-26791.3</v>
      </c>
    </row>
    <row r="12" spans="2:9" ht="17.25" x14ac:dyDescent="0.3">
      <c r="B12" s="195"/>
      <c r="C12" s="97"/>
      <c r="D12" s="157"/>
      <c r="E12" s="157"/>
      <c r="F12" s="157"/>
      <c r="G12" s="157"/>
      <c r="H12" s="157"/>
      <c r="I12" s="158"/>
    </row>
    <row r="13" spans="2:9" ht="17.25" x14ac:dyDescent="0.3">
      <c r="B13" s="192" t="s">
        <v>260</v>
      </c>
      <c r="C13" s="113"/>
      <c r="D13" s="159">
        <v>2922.6</v>
      </c>
      <c r="E13" s="159">
        <v>3606</v>
      </c>
      <c r="F13" s="159">
        <v>4537.3999999999996</v>
      </c>
      <c r="G13" s="159">
        <v>5554</v>
      </c>
      <c r="H13" s="159">
        <v>7520</v>
      </c>
      <c r="I13" s="160">
        <v>8486.7999999999993</v>
      </c>
    </row>
    <row r="14" spans="2:9" ht="17.25" x14ac:dyDescent="0.3">
      <c r="B14" s="192" t="s">
        <v>261</v>
      </c>
      <c r="C14" s="113"/>
      <c r="D14" s="159">
        <v>-1773.3</v>
      </c>
      <c r="E14" s="159">
        <v>-2120</v>
      </c>
      <c r="F14" s="159">
        <v>-2747.4</v>
      </c>
      <c r="G14" s="159">
        <v>-3444.1</v>
      </c>
      <c r="H14" s="159">
        <v>-5162.6000000000004</v>
      </c>
      <c r="I14" s="160">
        <v>-6374.4</v>
      </c>
    </row>
    <row r="15" spans="2:9" ht="17.25" x14ac:dyDescent="0.3">
      <c r="B15" s="192" t="s">
        <v>262</v>
      </c>
      <c r="C15" s="113"/>
      <c r="D15" s="163">
        <v>-481.9</v>
      </c>
      <c r="E15" s="163">
        <v>-536</v>
      </c>
      <c r="F15" s="163">
        <v>-596.1</v>
      </c>
      <c r="G15" s="163">
        <v>-701.6</v>
      </c>
      <c r="H15" s="163">
        <v>-906.8</v>
      </c>
      <c r="I15" s="164">
        <v>-1031.7</v>
      </c>
    </row>
    <row r="16" spans="2:9" ht="17.25" x14ac:dyDescent="0.3">
      <c r="B16" s="192" t="s">
        <v>263</v>
      </c>
      <c r="C16" s="113"/>
      <c r="D16" s="163">
        <v>-26.1</v>
      </c>
      <c r="E16" s="163">
        <v>-41.9</v>
      </c>
      <c r="F16" s="163">
        <v>-59.7</v>
      </c>
      <c r="G16" s="163">
        <v>-76</v>
      </c>
      <c r="H16" s="163">
        <v>-118.1</v>
      </c>
      <c r="I16" s="164">
        <v>-154.19999999999999</v>
      </c>
    </row>
    <row r="17" spans="2:9" ht="17.25" x14ac:dyDescent="0.3">
      <c r="B17" s="192" t="s">
        <v>264</v>
      </c>
      <c r="C17" s="113"/>
      <c r="D17" s="163">
        <v>13.5</v>
      </c>
      <c r="E17" s="163">
        <v>36.5</v>
      </c>
      <c r="F17" s="163">
        <v>53.4</v>
      </c>
      <c r="G17" s="163">
        <v>416.7</v>
      </c>
      <c r="H17" s="163">
        <v>74.7</v>
      </c>
      <c r="I17" s="164">
        <v>261.8</v>
      </c>
    </row>
    <row r="18" spans="2:9" ht="17.25" x14ac:dyDescent="0.3">
      <c r="B18" s="192" t="s">
        <v>265</v>
      </c>
      <c r="C18" s="113"/>
      <c r="D18" s="163">
        <v>62.7</v>
      </c>
      <c r="E18" s="163">
        <v>86.2</v>
      </c>
      <c r="F18" s="163">
        <v>57.8</v>
      </c>
      <c r="G18" s="163">
        <v>26.6</v>
      </c>
      <c r="H18" s="163">
        <v>119.9</v>
      </c>
      <c r="I18" s="164">
        <v>99.3</v>
      </c>
    </row>
    <row r="19" spans="2:9" ht="17.25" x14ac:dyDescent="0.3">
      <c r="B19" s="192" t="s">
        <v>266</v>
      </c>
      <c r="C19" s="113"/>
      <c r="D19" s="163">
        <v>-2208.1</v>
      </c>
      <c r="E19" s="163">
        <v>-2575.3000000000002</v>
      </c>
      <c r="F19" s="163">
        <v>-3292.2</v>
      </c>
      <c r="G19" s="163">
        <v>-3778.4</v>
      </c>
      <c r="H19" s="163">
        <v>-5992.9</v>
      </c>
      <c r="I19" s="164">
        <v>-7199.2</v>
      </c>
    </row>
    <row r="20" spans="2:9" ht="17.25" x14ac:dyDescent="0.3">
      <c r="B20" s="195"/>
      <c r="C20" s="97"/>
      <c r="D20" s="157"/>
      <c r="E20" s="157"/>
      <c r="F20" s="157"/>
      <c r="G20" s="157"/>
      <c r="H20" s="157"/>
      <c r="I20" s="158"/>
    </row>
    <row r="21" spans="2:9" ht="17.25" x14ac:dyDescent="0.3">
      <c r="B21" s="192" t="s">
        <v>267</v>
      </c>
      <c r="C21" s="113"/>
      <c r="D21" s="163">
        <v>714.6</v>
      </c>
      <c r="E21" s="163">
        <v>1030.8</v>
      </c>
      <c r="F21" s="163">
        <v>1245.2</v>
      </c>
      <c r="G21" s="163">
        <v>1775.5</v>
      </c>
      <c r="H21" s="163">
        <v>1527.1</v>
      </c>
      <c r="I21" s="164">
        <v>1287.5999999999999</v>
      </c>
    </row>
    <row r="22" spans="2:9" ht="17.25" x14ac:dyDescent="0.3">
      <c r="B22" s="195"/>
      <c r="C22" s="97"/>
      <c r="D22" s="157"/>
      <c r="E22" s="157"/>
      <c r="F22" s="157"/>
      <c r="G22" s="157"/>
      <c r="H22" s="157"/>
      <c r="I22" s="158"/>
    </row>
    <row r="23" spans="2:9" ht="17.25" x14ac:dyDescent="0.3">
      <c r="B23" s="192" t="s">
        <v>268</v>
      </c>
      <c r="C23" s="113"/>
      <c r="D23" s="163">
        <v>-133.6</v>
      </c>
      <c r="E23" s="163">
        <v>-143.1</v>
      </c>
      <c r="F23" s="163">
        <v>-163.69999999999999</v>
      </c>
      <c r="G23" s="163">
        <v>-487</v>
      </c>
      <c r="H23" s="163">
        <v>-702.5</v>
      </c>
      <c r="I23" s="164">
        <v>-817</v>
      </c>
    </row>
    <row r="24" spans="2:9" ht="17.25" x14ac:dyDescent="0.3">
      <c r="B24" s="195"/>
      <c r="C24" s="97"/>
      <c r="D24" s="157"/>
      <c r="E24" s="157"/>
      <c r="F24" s="157"/>
      <c r="G24" s="157"/>
      <c r="H24" s="157"/>
      <c r="I24" s="158"/>
    </row>
    <row r="25" spans="2:9" ht="17.25" x14ac:dyDescent="0.3">
      <c r="B25" s="192" t="s">
        <v>269</v>
      </c>
      <c r="C25" s="113"/>
      <c r="D25" s="163">
        <v>580.9</v>
      </c>
      <c r="E25" s="163">
        <v>887.7</v>
      </c>
      <c r="F25" s="163">
        <v>1081.5999999999999</v>
      </c>
      <c r="G25" s="163">
        <v>1288.5999999999999</v>
      </c>
      <c r="H25" s="163">
        <v>824.6</v>
      </c>
      <c r="I25" s="164">
        <v>470.6</v>
      </c>
    </row>
    <row r="26" spans="2:9" ht="17.25" x14ac:dyDescent="0.3">
      <c r="B26" s="195"/>
      <c r="C26" s="97"/>
      <c r="D26" s="157"/>
      <c r="E26" s="157"/>
      <c r="F26" s="157"/>
      <c r="G26" s="157"/>
      <c r="H26" s="157"/>
      <c r="I26" s="158"/>
    </row>
    <row r="27" spans="2:9" ht="17.25" x14ac:dyDescent="0.3">
      <c r="B27" s="192" t="s">
        <v>270</v>
      </c>
      <c r="C27" s="113"/>
      <c r="D27" s="163">
        <v>-503.8</v>
      </c>
      <c r="E27" s="163">
        <v>-410.8</v>
      </c>
      <c r="F27" s="163">
        <v>-294.7</v>
      </c>
      <c r="G27" s="163">
        <v>-70.400000000000006</v>
      </c>
      <c r="H27" s="163">
        <v>-410.5</v>
      </c>
      <c r="I27" s="164">
        <v>-689</v>
      </c>
    </row>
    <row r="28" spans="2:9" ht="17.25" x14ac:dyDescent="0.3">
      <c r="B28" s="195"/>
      <c r="C28" s="97"/>
      <c r="D28" s="157"/>
      <c r="E28" s="157"/>
      <c r="F28" s="157"/>
      <c r="G28" s="157"/>
      <c r="H28" s="157"/>
      <c r="I28" s="158"/>
    </row>
    <row r="29" spans="2:9" ht="17.25" x14ac:dyDescent="0.3">
      <c r="B29" s="192" t="s">
        <v>271</v>
      </c>
      <c r="C29" s="113"/>
      <c r="D29" s="163">
        <v>77.099999999999994</v>
      </c>
      <c r="E29" s="163">
        <v>476.9</v>
      </c>
      <c r="F29" s="163">
        <v>786.9</v>
      </c>
      <c r="G29" s="163">
        <v>1218.2</v>
      </c>
      <c r="H29" s="163">
        <v>414.1</v>
      </c>
      <c r="I29" s="164">
        <v>-218.4</v>
      </c>
    </row>
    <row r="30" spans="2:9" ht="17.25" x14ac:dyDescent="0.3">
      <c r="B30" s="195"/>
      <c r="C30" s="97"/>
      <c r="D30" s="157"/>
      <c r="E30" s="157"/>
      <c r="F30" s="157"/>
      <c r="G30" s="157"/>
      <c r="H30" s="157"/>
      <c r="I30" s="158"/>
    </row>
    <row r="31" spans="2:9" ht="17.25" x14ac:dyDescent="0.3">
      <c r="B31" s="192" t="s">
        <v>272</v>
      </c>
      <c r="C31" s="113"/>
      <c r="D31" s="163">
        <v>9.5</v>
      </c>
      <c r="E31" s="163">
        <v>-87.9</v>
      </c>
      <c r="F31" s="163">
        <v>-189.4</v>
      </c>
      <c r="G31" s="163">
        <v>-296.3</v>
      </c>
      <c r="H31" s="163">
        <v>-22.4</v>
      </c>
      <c r="I31" s="164">
        <v>809.1</v>
      </c>
    </row>
    <row r="32" spans="2:9" ht="17.25" x14ac:dyDescent="0.3">
      <c r="B32" s="195"/>
      <c r="C32" s="97"/>
      <c r="D32" s="157"/>
      <c r="E32" s="157"/>
      <c r="F32" s="157"/>
      <c r="G32" s="157"/>
      <c r="H32" s="157"/>
      <c r="I32" s="158"/>
    </row>
    <row r="33" spans="2:9" ht="17.25" x14ac:dyDescent="0.3">
      <c r="B33" s="196" t="s">
        <v>273</v>
      </c>
      <c r="C33" s="112"/>
      <c r="D33" s="165">
        <v>86.6</v>
      </c>
      <c r="E33" s="165">
        <v>389</v>
      </c>
      <c r="F33" s="165">
        <v>597.5</v>
      </c>
      <c r="G33" s="165">
        <v>921.9</v>
      </c>
      <c r="H33" s="165">
        <v>391.7</v>
      </c>
      <c r="I33" s="166">
        <v>590.70000000000005</v>
      </c>
    </row>
    <row r="34" spans="2:9" x14ac:dyDescent="0.25">
      <c r="B34" s="100"/>
      <c r="C34" s="101"/>
      <c r="D34" s="101"/>
      <c r="E34" s="101"/>
      <c r="F34" s="101"/>
      <c r="G34" s="101"/>
      <c r="H34" s="101"/>
      <c r="I34" s="102"/>
    </row>
    <row r="35" spans="2:9" ht="15.75" thickBot="1" x14ac:dyDescent="0.3">
      <c r="B35" s="103" t="s">
        <v>294</v>
      </c>
      <c r="C35" s="104"/>
      <c r="D35" s="104"/>
      <c r="E35" s="104"/>
      <c r="F35" s="104"/>
      <c r="G35" s="104"/>
      <c r="H35" s="104"/>
      <c r="I35" s="105"/>
    </row>
  </sheetData>
  <mergeCells count="2">
    <mergeCell ref="B1:I2"/>
    <mergeCell ref="B35:I3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E75B-E7C8-47AE-8B7F-655786F9F2C0}">
  <dimension ref="B1:L10"/>
  <sheetViews>
    <sheetView workbookViewId="0">
      <selection activeCell="O23" sqref="O23"/>
    </sheetView>
  </sheetViews>
  <sheetFormatPr defaultRowHeight="15" x14ac:dyDescent="0.25"/>
  <cols>
    <col min="2" max="2" width="23.42578125" customWidth="1"/>
    <col min="4" max="9" width="14.28515625" customWidth="1"/>
    <col min="11" max="11" width="17.28515625" customWidth="1"/>
    <col min="12" max="12" width="16.5703125" customWidth="1"/>
  </cols>
  <sheetData>
    <row r="1" spans="2:12" x14ac:dyDescent="0.25">
      <c r="B1" s="136" t="s">
        <v>296</v>
      </c>
      <c r="C1" s="137"/>
      <c r="D1" s="137"/>
      <c r="E1" s="137"/>
      <c r="F1" s="137"/>
      <c r="G1" s="137"/>
      <c r="H1" s="137"/>
      <c r="I1" s="138"/>
    </row>
    <row r="2" spans="2:12" x14ac:dyDescent="0.25">
      <c r="B2" s="139"/>
      <c r="C2" s="140"/>
      <c r="D2" s="140"/>
      <c r="E2" s="140"/>
      <c r="F2" s="140"/>
      <c r="G2" s="140"/>
      <c r="H2" s="140"/>
      <c r="I2" s="141"/>
    </row>
    <row r="3" spans="2:12" ht="35.25" thickBot="1" x14ac:dyDescent="0.35">
      <c r="B3" s="142" t="s">
        <v>297</v>
      </c>
      <c r="C3" s="143"/>
      <c r="D3" s="144" t="s">
        <v>279</v>
      </c>
      <c r="E3" s="144" t="s">
        <v>280</v>
      </c>
      <c r="F3" s="144" t="s">
        <v>281</v>
      </c>
      <c r="G3" s="144" t="s">
        <v>282</v>
      </c>
      <c r="H3" s="144" t="s">
        <v>283</v>
      </c>
      <c r="I3" s="145" t="s">
        <v>284</v>
      </c>
    </row>
    <row r="4" spans="2:12" ht="17.25" x14ac:dyDescent="0.3">
      <c r="B4" s="188" t="s">
        <v>298</v>
      </c>
      <c r="C4" s="173"/>
      <c r="D4" s="174">
        <f>'Demonstração Financeira'!D5/'Demonstração Financeira'!D46</f>
        <v>0.16313582398431545</v>
      </c>
      <c r="E4" s="175">
        <f>'Demonstração Financeira'!F5/'Demonstração Financeira'!F46</f>
        <v>9.9782398452611221E-2</v>
      </c>
      <c r="F4" s="174">
        <f>'Demonstração Financeira'!I5/'Demonstração Financeira'!I46</f>
        <v>0.11117915599599154</v>
      </c>
      <c r="G4" s="174">
        <f>'Demonstração Financeira'!L5/'Demonstração Financeira'!L46</f>
        <v>3.8200084972383974E-2</v>
      </c>
      <c r="H4" s="174">
        <f>'Demonstração Financeira'!O5/'Demonstração Financeira'!O46</f>
        <v>0.12532703244609089</v>
      </c>
      <c r="I4" s="176">
        <f>'Demonstração Financeira'!R5/'Demonstração Financeira'!R46</f>
        <v>0.16819599926592033</v>
      </c>
      <c r="K4" s="167" t="s">
        <v>305</v>
      </c>
      <c r="L4" s="168"/>
    </row>
    <row r="5" spans="2:12" ht="17.25" x14ac:dyDescent="0.3">
      <c r="B5" s="189" t="s">
        <v>299</v>
      </c>
      <c r="C5" s="177"/>
      <c r="D5" s="178">
        <f>'Demonstração Financeira'!D15/'Demonstração Financeira'!D46</f>
        <v>1.0673673891732927</v>
      </c>
      <c r="E5" s="178">
        <f>'Demonstração Financeira'!F15/'Demonstração Financeira'!F46</f>
        <v>1.2711798839458415</v>
      </c>
      <c r="F5" s="178">
        <f>'Demonstração Financeira'!I15/'Demonstração Financeira'!I46</f>
        <v>1.1899936903834019</v>
      </c>
      <c r="G5" s="178">
        <f>'Demonstração Financeira'!L15/'Demonstração Financeira'!L46</f>
        <v>1.6046284957388848</v>
      </c>
      <c r="H5" s="178">
        <f>'Demonstração Financeira'!O15/'Demonstração Financeira'!O46</f>
        <v>1.2517646708059718</v>
      </c>
      <c r="I5" s="179">
        <f>'Demonstração Financeira'!R15/'Demonstração Financeira'!R46</f>
        <v>1.6064087774952152</v>
      </c>
      <c r="K5" s="169" t="s">
        <v>274</v>
      </c>
      <c r="L5" s="170">
        <v>4.3999999999999997E-2</v>
      </c>
    </row>
    <row r="6" spans="2:12" ht="17.25" x14ac:dyDescent="0.3">
      <c r="B6" s="188" t="s">
        <v>300</v>
      </c>
      <c r="C6" s="173"/>
      <c r="D6" s="174">
        <f>('Demonstração Financeira'!D15-'Demonstração Financeira'!D9)/'Demonstração Financeira'!D46</f>
        <v>0.63258359655810925</v>
      </c>
      <c r="E6" s="174">
        <f>('Demonstração Financeira'!F15-'Demonstração Financeira'!F9)/'Demonstração Financeira'!F46</f>
        <v>0.79504352030947778</v>
      </c>
      <c r="F6" s="180">
        <f>('Demonstração Financeira'!I15-'Demonstração Financeira'!I9)/'Demonstração Financeira'!I46</f>
        <v>0.66848532086256163</v>
      </c>
      <c r="G6" s="174">
        <f>('Demonstração Financeira'!L15-'Demonstração Financeira'!L9)/'Demonstração Financeira'!L46</f>
        <v>1.1296203733786521</v>
      </c>
      <c r="H6" s="174">
        <f>('Demonstração Financeira'!O15-'Demonstração Financeira'!O9)/'Demonstração Financeira'!O46</f>
        <v>0.80996712904644408</v>
      </c>
      <c r="I6" s="176">
        <f>('Demonstração Financeira'!R15-'Demonstração Financeira'!R9)/'Demonstração Financeira'!R46</f>
        <v>1.0091694413129537</v>
      </c>
      <c r="K6" s="169" t="s">
        <v>275</v>
      </c>
      <c r="L6" s="170">
        <v>4.3099999999999999E-2</v>
      </c>
    </row>
    <row r="7" spans="2:12" ht="17.25" x14ac:dyDescent="0.3">
      <c r="B7" s="189" t="s">
        <v>301</v>
      </c>
      <c r="C7" s="177"/>
      <c r="D7" s="181">
        <f>'Demonstração Financeira'!D58/'Demonstração Financeira'!D70</f>
        <v>0.89810838278202143</v>
      </c>
      <c r="E7" s="181">
        <f>'Demonstração Financeira'!F58/'Demonstração Financeira'!F70</f>
        <v>0.72046633870206889</v>
      </c>
      <c r="F7" s="181">
        <f>'Demonstração Financeira'!I58/'Demonstração Financeira'!I70</f>
        <v>0.738220014323553</v>
      </c>
      <c r="G7" s="181">
        <f>'Demonstração Financeira'!L58/'Demonstração Financeira'!L70</f>
        <v>0.61775747684565285</v>
      </c>
      <c r="H7" s="181">
        <f>'Demonstração Financeira'!O58/'Demonstração Financeira'!O70</f>
        <v>0.70279382647927557</v>
      </c>
      <c r="I7" s="182">
        <f>'Demonstração Financeira'!R58/'Demonstração Financeira'!R70</f>
        <v>0.70662192650177424</v>
      </c>
      <c r="K7" s="169" t="s">
        <v>306</v>
      </c>
      <c r="L7" s="170">
        <v>0.17780000000000001</v>
      </c>
    </row>
    <row r="8" spans="2:12" ht="18" thickBot="1" x14ac:dyDescent="0.35">
      <c r="B8" s="188" t="s">
        <v>302</v>
      </c>
      <c r="C8" s="173"/>
      <c r="D8" s="183">
        <f>DRE!D33/DRE!D5</f>
        <v>7.6154630834711027E-3</v>
      </c>
      <c r="E8" s="183">
        <f>DRE!E33/DRE!E5</f>
        <v>2.7162717947643685E-2</v>
      </c>
      <c r="F8" s="183">
        <f>DRE!F33/DRE!F5</f>
        <v>3.1619612097478371E-2</v>
      </c>
      <c r="G8" s="183">
        <f>DRE!G33/DRE!G5</f>
        <v>3.7818280271238174E-2</v>
      </c>
      <c r="H8" s="183">
        <f>DRE!H33/DRE!H5</f>
        <v>1.084560859452874E-2</v>
      </c>
      <c r="I8" s="184">
        <f>DRE!I33/DRE!I5</f>
        <v>1.3742738357525239E-2</v>
      </c>
      <c r="K8" s="171" t="s">
        <v>276</v>
      </c>
      <c r="L8" s="172">
        <v>9.9400000000000002E-2</v>
      </c>
    </row>
    <row r="9" spans="2:12" ht="17.25" x14ac:dyDescent="0.3">
      <c r="B9" s="189" t="s">
        <v>303</v>
      </c>
      <c r="C9" s="177"/>
      <c r="D9" s="181">
        <f>DRE!D33/'Demonstração Financeira'!D30</f>
        <v>1.4195325049995081E-2</v>
      </c>
      <c r="E9" s="181">
        <f>DRE!E33/'Demonstração Financeira'!F30</f>
        <v>5.2429408989824115E-2</v>
      </c>
      <c r="F9" s="181">
        <f>DRE!F33/'Demonstração Financeira'!I30</f>
        <v>6.792319847215432E-2</v>
      </c>
      <c r="G9" s="181">
        <f>DRE!G33/'Demonstração Financeira'!L30</f>
        <v>4.6581544229476891E-2</v>
      </c>
      <c r="H9" s="181">
        <f>DRE!H33/'Demonstração Financeira'!O30</f>
        <v>1.5874881455123165E-2</v>
      </c>
      <c r="I9" s="182">
        <f>DRE!I33/'Demonstração Financeira'!R30</f>
        <v>1.5388984123841334E-2</v>
      </c>
    </row>
    <row r="10" spans="2:12" ht="18" thickBot="1" x14ac:dyDescent="0.35">
      <c r="B10" s="190" t="s">
        <v>304</v>
      </c>
      <c r="C10" s="185"/>
      <c r="D10" s="186">
        <f>DRE!D33/'Demonstração Financeira'!D68</f>
        <v>0.1393178893178893</v>
      </c>
      <c r="E10" s="186">
        <f>DRE!E33/'Demonstração Financeira'!F68</f>
        <v>0.1875602700096432</v>
      </c>
      <c r="F10" s="186">
        <f>DRE!F33/'Demonstração Financeira'!I68</f>
        <v>0.25945546919102003</v>
      </c>
      <c r="G10" s="186">
        <f>DRE!G33/'Demonstração Financeira'!L68</f>
        <v>0.12186545757379477</v>
      </c>
      <c r="H10" s="186">
        <f>DRE!H33/'Demonstração Financeira'!O68</f>
        <v>5.347221274214025E-2</v>
      </c>
      <c r="I10" s="187">
        <f>DRE!I33/'Demonstração Financeira'!R68</f>
        <v>5.2454445352182716E-2</v>
      </c>
    </row>
  </sheetData>
  <mergeCells count="2">
    <mergeCell ref="B1:I2"/>
    <mergeCell ref="K4:L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Demonstração Financeira</vt:lpstr>
      <vt:lpstr>DRE</vt:lpstr>
      <vt:lpstr>Índices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aluno</dc:creator>
  <cp:keywords/>
  <dc:description/>
  <cp:lastModifiedBy>Douglas Horvath</cp:lastModifiedBy>
  <cp:revision/>
  <dcterms:created xsi:type="dcterms:W3CDTF">2023-06-02T02:04:53Z</dcterms:created>
  <dcterms:modified xsi:type="dcterms:W3CDTF">2023-06-09T20:53:43Z</dcterms:modified>
  <cp:category/>
  <cp:contentStatus/>
</cp:coreProperties>
</file>