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kpower\"/>
    </mc:Choice>
  </mc:AlternateContent>
  <xr:revisionPtr revIDLastSave="0" documentId="13_ncr:1_{D0DA01E7-E7D1-43BB-8487-0FA5883C9DB1}" xr6:coauthVersionLast="47" xr6:coauthVersionMax="47" xr10:uidLastSave="{00000000-0000-0000-0000-000000000000}"/>
  <bookViews>
    <workbookView xWindow="-120" yWindow="-120" windowWidth="29040" windowHeight="15840" tabRatio="718" firstSheet="3" activeTab="11" xr2:uid="{00000000-000D-0000-FFFF-FFFF00000000}"/>
  </bookViews>
  <sheets>
    <sheet name="profile" sheetId="1" r:id="rId1"/>
    <sheet name="SEA-VIO Server" sheetId="2" r:id="rId2"/>
    <sheet name="VSCSI-VIO Server" sheetId="3" r:id="rId3"/>
    <sheet name="NPIV-VIO Server" sheetId="4" r:id="rId4"/>
    <sheet name="SEA-VIO Client" sheetId="5" r:id="rId5"/>
    <sheet name="VSCSI-VIO Client" sheetId="6" r:id="rId6"/>
    <sheet name="NPIV-VIO Client" sheetId="7" r:id="rId7"/>
    <sheet name="SEA-Failover-VIO Server" sheetId="8" r:id="rId8"/>
    <sheet name="vscsimap-VIO Server" sheetId="9" r:id="rId9"/>
    <sheet name="vfcmap-VIO Server" sheetId="10" r:id="rId10"/>
    <sheet name="VIOS Media Repo" sheetId="11" r:id="rId11"/>
    <sheet name="ON-OFF" sheetId="12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" i="12" l="1"/>
  <c r="E6" i="12" s="1"/>
  <c r="B6" i="12"/>
  <c r="F6" i="12" s="1"/>
  <c r="C6" i="12"/>
  <c r="D6" i="12"/>
  <c r="A7" i="12"/>
  <c r="E7" i="12" s="1"/>
  <c r="B7" i="12"/>
  <c r="F7" i="12" s="1"/>
  <c r="C7" i="12"/>
  <c r="D7" i="12"/>
  <c r="A8" i="12"/>
  <c r="B8" i="12"/>
  <c r="E8" i="12" s="1"/>
  <c r="C8" i="12"/>
  <c r="D8" i="12"/>
  <c r="F8" i="12"/>
  <c r="A9" i="12"/>
  <c r="E9" i="12" s="1"/>
  <c r="B9" i="12"/>
  <c r="C9" i="12"/>
  <c r="D9" i="12"/>
  <c r="F9" i="12"/>
  <c r="A10" i="12"/>
  <c r="E10" i="12" s="1"/>
  <c r="B10" i="12"/>
  <c r="F10" i="12" s="1"/>
  <c r="C10" i="12"/>
  <c r="D10" i="12"/>
  <c r="H17" i="11"/>
  <c r="H18" i="11"/>
  <c r="H19" i="11"/>
  <c r="H20" i="11"/>
  <c r="H21" i="11"/>
  <c r="H22" i="11"/>
  <c r="H23" i="11"/>
  <c r="H16" i="11"/>
  <c r="B19" i="11"/>
  <c r="C19" i="11"/>
  <c r="D19" i="11"/>
  <c r="G19" i="11"/>
  <c r="I19" i="11"/>
  <c r="B20" i="11"/>
  <c r="C20" i="11"/>
  <c r="D20" i="11"/>
  <c r="G20" i="11"/>
  <c r="I20" i="11"/>
  <c r="B21" i="11"/>
  <c r="C21" i="11"/>
  <c r="D21" i="11"/>
  <c r="G21" i="11"/>
  <c r="I21" i="11"/>
  <c r="B22" i="11"/>
  <c r="C22" i="11"/>
  <c r="D22" i="11"/>
  <c r="G22" i="11"/>
  <c r="I22" i="11"/>
  <c r="B23" i="11"/>
  <c r="C23" i="11"/>
  <c r="D23" i="11"/>
  <c r="G23" i="11"/>
  <c r="I23" i="11"/>
  <c r="A5" i="10"/>
  <c r="B5" i="10"/>
  <c r="C5" i="10"/>
  <c r="D5" i="10"/>
  <c r="E5" i="10"/>
  <c r="H5" i="10"/>
  <c r="A6" i="10"/>
  <c r="B6" i="10"/>
  <c r="C6" i="10"/>
  <c r="D6" i="10"/>
  <c r="E6" i="10"/>
  <c r="H6" i="10"/>
  <c r="A7" i="10"/>
  <c r="B7" i="10"/>
  <c r="C7" i="10"/>
  <c r="D7" i="10"/>
  <c r="E7" i="10"/>
  <c r="H7" i="10"/>
  <c r="A8" i="10"/>
  <c r="B8" i="10"/>
  <c r="C8" i="10"/>
  <c r="D8" i="10"/>
  <c r="E8" i="10"/>
  <c r="H8" i="10"/>
  <c r="A9" i="10"/>
  <c r="B9" i="10"/>
  <c r="C9" i="10"/>
  <c r="D9" i="10"/>
  <c r="E9" i="10"/>
  <c r="H9" i="10"/>
  <c r="B8" i="9"/>
  <c r="C8" i="9"/>
  <c r="E8" i="9" s="1"/>
  <c r="D8" i="9"/>
  <c r="B9" i="9"/>
  <c r="C9" i="9"/>
  <c r="E9" i="9" s="1"/>
  <c r="D9" i="9"/>
  <c r="B5" i="9"/>
  <c r="C5" i="9"/>
  <c r="E5" i="9" s="1"/>
  <c r="D5" i="9"/>
  <c r="B6" i="9"/>
  <c r="C6" i="9"/>
  <c r="E6" i="9" s="1"/>
  <c r="D6" i="9"/>
  <c r="B7" i="9"/>
  <c r="C7" i="9"/>
  <c r="I7" i="9" s="1"/>
  <c r="D7" i="9"/>
  <c r="E7" i="9"/>
  <c r="J7" i="9" s="1"/>
  <c r="A5" i="7"/>
  <c r="B5" i="7"/>
  <c r="C5" i="7"/>
  <c r="D5" i="7"/>
  <c r="E5" i="7"/>
  <c r="G5" i="7"/>
  <c r="L5" i="7" s="1"/>
  <c r="H5" i="7"/>
  <c r="I5" i="7"/>
  <c r="A6" i="7"/>
  <c r="B6" i="7"/>
  <c r="C6" i="7"/>
  <c r="D6" i="7"/>
  <c r="E6" i="7"/>
  <c r="G6" i="7"/>
  <c r="H6" i="7"/>
  <c r="I6" i="7"/>
  <c r="L6" i="7"/>
  <c r="A7" i="7"/>
  <c r="B7" i="7"/>
  <c r="C7" i="7"/>
  <c r="E7" i="7" s="1"/>
  <c r="D7" i="7"/>
  <c r="L7" i="7" s="1"/>
  <c r="G7" i="7"/>
  <c r="H7" i="7"/>
  <c r="I7" i="7"/>
  <c r="A8" i="7"/>
  <c r="B8" i="7"/>
  <c r="C8" i="7"/>
  <c r="I8" i="7" s="1"/>
  <c r="D8" i="7"/>
  <c r="G8" i="7"/>
  <c r="H8" i="7"/>
  <c r="A9" i="7"/>
  <c r="B9" i="7"/>
  <c r="C9" i="7"/>
  <c r="D9" i="7"/>
  <c r="L9" i="7" s="1"/>
  <c r="E9" i="7"/>
  <c r="G9" i="7"/>
  <c r="H9" i="7"/>
  <c r="I9" i="7"/>
  <c r="A5" i="6"/>
  <c r="B5" i="6"/>
  <c r="C5" i="6"/>
  <c r="D5" i="6"/>
  <c r="K5" i="6" s="1"/>
  <c r="E5" i="6"/>
  <c r="G5" i="6"/>
  <c r="H5" i="6"/>
  <c r="I5" i="6"/>
  <c r="A6" i="6"/>
  <c r="B6" i="6"/>
  <c r="C6" i="6"/>
  <c r="I6" i="6" s="1"/>
  <c r="D6" i="6"/>
  <c r="G6" i="6"/>
  <c r="H6" i="6"/>
  <c r="A7" i="6"/>
  <c r="B7" i="6"/>
  <c r="C7" i="6"/>
  <c r="E7" i="6" s="1"/>
  <c r="D7" i="6"/>
  <c r="K7" i="6" s="1"/>
  <c r="G7" i="6"/>
  <c r="H7" i="6"/>
  <c r="I7" i="6"/>
  <c r="A8" i="6"/>
  <c r="B8" i="6"/>
  <c r="C8" i="6"/>
  <c r="I8" i="6" s="1"/>
  <c r="D8" i="6"/>
  <c r="E8" i="6"/>
  <c r="G8" i="6"/>
  <c r="H8" i="6"/>
  <c r="K8" i="6" s="1"/>
  <c r="A9" i="6"/>
  <c r="B9" i="6"/>
  <c r="C9" i="6"/>
  <c r="D9" i="6"/>
  <c r="K9" i="6" s="1"/>
  <c r="E9" i="6"/>
  <c r="G9" i="6"/>
  <c r="H9" i="6"/>
  <c r="I9" i="6"/>
  <c r="A5" i="5"/>
  <c r="K5" i="5" s="1"/>
  <c r="B5" i="5"/>
  <c r="C5" i="5"/>
  <c r="D5" i="5"/>
  <c r="G5" i="5"/>
  <c r="A6" i="5"/>
  <c r="K6" i="5" s="1"/>
  <c r="B6" i="5"/>
  <c r="C6" i="5"/>
  <c r="D6" i="5"/>
  <c r="G6" i="5"/>
  <c r="A7" i="5"/>
  <c r="B7" i="5"/>
  <c r="C7" i="5"/>
  <c r="D7" i="5"/>
  <c r="K7" i="5" s="1"/>
  <c r="G7" i="5"/>
  <c r="A8" i="5"/>
  <c r="B8" i="5"/>
  <c r="C8" i="5"/>
  <c r="D8" i="5"/>
  <c r="G8" i="5"/>
  <c r="K8" i="5"/>
  <c r="A9" i="5"/>
  <c r="K9" i="5" s="1"/>
  <c r="B9" i="5"/>
  <c r="C9" i="5"/>
  <c r="D9" i="5"/>
  <c r="G9" i="5"/>
  <c r="D3" i="5"/>
  <c r="D4" i="5"/>
  <c r="A5" i="4"/>
  <c r="B5" i="4"/>
  <c r="C5" i="4"/>
  <c r="D5" i="4"/>
  <c r="G5" i="4"/>
  <c r="E5" i="4" s="1"/>
  <c r="H5" i="4"/>
  <c r="A6" i="4"/>
  <c r="L6" i="4" s="1"/>
  <c r="B6" i="4"/>
  <c r="C6" i="4"/>
  <c r="D6" i="4"/>
  <c r="E6" i="4"/>
  <c r="G6" i="4"/>
  <c r="H6" i="4"/>
  <c r="I6" i="4"/>
  <c r="A7" i="4"/>
  <c r="B7" i="4"/>
  <c r="C7" i="4"/>
  <c r="D7" i="4"/>
  <c r="L7" i="4" s="1"/>
  <c r="G7" i="4"/>
  <c r="E7" i="4" s="1"/>
  <c r="H7" i="4"/>
  <c r="I7" i="4"/>
  <c r="A8" i="4"/>
  <c r="B8" i="4"/>
  <c r="C8" i="4"/>
  <c r="D8" i="4"/>
  <c r="G8" i="4"/>
  <c r="I8" i="4" s="1"/>
  <c r="H8" i="4"/>
  <c r="A9" i="4"/>
  <c r="B9" i="4"/>
  <c r="C9" i="4"/>
  <c r="D9" i="4"/>
  <c r="G9" i="4"/>
  <c r="I9" i="4" s="1"/>
  <c r="H9" i="4"/>
  <c r="A5" i="3"/>
  <c r="K5" i="3" s="1"/>
  <c r="B5" i="3"/>
  <c r="C5" i="3"/>
  <c r="D5" i="3"/>
  <c r="E5" i="3"/>
  <c r="A6" i="3"/>
  <c r="K6" i="3" s="1"/>
  <c r="B6" i="3"/>
  <c r="C6" i="3"/>
  <c r="D6" i="3"/>
  <c r="E6" i="3"/>
  <c r="A7" i="3"/>
  <c r="B7" i="3"/>
  <c r="C7" i="3"/>
  <c r="D7" i="3"/>
  <c r="K7" i="3" s="1"/>
  <c r="E7" i="3"/>
  <c r="A8" i="3"/>
  <c r="B8" i="3"/>
  <c r="C8" i="3"/>
  <c r="K8" i="3" s="1"/>
  <c r="D8" i="3"/>
  <c r="E8" i="3"/>
  <c r="A9" i="3"/>
  <c r="K9" i="3" s="1"/>
  <c r="B9" i="3"/>
  <c r="C9" i="3"/>
  <c r="D9" i="3"/>
  <c r="E9" i="3"/>
  <c r="I5" i="3"/>
  <c r="I6" i="3"/>
  <c r="I7" i="3"/>
  <c r="I8" i="3"/>
  <c r="I9" i="3"/>
  <c r="G5" i="3"/>
  <c r="H5" i="3"/>
  <c r="G6" i="3"/>
  <c r="H6" i="3"/>
  <c r="G7" i="3"/>
  <c r="H7" i="3"/>
  <c r="G8" i="3"/>
  <c r="H8" i="3"/>
  <c r="G9" i="3"/>
  <c r="H9" i="3"/>
  <c r="G4" i="1"/>
  <c r="G5" i="1"/>
  <c r="G6" i="1"/>
  <c r="W6" i="1" s="1"/>
  <c r="G7" i="1"/>
  <c r="G8" i="1"/>
  <c r="G9" i="1"/>
  <c r="G10" i="1"/>
  <c r="H4" i="1"/>
  <c r="H5" i="1"/>
  <c r="H6" i="1"/>
  <c r="H7" i="1"/>
  <c r="H8" i="1"/>
  <c r="H9" i="1"/>
  <c r="H10" i="1"/>
  <c r="I4" i="1"/>
  <c r="I5" i="1"/>
  <c r="I6" i="1"/>
  <c r="I7" i="1"/>
  <c r="I8" i="1"/>
  <c r="I9" i="1"/>
  <c r="I10" i="1"/>
  <c r="I3" i="1"/>
  <c r="H3" i="1"/>
  <c r="G3" i="1"/>
  <c r="K12" i="1"/>
  <c r="L12" i="1"/>
  <c r="M12" i="1"/>
  <c r="N12" i="1"/>
  <c r="O12" i="1"/>
  <c r="P12" i="1"/>
  <c r="W9" i="1"/>
  <c r="W4" i="1"/>
  <c r="W10" i="1"/>
  <c r="D5" i="12"/>
  <c r="C5" i="12"/>
  <c r="B5" i="12"/>
  <c r="A5" i="12"/>
  <c r="D4" i="12"/>
  <c r="C4" i="12"/>
  <c r="B4" i="12"/>
  <c r="A4" i="12"/>
  <c r="D3" i="12"/>
  <c r="C3" i="12"/>
  <c r="B3" i="12"/>
  <c r="A3" i="12"/>
  <c r="F3" i="12" s="1"/>
  <c r="D2" i="12"/>
  <c r="C2" i="12"/>
  <c r="B2" i="12"/>
  <c r="A2" i="12"/>
  <c r="I18" i="11"/>
  <c r="G18" i="11"/>
  <c r="D18" i="11"/>
  <c r="C18" i="11"/>
  <c r="B18" i="11"/>
  <c r="I17" i="11"/>
  <c r="G17" i="11"/>
  <c r="D17" i="11"/>
  <c r="C17" i="11"/>
  <c r="B17" i="11"/>
  <c r="I16" i="11"/>
  <c r="G16" i="11"/>
  <c r="D16" i="11"/>
  <c r="C16" i="11"/>
  <c r="B16" i="11"/>
  <c r="H4" i="10"/>
  <c r="D4" i="10"/>
  <c r="B4" i="10"/>
  <c r="A4" i="10"/>
  <c r="H3" i="10"/>
  <c r="D3" i="10"/>
  <c r="B3" i="10"/>
  <c r="A3" i="10"/>
  <c r="H2" i="10"/>
  <c r="D2" i="10"/>
  <c r="B2" i="10"/>
  <c r="A2" i="10"/>
  <c r="D4" i="9"/>
  <c r="C4" i="9"/>
  <c r="I4" i="9" s="1"/>
  <c r="B4" i="9"/>
  <c r="D3" i="9"/>
  <c r="C3" i="9"/>
  <c r="I3" i="9" s="1"/>
  <c r="B3" i="9"/>
  <c r="D2" i="9"/>
  <c r="C2" i="9"/>
  <c r="I2" i="9" s="1"/>
  <c r="B2" i="9"/>
  <c r="A9" i="8"/>
  <c r="C9" i="8" s="1"/>
  <c r="J9" i="8" s="1"/>
  <c r="I3" i="8"/>
  <c r="H3" i="8"/>
  <c r="G3" i="8"/>
  <c r="K3" i="8" s="1"/>
  <c r="A3" i="8"/>
  <c r="H4" i="7"/>
  <c r="G4" i="7"/>
  <c r="D4" i="7"/>
  <c r="C4" i="7"/>
  <c r="E4" i="7" s="1"/>
  <c r="B4" i="7"/>
  <c r="A4" i="7"/>
  <c r="H3" i="7"/>
  <c r="G3" i="7"/>
  <c r="D3" i="7"/>
  <c r="C3" i="7"/>
  <c r="E3" i="7" s="1"/>
  <c r="B3" i="7"/>
  <c r="A3" i="7"/>
  <c r="H2" i="7"/>
  <c r="G2" i="7"/>
  <c r="D2" i="7"/>
  <c r="C2" i="7"/>
  <c r="E2" i="7" s="1"/>
  <c r="B2" i="7"/>
  <c r="A2" i="7"/>
  <c r="H4" i="6"/>
  <c r="G4" i="6"/>
  <c r="D4" i="6"/>
  <c r="C4" i="6"/>
  <c r="I4" i="6" s="1"/>
  <c r="B4" i="6"/>
  <c r="A4" i="6"/>
  <c r="H3" i="6"/>
  <c r="G3" i="6"/>
  <c r="D3" i="6"/>
  <c r="C3" i="6"/>
  <c r="I3" i="6" s="1"/>
  <c r="B3" i="6"/>
  <c r="A3" i="6"/>
  <c r="I2" i="6"/>
  <c r="H2" i="6"/>
  <c r="G2" i="6"/>
  <c r="D2" i="6"/>
  <c r="C2" i="6"/>
  <c r="E2" i="6" s="1"/>
  <c r="B2" i="6"/>
  <c r="A2" i="6"/>
  <c r="G4" i="5"/>
  <c r="C4" i="5"/>
  <c r="B4" i="5"/>
  <c r="A4" i="5"/>
  <c r="G3" i="5"/>
  <c r="C3" i="5"/>
  <c r="B3" i="5"/>
  <c r="A3" i="5"/>
  <c r="G2" i="5"/>
  <c r="D2" i="5"/>
  <c r="C2" i="5"/>
  <c r="B2" i="5"/>
  <c r="A2" i="5"/>
  <c r="H4" i="4"/>
  <c r="G4" i="4"/>
  <c r="I4" i="4" s="1"/>
  <c r="E4" i="10" s="1"/>
  <c r="E4" i="4"/>
  <c r="C4" i="10" s="1"/>
  <c r="D4" i="4"/>
  <c r="C4" i="4"/>
  <c r="B4" i="4"/>
  <c r="A4" i="4"/>
  <c r="H3" i="4"/>
  <c r="G3" i="4"/>
  <c r="E3" i="4" s="1"/>
  <c r="C3" i="10" s="1"/>
  <c r="D3" i="4"/>
  <c r="C3" i="4"/>
  <c r="B3" i="4"/>
  <c r="A3" i="4"/>
  <c r="H2" i="4"/>
  <c r="G2" i="4"/>
  <c r="E2" i="4" s="1"/>
  <c r="C2" i="10" s="1"/>
  <c r="D2" i="4"/>
  <c r="C2" i="4"/>
  <c r="B2" i="4"/>
  <c r="A2" i="4"/>
  <c r="H4" i="3"/>
  <c r="G4" i="3"/>
  <c r="I4" i="3" s="1"/>
  <c r="D4" i="3"/>
  <c r="C4" i="3"/>
  <c r="B4" i="3"/>
  <c r="A4" i="3"/>
  <c r="H3" i="3"/>
  <c r="G3" i="3"/>
  <c r="I3" i="3" s="1"/>
  <c r="D3" i="3"/>
  <c r="C3" i="3"/>
  <c r="B3" i="3"/>
  <c r="A3" i="3"/>
  <c r="H2" i="3"/>
  <c r="G2" i="3"/>
  <c r="I2" i="3" s="1"/>
  <c r="E2" i="3"/>
  <c r="D2" i="3"/>
  <c r="C2" i="3"/>
  <c r="B2" i="3"/>
  <c r="A2" i="3"/>
  <c r="D2" i="2"/>
  <c r="C2" i="2"/>
  <c r="B2" i="2"/>
  <c r="A2" i="2"/>
  <c r="I2" i="1"/>
  <c r="W2" i="1" s="1"/>
  <c r="H2" i="1"/>
  <c r="G2" i="1"/>
  <c r="J9" i="9" l="1"/>
  <c r="K9" i="9"/>
  <c r="J8" i="9"/>
  <c r="I8" i="9"/>
  <c r="K8" i="9" s="1"/>
  <c r="I9" i="9"/>
  <c r="J5" i="9"/>
  <c r="K5" i="9"/>
  <c r="J6" i="9"/>
  <c r="K7" i="9"/>
  <c r="I5" i="9"/>
  <c r="I6" i="9"/>
  <c r="K6" i="9" s="1"/>
  <c r="E4" i="9"/>
  <c r="K4" i="9" s="1"/>
  <c r="E8" i="7"/>
  <c r="L8" i="7"/>
  <c r="I2" i="7"/>
  <c r="L2" i="7" s="1"/>
  <c r="I4" i="7"/>
  <c r="L4" i="7" s="1"/>
  <c r="E6" i="6"/>
  <c r="K6" i="6" s="1"/>
  <c r="L9" i="4"/>
  <c r="L8" i="4"/>
  <c r="L5" i="4"/>
  <c r="E9" i="4"/>
  <c r="E8" i="4"/>
  <c r="I5" i="4"/>
  <c r="G12" i="1"/>
  <c r="W5" i="1"/>
  <c r="H12" i="1"/>
  <c r="W8" i="1"/>
  <c r="W7" i="1"/>
  <c r="I12" i="1"/>
  <c r="W3" i="1"/>
  <c r="I3" i="7"/>
  <c r="E3" i="3"/>
  <c r="K3" i="3" s="1"/>
  <c r="K4" i="5"/>
  <c r="F5" i="12"/>
  <c r="F4" i="12"/>
  <c r="K3" i="5"/>
  <c r="K2" i="6"/>
  <c r="K2" i="5"/>
  <c r="L3" i="7"/>
  <c r="E3" i="9"/>
  <c r="F2" i="12"/>
  <c r="E4" i="6"/>
  <c r="K4" i="6" s="1"/>
  <c r="K2" i="2"/>
  <c r="K2" i="3"/>
  <c r="E3" i="6"/>
  <c r="K3" i="6" s="1"/>
  <c r="L4" i="4"/>
  <c r="E5" i="12"/>
  <c r="E4" i="12"/>
  <c r="I2" i="4"/>
  <c r="E2" i="10" s="1"/>
  <c r="E4" i="3"/>
  <c r="K4" i="3" s="1"/>
  <c r="I3" i="4"/>
  <c r="E3" i="10" s="1"/>
  <c r="E3" i="12"/>
  <c r="E2" i="9"/>
  <c r="E2" i="12"/>
  <c r="J4" i="9" l="1"/>
  <c r="J3" i="9"/>
  <c r="K3" i="9"/>
  <c r="L3" i="4"/>
  <c r="L2" i="4"/>
  <c r="J2" i="9"/>
  <c r="K2" i="9"/>
</calcChain>
</file>

<file path=xl/sharedStrings.xml><?xml version="1.0" encoding="utf-8"?>
<sst xmlns="http://schemas.openxmlformats.org/spreadsheetml/2006/main" count="307" uniqueCount="131">
  <si>
    <t>machine</t>
  </si>
  <si>
    <t>name</t>
  </si>
  <si>
    <t>lpar_id</t>
  </si>
  <si>
    <t>profile_name</t>
  </si>
  <si>
    <t>lpar_env</t>
  </si>
  <si>
    <t>shared_proc_pool_util_auth</t>
  </si>
  <si>
    <t>min_mem</t>
  </si>
  <si>
    <t>desired_mem</t>
  </si>
  <si>
    <t>max_mem</t>
  </si>
  <si>
    <t>proc_mode</t>
  </si>
  <si>
    <t>min_proc_units</t>
  </si>
  <si>
    <t>desired_proc_units</t>
  </si>
  <si>
    <t>max_proc_units</t>
  </si>
  <si>
    <t>min_procs</t>
  </si>
  <si>
    <t>desired_procs</t>
  </si>
  <si>
    <t>max_procs</t>
  </si>
  <si>
    <t>sharing_mode</t>
  </si>
  <si>
    <t>uncap_weight</t>
  </si>
  <si>
    <t>boot_mode</t>
  </si>
  <si>
    <t>conn_monitoring</t>
  </si>
  <si>
    <t>max_virtual_slot</t>
  </si>
  <si>
    <t>mem_expansion</t>
  </si>
  <si>
    <t>Command Line</t>
  </si>
  <si>
    <t>Server-8205-E6B-SN06EFB4P</t>
  </si>
  <si>
    <t>viodev01</t>
  </si>
  <si>
    <t>default_profile</t>
  </si>
  <si>
    <t>vioserver</t>
  </si>
  <si>
    <t>shared</t>
  </si>
  <si>
    <t>uncap</t>
  </si>
  <si>
    <t>norm</t>
  </si>
  <si>
    <t>viodev02</t>
  </si>
  <si>
    <t>aixlinux</t>
  </si>
  <si>
    <t>slot_num</t>
  </si>
  <si>
    <t>ieee_virtual_eth</t>
  </si>
  <si>
    <t>port_vlan_id</t>
  </si>
  <si>
    <t>[add_vlan_ids]</t>
  </si>
  <si>
    <t>[trunk_priority]</t>
  </si>
  <si>
    <t>is_required</t>
  </si>
  <si>
    <t>virtual-slot-number</t>
  </si>
  <si>
    <t>client-or-server</t>
  </si>
  <si>
    <t>[remote-lpar-ID]</t>
  </si>
  <si>
    <t>[remote-lpar-name]</t>
  </si>
  <si>
    <t>[remote-slot-number]</t>
  </si>
  <si>
    <t>is-required</t>
  </si>
  <si>
    <t>server</t>
  </si>
  <si>
    <t>[wwpns]</t>
  </si>
  <si>
    <t>virtual-slot_num</t>
  </si>
  <si>
    <t>client</t>
  </si>
  <si>
    <t>Etherchannel</t>
  </si>
  <si>
    <t>Speed</t>
  </si>
  <si>
    <t>Phy</t>
  </si>
  <si>
    <t>ent-VIRT</t>
  </si>
  <si>
    <t>vlan-VIRT</t>
  </si>
  <si>
    <t>slot-VIRT</t>
  </si>
  <si>
    <t>TrunkPri</t>
  </si>
  <si>
    <t>TAGs</t>
  </si>
  <si>
    <t>SEA1</t>
  </si>
  <si>
    <t>ent0</t>
  </si>
  <si>
    <t>ent4</t>
  </si>
  <si>
    <t>ent</t>
  </si>
  <si>
    <t>hostname</t>
  </si>
  <si>
    <t>ip</t>
  </si>
  <si>
    <t>mask</t>
  </si>
  <si>
    <t>gw</t>
  </si>
  <si>
    <t>dns1</t>
  </si>
  <si>
    <t>dns2</t>
  </si>
  <si>
    <t>dn23</t>
  </si>
  <si>
    <t>192.168.15.24</t>
  </si>
  <si>
    <t>255.255.255.0</t>
  </si>
  <si>
    <t>192.168.15.1</t>
  </si>
  <si>
    <t>187.50.250.115</t>
  </si>
  <si>
    <t>187.50.250.215</t>
  </si>
  <si>
    <t>8.8.8.8</t>
  </si>
  <si>
    <t>id</t>
  </si>
  <si>
    <t>vios</t>
  </si>
  <si>
    <t>lv_name</t>
  </si>
  <si>
    <t>size</t>
  </si>
  <si>
    <t>vg</t>
  </si>
  <si>
    <t>vhost</t>
  </si>
  <si>
    <t>backend</t>
  </si>
  <si>
    <t>Command Line 1</t>
  </si>
  <si>
    <t>Command Line 2</t>
  </si>
  <si>
    <t>client_vg</t>
  </si>
  <si>
    <t>vhost0</t>
  </si>
  <si>
    <t>vhost1</t>
  </si>
  <si>
    <t>vhost2</t>
  </si>
  <si>
    <t>mkvg -f -vg client_vg hdisk1 hdisk2</t>
  </si>
  <si>
    <t>vfchost</t>
  </si>
  <si>
    <t>Fibra</t>
  </si>
  <si>
    <t>vfchost0</t>
  </si>
  <si>
    <t>fcs0</t>
  </si>
  <si>
    <t>vfchost1</t>
  </si>
  <si>
    <t>vfchost2</t>
  </si>
  <si>
    <r>
      <rPr>
        <sz val="12"/>
        <color rgb="FF000000"/>
        <rFont val="Arial"/>
        <charset val="1"/>
      </rPr>
      <t>mkdir /</t>
    </r>
    <r>
      <rPr>
        <i/>
        <sz val="12"/>
        <color rgb="FF000000"/>
        <rFont val="Arial"/>
        <charset val="1"/>
      </rPr>
      <t>home/</t>
    </r>
    <r>
      <rPr>
        <sz val="12"/>
        <color rgb="FF000000"/>
        <rFont val="Arial"/>
        <charset val="1"/>
      </rPr>
      <t>padmin/media_iso</t>
    </r>
  </si>
  <si>
    <t>mkrep -sp rootvg -size 10G</t>
  </si>
  <si>
    <t>lsrep</t>
  </si>
  <si>
    <t>mkvopt -name aix_72_1 -file /home/padmin/media_iso/AIX_v7.2_Install_7200-05-03-2147_DVD_1_of_2__122021_LCD8223018.iso -ro</t>
  </si>
  <si>
    <t>mkvopt -name centos_7 -file /home/padmin/media_iso/CentOS-7-ppc64-Everything-2009.iso -ro</t>
  </si>
  <si>
    <t>vtopt</t>
  </si>
  <si>
    <t>Command Line 3</t>
  </si>
  <si>
    <t>vtopt0</t>
  </si>
  <si>
    <t>vtopt1</t>
  </si>
  <si>
    <t>vtopt2</t>
  </si>
  <si>
    <t>POWER ON</t>
  </si>
  <si>
    <t>POWER OFF</t>
  </si>
  <si>
    <t>master01</t>
  </si>
  <si>
    <t>master02</t>
  </si>
  <si>
    <t>master03</t>
  </si>
  <si>
    <t>worker01</t>
  </si>
  <si>
    <t>worker02</t>
  </si>
  <si>
    <t>worker03</t>
  </si>
  <si>
    <t>haproxy01</t>
  </si>
  <si>
    <t>haproxy02</t>
  </si>
  <si>
    <t>ent12</t>
  </si>
  <si>
    <t>ent8</t>
  </si>
  <si>
    <t>en13</t>
  </si>
  <si>
    <t>vhost3</t>
  </si>
  <si>
    <t>vhost4</t>
  </si>
  <si>
    <t>vhost5</t>
  </si>
  <si>
    <t>vhost6</t>
  </si>
  <si>
    <t>vhost7</t>
  </si>
  <si>
    <t>vfchost3</t>
  </si>
  <si>
    <t>vfchost4</t>
  </si>
  <si>
    <t>vfchost5</t>
  </si>
  <si>
    <t>vfchost6</t>
  </si>
  <si>
    <t>vfchost7</t>
  </si>
  <si>
    <t>vtopt3</t>
  </si>
  <si>
    <t>vtopt4</t>
  </si>
  <si>
    <t>vtopt5</t>
  </si>
  <si>
    <t>vtopt6</t>
  </si>
  <si>
    <t>vtopt7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</si>
</sst>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b/>
      <i/>
      <u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2"/>
      <color rgb="FF000000"/>
      <name val="Arial"/>
      <charset val="1"/>
    </font>
    <font>
      <sz val="12"/>
      <color rgb="FF2A6099"/>
      <name val="Arial"/>
      <charset val="1"/>
    </font>
    <font>
      <b/>
      <sz val="10"/>
      <color rgb="FF000000"/>
      <name val="Arial"/>
      <family val="2"/>
      <charset val="1"/>
    </font>
    <font>
      <i/>
      <sz val="12"/>
      <color rgb="FF000000"/>
      <name val="Arial"/>
      <charset val="1"/>
    </font>
    <font>
      <sz val="12"/>
      <color rgb="FF000000"/>
      <name val="Arial"/>
      <charset val="1"/>
    </font>
    <font>
      <sz val="8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D9D9D9"/>
        <bgColor rgb="FFDDDDDD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7" fillId="0" borderId="0"/>
    <xf numFmtId="0" fontId="13" fillId="0" borderId="0"/>
    <xf numFmtId="0" fontId="13" fillId="0" borderId="0"/>
    <xf numFmtId="0" fontId="8" fillId="0" borderId="0"/>
  </cellStyleXfs>
  <cellXfs count="18">
    <xf numFmtId="0" fontId="0" fillId="0" borderId="0" xfId="0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0" fillId="6" borderId="0" xfId="0" applyFill="1" applyAlignment="1">
      <alignment horizontal="center" vertical="center"/>
    </xf>
    <xf numFmtId="0" fontId="10" fillId="0" borderId="0" xfId="0" applyFont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/>
    </xf>
  </cellXfs>
  <cellStyles count="1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Result 12" xfId="9" xr:uid="{00000000-0005-0000-0000-00000E000000}"/>
    <cellStyle name="Status 13" xfId="10" xr:uid="{00000000-0005-0000-0000-00000F000000}"/>
    <cellStyle name="Text 14" xfId="11" xr:uid="{00000000-0005-0000-0000-000010000000}"/>
    <cellStyle name="Warning 15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zoomScaleNormal="100" workbookViewId="0">
      <selection activeCell="A3" sqref="A3"/>
    </sheetView>
  </sheetViews>
  <sheetFormatPr defaultColWidth="14.21875" defaultRowHeight="15" x14ac:dyDescent="0.2"/>
  <cols>
    <col min="1" max="1" width="32.21875" customWidth="1"/>
    <col min="2" max="2" width="12.109375" customWidth="1"/>
    <col min="3" max="3" width="10.33203125" customWidth="1"/>
    <col min="4" max="4" width="13" customWidth="1"/>
    <col min="5" max="22" width="10.33203125" customWidth="1"/>
    <col min="23" max="23" width="63.88671875" customWidth="1"/>
    <col min="1024" max="1024" width="10.5546875" customWidth="1"/>
  </cols>
  <sheetData>
    <row r="1" spans="1:23" s="1" customFormat="1" ht="47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" customFormat="1" x14ac:dyDescent="0.2">
      <c r="A2" s="2" t="s">
        <v>23</v>
      </c>
      <c r="B2" s="2" t="s">
        <v>24</v>
      </c>
      <c r="C2" s="2">
        <v>1</v>
      </c>
      <c r="D2" s="2" t="s">
        <v>25</v>
      </c>
      <c r="E2" s="2" t="s">
        <v>26</v>
      </c>
      <c r="F2" s="2">
        <v>0</v>
      </c>
      <c r="G2" s="2">
        <f>8*1024</f>
        <v>8192</v>
      </c>
      <c r="H2" s="2">
        <f>16*1024</f>
        <v>16384</v>
      </c>
      <c r="I2" s="2">
        <f>32*1024</f>
        <v>32768</v>
      </c>
      <c r="J2" s="2" t="s">
        <v>27</v>
      </c>
      <c r="K2" s="3">
        <v>2</v>
      </c>
      <c r="L2" s="3">
        <v>4</v>
      </c>
      <c r="M2" s="3">
        <v>8</v>
      </c>
      <c r="N2" s="2">
        <v>2</v>
      </c>
      <c r="O2" s="2">
        <v>4</v>
      </c>
      <c r="P2" s="2">
        <v>8</v>
      </c>
      <c r="Q2" s="2" t="s">
        <v>28</v>
      </c>
      <c r="R2" s="2">
        <v>192</v>
      </c>
      <c r="S2" s="2" t="s">
        <v>29</v>
      </c>
      <c r="T2" s="2">
        <v>1</v>
      </c>
      <c r="U2" s="2">
        <v>700</v>
      </c>
      <c r="V2" s="2">
        <v>0</v>
      </c>
      <c r="W2" s="4" t="str">
        <f>CONCATENATE("mksyscfg -r lpar -m ",A2," -i name=",B2,", lpar_id=",C2,", profile_name=",D2,", lpar_env=",E2,", shared_proc_pool_util_auth=",F2,", min_mem=",G2,", desired_mem=",H2,", max_mem=",I2,",proc_mode=",J2,", min_proc_units=",K2,", desired_proc_units=",L2,", max_proc_units=",M2,", min_procs=",N2,", desired_procs=",O2,", max_procs=",P2,", sharing_mode=",Q2,", uncap_weight=",R2,",boot_mode=",S2,", conn_monitoring=",T2,", max_virtual_slots=",U2,", mem_expansion=",V2)</f>
        <v>mksyscfg -r lpar -m Server-8205-E6B-SN06EFB4P -i name=viodev01, lpar_id=1, profile_name=default_profile, lpar_env=vioserver, shared_proc_pool_util_auth=0, min_mem=8192, desired_mem=16384, max_mem=32768,proc_mode=shared, min_proc_units=2, desired_proc_units=4, max_proc_units=8, min_procs=2, desired_procs=4, max_procs=8, sharing_mode=uncap, uncap_weight=192,boot_mode=norm, conn_monitoring=1, max_virtual_slots=700, mem_expansion=0</v>
      </c>
    </row>
    <row r="3" spans="1:23" x14ac:dyDescent="0.2">
      <c r="A3" s="2" t="s">
        <v>23</v>
      </c>
      <c r="B3" s="5" t="s">
        <v>105</v>
      </c>
      <c r="C3" s="5">
        <v>2</v>
      </c>
      <c r="D3" s="2" t="s">
        <v>25</v>
      </c>
      <c r="E3" s="5" t="s">
        <v>31</v>
      </c>
      <c r="F3" s="2">
        <v>0</v>
      </c>
      <c r="G3" s="2">
        <f>4*1024</f>
        <v>4096</v>
      </c>
      <c r="H3" s="2">
        <f>8*1024</f>
        <v>8192</v>
      </c>
      <c r="I3" s="2">
        <f>16*1024</f>
        <v>16384</v>
      </c>
      <c r="J3" s="2" t="s">
        <v>27</v>
      </c>
      <c r="K3" s="3">
        <v>0.1</v>
      </c>
      <c r="L3" s="3">
        <v>0.5</v>
      </c>
      <c r="M3" s="3">
        <v>1</v>
      </c>
      <c r="N3" s="2">
        <v>1</v>
      </c>
      <c r="O3" s="2">
        <v>2</v>
      </c>
      <c r="P3" s="2">
        <v>4</v>
      </c>
      <c r="Q3" s="2" t="s">
        <v>28</v>
      </c>
      <c r="R3" s="2">
        <v>192</v>
      </c>
      <c r="S3" s="2" t="s">
        <v>29</v>
      </c>
      <c r="T3" s="2">
        <v>1</v>
      </c>
      <c r="U3" s="2">
        <v>700</v>
      </c>
      <c r="V3" s="2">
        <v>0</v>
      </c>
      <c r="W3" s="4" t="str">
        <f>CONCATENATE("mksyscfg -r lpar -m ",A3," -i name=",B3,", lpar_id=",C3,", profile_name=",D3,", lpar_env=",E3,", shared_proc_pool_util_auth=",F3,", min_mem=",G3,", desired_mem=",H3,", max_mem=",I3,",proc_mode=",J3,", min_proc_units=",K3,", desired_proc_units=",L3,", max_proc_units=",M3,", min_procs=",N3,", desired_procs=",O3,", max_procs=",P3,", sharing_mode=",Q3,", uncap_weight=",R3,",boot_mode=",S3,", conn_monitoring=",T3,", max_virtual_slots=",U3,", mem_expansion=",V3)</f>
        <v>mksyscfg -r lpar -m Server-8205-E6B-SN06EFB4P -i name=master01, lpar_id=2, profile_name=default_profile, lpar_env=aixlinux, shared_proc_pool_util_auth=0, min_mem=4096, desired_mem=8192, max_mem=16384,proc_mode=shared, min_proc_units=0.1, desired_proc_units=0.5, max_proc_units=1, min_procs=1, desired_procs=2, max_procs=4, sharing_mode=uncap, uncap_weight=192,boot_mode=norm, conn_monitoring=1, max_virtual_slots=700, mem_expansion=0</v>
      </c>
    </row>
    <row r="4" spans="1:23" x14ac:dyDescent="0.2">
      <c r="A4" s="2" t="s">
        <v>23</v>
      </c>
      <c r="B4" s="5" t="s">
        <v>106</v>
      </c>
      <c r="C4" s="5">
        <v>3</v>
      </c>
      <c r="D4" s="2" t="s">
        <v>25</v>
      </c>
      <c r="E4" s="5" t="s">
        <v>31</v>
      </c>
      <c r="F4" s="2">
        <v>0</v>
      </c>
      <c r="G4" s="2">
        <f t="shared" ref="G4:G10" si="0">4*1024</f>
        <v>4096</v>
      </c>
      <c r="H4" s="2">
        <f t="shared" ref="H4:H10" si="1">8*1024</f>
        <v>8192</v>
      </c>
      <c r="I4" s="2">
        <f t="shared" ref="I4:I10" si="2">16*1024</f>
        <v>16384</v>
      </c>
      <c r="J4" s="2" t="s">
        <v>27</v>
      </c>
      <c r="K4" s="3">
        <v>0.1</v>
      </c>
      <c r="L4" s="3">
        <v>0.5</v>
      </c>
      <c r="M4" s="3">
        <v>1</v>
      </c>
      <c r="N4" s="2">
        <v>1</v>
      </c>
      <c r="O4" s="2">
        <v>2</v>
      </c>
      <c r="P4" s="2">
        <v>4</v>
      </c>
      <c r="Q4" s="2" t="s">
        <v>28</v>
      </c>
      <c r="R4" s="2">
        <v>192</v>
      </c>
      <c r="S4" s="2" t="s">
        <v>29</v>
      </c>
      <c r="T4" s="2">
        <v>1</v>
      </c>
      <c r="U4" s="2">
        <v>700</v>
      </c>
      <c r="V4" s="2">
        <v>0</v>
      </c>
      <c r="W4" s="4" t="str">
        <f t="shared" ref="W4:W10" si="3">CONCATENATE("mksyscfg -r lpar -m ",A4," -i name=",B4,", lpar_id=",C4,", profile_name=",D4,", lpar_env=",E4,", shared_proc_pool_util_auth=",F4,", min_mem=",G4,", desired_mem=",H4,", max_mem=",I4,",proc_mode=",J4,", min_proc_units=",K4,", desired_proc_units=",L4,", max_proc_units=",M4,", min_procs=",N4,", desired_procs=",O4,", max_procs=",P4,", sharing_mode=",Q4,", uncap_weight=",R4,",boot_mode=",S4,", conn_monitoring=",T4,", max_virtual_slots=",U4,", mem_expansion=",V4)</f>
        <v>mksyscfg -r lpar -m Server-8205-E6B-SN06EFB4P -i name=master02, lpar_id=3, profile_name=default_profile, lpar_env=aixlinux, shared_proc_pool_util_auth=0, min_mem=4096, desired_mem=8192, max_mem=16384,proc_mode=shared, min_proc_units=0.1, desired_proc_units=0.5, max_proc_units=1, min_procs=1, desired_procs=2, max_procs=4, sharing_mode=uncap, uncap_weight=192,boot_mode=norm, conn_monitoring=1, max_virtual_slots=700, mem_expansion=0</v>
      </c>
    </row>
    <row r="5" spans="1:23" x14ac:dyDescent="0.2">
      <c r="A5" s="2" t="s">
        <v>23</v>
      </c>
      <c r="B5" s="5" t="s">
        <v>107</v>
      </c>
      <c r="C5" s="5">
        <v>4</v>
      </c>
      <c r="D5" s="2" t="s">
        <v>25</v>
      </c>
      <c r="E5" s="5" t="s">
        <v>31</v>
      </c>
      <c r="F5" s="2">
        <v>0</v>
      </c>
      <c r="G5" s="2">
        <f t="shared" si="0"/>
        <v>4096</v>
      </c>
      <c r="H5" s="2">
        <f t="shared" si="1"/>
        <v>8192</v>
      </c>
      <c r="I5" s="2">
        <f t="shared" si="2"/>
        <v>16384</v>
      </c>
      <c r="J5" s="2" t="s">
        <v>27</v>
      </c>
      <c r="K5" s="3">
        <v>0.1</v>
      </c>
      <c r="L5" s="3">
        <v>0.5</v>
      </c>
      <c r="M5" s="3">
        <v>1</v>
      </c>
      <c r="N5" s="2">
        <v>1</v>
      </c>
      <c r="O5" s="2">
        <v>2</v>
      </c>
      <c r="P5" s="2">
        <v>4</v>
      </c>
      <c r="Q5" s="2" t="s">
        <v>28</v>
      </c>
      <c r="R5" s="2">
        <v>192</v>
      </c>
      <c r="S5" s="2" t="s">
        <v>29</v>
      </c>
      <c r="T5" s="2">
        <v>1</v>
      </c>
      <c r="U5" s="2">
        <v>700</v>
      </c>
      <c r="V5" s="2">
        <v>0</v>
      </c>
      <c r="W5" s="4" t="str">
        <f t="shared" si="3"/>
        <v>mksyscfg -r lpar -m Server-8205-E6B-SN06EFB4P -i name=master03, lpar_id=4, profile_name=default_profile, lpar_env=aixlinux, shared_proc_pool_util_auth=0, min_mem=4096, desired_mem=8192, max_mem=16384,proc_mode=shared, min_proc_units=0.1, desired_proc_units=0.5, max_proc_units=1, min_procs=1, desired_procs=2, max_procs=4, sharing_mode=uncap, uncap_weight=192,boot_mode=norm, conn_monitoring=1, max_virtual_slots=700, mem_expansion=0</v>
      </c>
    </row>
    <row r="6" spans="1:23" x14ac:dyDescent="0.2">
      <c r="A6" s="2" t="s">
        <v>23</v>
      </c>
      <c r="B6" s="5" t="s">
        <v>108</v>
      </c>
      <c r="C6" s="5">
        <v>5</v>
      </c>
      <c r="D6" s="2" t="s">
        <v>25</v>
      </c>
      <c r="E6" s="5" t="s">
        <v>31</v>
      </c>
      <c r="F6" s="2">
        <v>0</v>
      </c>
      <c r="G6" s="2">
        <f t="shared" si="0"/>
        <v>4096</v>
      </c>
      <c r="H6" s="2">
        <f t="shared" si="1"/>
        <v>8192</v>
      </c>
      <c r="I6" s="2">
        <f t="shared" si="2"/>
        <v>16384</v>
      </c>
      <c r="J6" s="2" t="s">
        <v>27</v>
      </c>
      <c r="K6" s="3">
        <v>0.1</v>
      </c>
      <c r="L6" s="3">
        <v>0.5</v>
      </c>
      <c r="M6" s="3">
        <v>1</v>
      </c>
      <c r="N6" s="2">
        <v>1</v>
      </c>
      <c r="O6" s="2">
        <v>2</v>
      </c>
      <c r="P6" s="2">
        <v>4</v>
      </c>
      <c r="Q6" s="2" t="s">
        <v>28</v>
      </c>
      <c r="R6" s="2">
        <v>192</v>
      </c>
      <c r="S6" s="2" t="s">
        <v>29</v>
      </c>
      <c r="T6" s="2">
        <v>1</v>
      </c>
      <c r="U6" s="2">
        <v>700</v>
      </c>
      <c r="V6" s="2">
        <v>0</v>
      </c>
      <c r="W6" s="4" t="str">
        <f t="shared" si="3"/>
        <v>mksyscfg -r lpar -m Server-8205-E6B-SN06EFB4P -i name=worker01, lpar_id=5, profile_name=default_profile, lpar_env=aixlinux, shared_proc_pool_util_auth=0, min_mem=4096, desired_mem=8192, max_mem=16384,proc_mode=shared, min_proc_units=0.1, desired_proc_units=0.5, max_proc_units=1, min_procs=1, desired_procs=2, max_procs=4, sharing_mode=uncap, uncap_weight=192,boot_mode=norm, conn_monitoring=1, max_virtual_slots=700, mem_expansion=0</v>
      </c>
    </row>
    <row r="7" spans="1:23" x14ac:dyDescent="0.2">
      <c r="A7" s="2" t="s">
        <v>23</v>
      </c>
      <c r="B7" s="5" t="s">
        <v>109</v>
      </c>
      <c r="C7" s="5">
        <v>6</v>
      </c>
      <c r="D7" s="2" t="s">
        <v>25</v>
      </c>
      <c r="E7" s="5" t="s">
        <v>31</v>
      </c>
      <c r="F7" s="2">
        <v>0</v>
      </c>
      <c r="G7" s="2">
        <f t="shared" si="0"/>
        <v>4096</v>
      </c>
      <c r="H7" s="2">
        <f t="shared" si="1"/>
        <v>8192</v>
      </c>
      <c r="I7" s="2">
        <f t="shared" si="2"/>
        <v>16384</v>
      </c>
      <c r="J7" s="2" t="s">
        <v>27</v>
      </c>
      <c r="K7" s="3">
        <v>0.1</v>
      </c>
      <c r="L7" s="3">
        <v>0.5</v>
      </c>
      <c r="M7" s="3">
        <v>1</v>
      </c>
      <c r="N7" s="2">
        <v>1</v>
      </c>
      <c r="O7" s="2">
        <v>2</v>
      </c>
      <c r="P7" s="2">
        <v>4</v>
      </c>
      <c r="Q7" s="2" t="s">
        <v>28</v>
      </c>
      <c r="R7" s="2">
        <v>192</v>
      </c>
      <c r="S7" s="2" t="s">
        <v>29</v>
      </c>
      <c r="T7" s="2">
        <v>1</v>
      </c>
      <c r="U7" s="2">
        <v>700</v>
      </c>
      <c r="V7" s="2">
        <v>0</v>
      </c>
      <c r="W7" s="4" t="str">
        <f t="shared" si="3"/>
        <v>mksyscfg -r lpar -m Server-8205-E6B-SN06EFB4P -i name=worker02, lpar_id=6, profile_name=default_profile, lpar_env=aixlinux, shared_proc_pool_util_auth=0, min_mem=4096, desired_mem=8192, max_mem=16384,proc_mode=shared, min_proc_units=0.1, desired_proc_units=0.5, max_proc_units=1, min_procs=1, desired_procs=2, max_procs=4, sharing_mode=uncap, uncap_weight=192,boot_mode=norm, conn_monitoring=1, max_virtual_slots=700, mem_expansion=0</v>
      </c>
    </row>
    <row r="8" spans="1:23" x14ac:dyDescent="0.2">
      <c r="A8" s="2" t="s">
        <v>23</v>
      </c>
      <c r="B8" s="5" t="s">
        <v>110</v>
      </c>
      <c r="C8" s="5">
        <v>7</v>
      </c>
      <c r="D8" s="2" t="s">
        <v>25</v>
      </c>
      <c r="E8" s="5" t="s">
        <v>31</v>
      </c>
      <c r="F8" s="2">
        <v>0</v>
      </c>
      <c r="G8" s="2">
        <f t="shared" si="0"/>
        <v>4096</v>
      </c>
      <c r="H8" s="2">
        <f t="shared" si="1"/>
        <v>8192</v>
      </c>
      <c r="I8" s="2">
        <f t="shared" si="2"/>
        <v>16384</v>
      </c>
      <c r="J8" s="2" t="s">
        <v>27</v>
      </c>
      <c r="K8" s="3">
        <v>0.1</v>
      </c>
      <c r="L8" s="3">
        <v>0.5</v>
      </c>
      <c r="M8" s="3">
        <v>1</v>
      </c>
      <c r="N8" s="2">
        <v>1</v>
      </c>
      <c r="O8" s="2">
        <v>2</v>
      </c>
      <c r="P8" s="2">
        <v>4</v>
      </c>
      <c r="Q8" s="2" t="s">
        <v>28</v>
      </c>
      <c r="R8" s="2">
        <v>192</v>
      </c>
      <c r="S8" s="2" t="s">
        <v>29</v>
      </c>
      <c r="T8" s="2">
        <v>1</v>
      </c>
      <c r="U8" s="2">
        <v>700</v>
      </c>
      <c r="V8" s="2">
        <v>0</v>
      </c>
      <c r="W8" s="4" t="str">
        <f t="shared" si="3"/>
        <v>mksyscfg -r lpar -m Server-8205-E6B-SN06EFB4P -i name=worker03, lpar_id=7, profile_name=default_profile, lpar_env=aixlinux, shared_proc_pool_util_auth=0, min_mem=4096, desired_mem=8192, max_mem=16384,proc_mode=shared, min_proc_units=0.1, desired_proc_units=0.5, max_proc_units=1, min_procs=1, desired_procs=2, max_procs=4, sharing_mode=uncap, uncap_weight=192,boot_mode=norm, conn_monitoring=1, max_virtual_slots=700, mem_expansion=0</v>
      </c>
    </row>
    <row r="9" spans="1:23" x14ac:dyDescent="0.2">
      <c r="A9" s="2" t="s">
        <v>23</v>
      </c>
      <c r="B9" s="5" t="s">
        <v>111</v>
      </c>
      <c r="C9" s="5">
        <v>8</v>
      </c>
      <c r="D9" s="2" t="s">
        <v>25</v>
      </c>
      <c r="E9" s="5" t="s">
        <v>31</v>
      </c>
      <c r="F9" s="2">
        <v>0</v>
      </c>
      <c r="G9" s="2">
        <f t="shared" si="0"/>
        <v>4096</v>
      </c>
      <c r="H9" s="2">
        <f t="shared" si="1"/>
        <v>8192</v>
      </c>
      <c r="I9" s="2">
        <f t="shared" si="2"/>
        <v>16384</v>
      </c>
      <c r="J9" s="2" t="s">
        <v>27</v>
      </c>
      <c r="K9" s="3">
        <v>0.1</v>
      </c>
      <c r="L9" s="3">
        <v>0.5</v>
      </c>
      <c r="M9" s="3">
        <v>1</v>
      </c>
      <c r="N9" s="2">
        <v>1</v>
      </c>
      <c r="O9" s="2">
        <v>2</v>
      </c>
      <c r="P9" s="2">
        <v>4</v>
      </c>
      <c r="Q9" s="2" t="s">
        <v>28</v>
      </c>
      <c r="R9" s="2">
        <v>192</v>
      </c>
      <c r="S9" s="2" t="s">
        <v>29</v>
      </c>
      <c r="T9" s="2">
        <v>1</v>
      </c>
      <c r="U9" s="2">
        <v>700</v>
      </c>
      <c r="V9" s="2">
        <v>0</v>
      </c>
      <c r="W9" s="4" t="str">
        <f t="shared" si="3"/>
        <v>mksyscfg -r lpar -m Server-8205-E6B-SN06EFB4P -i name=haproxy01, lpar_id=8, profile_name=default_profile, lpar_env=aixlinux, shared_proc_pool_util_auth=0, min_mem=4096, desired_mem=8192, max_mem=16384,proc_mode=shared, min_proc_units=0.1, desired_proc_units=0.5, max_proc_units=1, min_procs=1, desired_procs=2, max_procs=4, sharing_mode=uncap, uncap_weight=192,boot_mode=norm, conn_monitoring=1, max_virtual_slots=700, mem_expansion=0</v>
      </c>
    </row>
    <row r="10" spans="1:23" x14ac:dyDescent="0.2">
      <c r="A10" s="2" t="s">
        <v>23</v>
      </c>
      <c r="B10" s="5" t="s">
        <v>112</v>
      </c>
      <c r="C10" s="5">
        <v>9</v>
      </c>
      <c r="D10" s="2" t="s">
        <v>25</v>
      </c>
      <c r="E10" s="5" t="s">
        <v>31</v>
      </c>
      <c r="F10" s="2">
        <v>0</v>
      </c>
      <c r="G10" s="2">
        <f t="shared" si="0"/>
        <v>4096</v>
      </c>
      <c r="H10" s="2">
        <f t="shared" si="1"/>
        <v>8192</v>
      </c>
      <c r="I10" s="2">
        <f t="shared" si="2"/>
        <v>16384</v>
      </c>
      <c r="J10" s="2" t="s">
        <v>27</v>
      </c>
      <c r="K10" s="3">
        <v>0.1</v>
      </c>
      <c r="L10" s="3">
        <v>0.5</v>
      </c>
      <c r="M10" s="3">
        <v>1</v>
      </c>
      <c r="N10" s="2">
        <v>1</v>
      </c>
      <c r="O10" s="2">
        <v>2</v>
      </c>
      <c r="P10" s="2">
        <v>4</v>
      </c>
      <c r="Q10" s="2" t="s">
        <v>28</v>
      </c>
      <c r="R10" s="2">
        <v>192</v>
      </c>
      <c r="S10" s="2" t="s">
        <v>29</v>
      </c>
      <c r="T10" s="2">
        <v>1</v>
      </c>
      <c r="U10" s="2">
        <v>700</v>
      </c>
      <c r="V10" s="2">
        <v>0</v>
      </c>
      <c r="W10" s="4" t="str">
        <f t="shared" si="3"/>
        <v>mksyscfg -r lpar -m Server-8205-E6B-SN06EFB4P -i name=haproxy02, lpar_id=9, profile_name=default_profile, lpar_env=aixlinux, shared_proc_pool_util_auth=0, min_mem=4096, desired_mem=8192, max_mem=16384,proc_mode=shared, min_proc_units=0.1, desired_proc_units=0.5, max_proc_units=1, min_procs=1, desired_procs=2, max_procs=4, sharing_mode=uncap, uncap_weight=192,boot_mode=norm, conn_monitoring=1, max_virtual_slots=700, mem_expansion=0</v>
      </c>
    </row>
    <row r="12" spans="1:23" x14ac:dyDescent="0.2">
      <c r="G12" s="2">
        <f>SUM(G2:G10)</f>
        <v>40960</v>
      </c>
      <c r="H12" s="2">
        <f t="shared" ref="H12:P12" si="4">SUM(H2:H10)</f>
        <v>81920</v>
      </c>
      <c r="I12" s="2">
        <f t="shared" si="4"/>
        <v>163840</v>
      </c>
      <c r="J12" s="2"/>
      <c r="K12" s="2">
        <f t="shared" si="4"/>
        <v>2.8000000000000007</v>
      </c>
      <c r="L12" s="2">
        <f t="shared" si="4"/>
        <v>8</v>
      </c>
      <c r="M12" s="2">
        <f t="shared" si="4"/>
        <v>16</v>
      </c>
      <c r="N12" s="2">
        <f t="shared" si="4"/>
        <v>10</v>
      </c>
      <c r="O12" s="2">
        <f t="shared" si="4"/>
        <v>20</v>
      </c>
      <c r="P12" s="2">
        <f t="shared" si="4"/>
        <v>40</v>
      </c>
    </row>
  </sheetData>
  <phoneticPr fontId="14" type="noConversion"/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"/>
  <sheetViews>
    <sheetView zoomScaleNormal="100" workbookViewId="0">
      <selection activeCell="G3" sqref="G3:G9"/>
    </sheetView>
  </sheetViews>
  <sheetFormatPr defaultColWidth="10.6640625" defaultRowHeight="15" x14ac:dyDescent="0.2"/>
  <cols>
    <col min="1" max="7" width="14.109375" customWidth="1"/>
    <col min="8" max="8" width="30.109375" customWidth="1"/>
  </cols>
  <sheetData>
    <row r="1" spans="1:8" ht="25.5" x14ac:dyDescent="0.2">
      <c r="A1" s="10" t="s">
        <v>1</v>
      </c>
      <c r="B1" s="10" t="s">
        <v>2</v>
      </c>
      <c r="C1" s="10" t="s">
        <v>38</v>
      </c>
      <c r="D1" s="11" t="s">
        <v>40</v>
      </c>
      <c r="E1" s="10" t="s">
        <v>42</v>
      </c>
      <c r="F1" s="10" t="s">
        <v>87</v>
      </c>
      <c r="G1" s="10" t="s">
        <v>88</v>
      </c>
      <c r="H1" s="12" t="s">
        <v>22</v>
      </c>
    </row>
    <row r="2" spans="1:8" x14ac:dyDescent="0.2">
      <c r="A2" s="8" t="str">
        <f>profile!$B$2</f>
        <v>viodev01</v>
      </c>
      <c r="B2" s="8">
        <f>profile!$C$2</f>
        <v>1</v>
      </c>
      <c r="C2" s="8">
        <f>'NPIV-VIO Server'!E2</f>
        <v>302</v>
      </c>
      <c r="D2" s="8">
        <f>profile!C3</f>
        <v>2</v>
      </c>
      <c r="E2" s="8">
        <f>'NPIV-VIO Server'!I2</f>
        <v>302</v>
      </c>
      <c r="F2" s="6" t="s">
        <v>89</v>
      </c>
      <c r="G2" s="6" t="s">
        <v>90</v>
      </c>
      <c r="H2" s="17" t="str">
        <f>CONCATENATE("vfcmap -vadapter ",F2," -fcp ",G2)</f>
        <v>vfcmap -vadapter vfchost0 -fcp fcs0</v>
      </c>
    </row>
    <row r="3" spans="1:8" x14ac:dyDescent="0.2">
      <c r="A3" s="8" t="str">
        <f>profile!$B$2</f>
        <v>viodev01</v>
      </c>
      <c r="B3" s="8">
        <f>profile!$C$2</f>
        <v>1</v>
      </c>
      <c r="C3" s="8">
        <f>'NPIV-VIO Server'!E3</f>
        <v>303</v>
      </c>
      <c r="D3" s="8">
        <f>profile!C4</f>
        <v>3</v>
      </c>
      <c r="E3" s="8">
        <f>'NPIV-VIO Server'!I3</f>
        <v>303</v>
      </c>
      <c r="F3" s="6" t="s">
        <v>91</v>
      </c>
      <c r="G3" s="6" t="s">
        <v>90</v>
      </c>
      <c r="H3" s="17" t="str">
        <f>CONCATENATE("vfcmap -vadapter ",F3," -fcp ",G3)</f>
        <v>vfcmap -vadapter vfchost1 -fcp fcs0</v>
      </c>
    </row>
    <row r="4" spans="1:8" x14ac:dyDescent="0.2">
      <c r="A4" s="8" t="str">
        <f>profile!$B$2</f>
        <v>viodev01</v>
      </c>
      <c r="B4" s="8">
        <f>profile!$C$2</f>
        <v>1</v>
      </c>
      <c r="C4" s="8">
        <f>'NPIV-VIO Server'!E4</f>
        <v>304</v>
      </c>
      <c r="D4" s="8">
        <f>profile!C5</f>
        <v>4</v>
      </c>
      <c r="E4" s="8">
        <f>'NPIV-VIO Server'!I4</f>
        <v>304</v>
      </c>
      <c r="F4" s="6" t="s">
        <v>92</v>
      </c>
      <c r="G4" s="6" t="s">
        <v>90</v>
      </c>
      <c r="H4" s="17" t="str">
        <f>CONCATENATE("vfcmap -vadapter ",F4," -fcp ",G4)</f>
        <v>vfcmap -vadapter vfchost2 -fcp fcs0</v>
      </c>
    </row>
    <row r="5" spans="1:8" x14ac:dyDescent="0.2">
      <c r="A5" s="8" t="str">
        <f>profile!$B$2</f>
        <v>viodev01</v>
      </c>
      <c r="B5" s="8">
        <f>profile!$C$2</f>
        <v>1</v>
      </c>
      <c r="C5" s="8">
        <f>'NPIV-VIO Server'!E5</f>
        <v>305</v>
      </c>
      <c r="D5" s="8">
        <f>profile!C6</f>
        <v>5</v>
      </c>
      <c r="E5" s="8">
        <f>'NPIV-VIO Server'!I5</f>
        <v>305</v>
      </c>
      <c r="F5" s="6" t="s">
        <v>121</v>
      </c>
      <c r="G5" s="6" t="s">
        <v>90</v>
      </c>
      <c r="H5" s="17" t="str">
        <f t="shared" ref="H5:H9" si="0">CONCATENATE("vfcmap -vadapter ",F5," -fcp ",G5)</f>
        <v>vfcmap -vadapter vfchost3 -fcp fcs0</v>
      </c>
    </row>
    <row r="6" spans="1:8" x14ac:dyDescent="0.2">
      <c r="A6" s="8" t="str">
        <f>profile!$B$2</f>
        <v>viodev01</v>
      </c>
      <c r="B6" s="8">
        <f>profile!$C$2</f>
        <v>1</v>
      </c>
      <c r="C6" s="8">
        <f>'NPIV-VIO Server'!E6</f>
        <v>306</v>
      </c>
      <c r="D6" s="8">
        <f>profile!C7</f>
        <v>6</v>
      </c>
      <c r="E6" s="8">
        <f>'NPIV-VIO Server'!I6</f>
        <v>306</v>
      </c>
      <c r="F6" s="6" t="s">
        <v>122</v>
      </c>
      <c r="G6" s="6" t="s">
        <v>90</v>
      </c>
      <c r="H6" s="17" t="str">
        <f t="shared" si="0"/>
        <v>vfcmap -vadapter vfchost4 -fcp fcs0</v>
      </c>
    </row>
    <row r="7" spans="1:8" x14ac:dyDescent="0.2">
      <c r="A7" s="8" t="str">
        <f>profile!$B$2</f>
        <v>viodev01</v>
      </c>
      <c r="B7" s="8">
        <f>profile!$C$2</f>
        <v>1</v>
      </c>
      <c r="C7" s="8">
        <f>'NPIV-VIO Server'!E7</f>
        <v>307</v>
      </c>
      <c r="D7" s="8">
        <f>profile!C8</f>
        <v>7</v>
      </c>
      <c r="E7" s="8">
        <f>'NPIV-VIO Server'!I7</f>
        <v>307</v>
      </c>
      <c r="F7" s="6" t="s">
        <v>123</v>
      </c>
      <c r="G7" s="6" t="s">
        <v>90</v>
      </c>
      <c r="H7" s="17" t="str">
        <f t="shared" si="0"/>
        <v>vfcmap -vadapter vfchost5 -fcp fcs0</v>
      </c>
    </row>
    <row r="8" spans="1:8" x14ac:dyDescent="0.2">
      <c r="A8" s="8" t="str">
        <f>profile!$B$2</f>
        <v>viodev01</v>
      </c>
      <c r="B8" s="8">
        <f>profile!$C$2</f>
        <v>1</v>
      </c>
      <c r="C8" s="8">
        <f>'NPIV-VIO Server'!E8</f>
        <v>308</v>
      </c>
      <c r="D8" s="8">
        <f>profile!C9</f>
        <v>8</v>
      </c>
      <c r="E8" s="8">
        <f>'NPIV-VIO Server'!I8</f>
        <v>308</v>
      </c>
      <c r="F8" s="6" t="s">
        <v>124</v>
      </c>
      <c r="G8" s="6" t="s">
        <v>90</v>
      </c>
      <c r="H8" s="17" t="str">
        <f t="shared" si="0"/>
        <v>vfcmap -vadapter vfchost6 -fcp fcs0</v>
      </c>
    </row>
    <row r="9" spans="1:8" x14ac:dyDescent="0.2">
      <c r="A9" s="8" t="str">
        <f>profile!$B$2</f>
        <v>viodev01</v>
      </c>
      <c r="B9" s="8">
        <f>profile!$C$2</f>
        <v>1</v>
      </c>
      <c r="C9" s="8">
        <f>'NPIV-VIO Server'!E9</f>
        <v>309</v>
      </c>
      <c r="D9" s="8">
        <f>profile!C10</f>
        <v>9</v>
      </c>
      <c r="E9" s="8">
        <f>'NPIV-VIO Server'!I9</f>
        <v>309</v>
      </c>
      <c r="F9" s="6" t="s">
        <v>125</v>
      </c>
      <c r="G9" s="6" t="s">
        <v>90</v>
      </c>
      <c r="H9" s="17" t="str">
        <f t="shared" si="0"/>
        <v>vfcmap -vadapter vfchost7 -fcp fcs0</v>
      </c>
    </row>
  </sheetData>
  <phoneticPr fontId="14" type="noConversion"/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3"/>
  <sheetViews>
    <sheetView zoomScaleNormal="100" workbookViewId="0">
      <selection activeCell="H28" sqref="H28"/>
    </sheetView>
  </sheetViews>
  <sheetFormatPr defaultColWidth="10.6640625" defaultRowHeight="15" x14ac:dyDescent="0.2"/>
  <cols>
    <col min="1" max="4" width="14.109375" customWidth="1"/>
    <col min="5" max="6" width="11.44140625" customWidth="1"/>
    <col min="7" max="7" width="25.44140625" customWidth="1"/>
    <col min="8" max="8" width="28.88671875" customWidth="1"/>
    <col min="9" max="9" width="18.44140625" customWidth="1"/>
  </cols>
  <sheetData>
    <row r="2" spans="2:9" ht="15.75" x14ac:dyDescent="0.25">
      <c r="B2" s="7" t="s">
        <v>24</v>
      </c>
    </row>
    <row r="4" spans="2:9" x14ac:dyDescent="0.2">
      <c r="B4" t="s">
        <v>93</v>
      </c>
    </row>
    <row r="6" spans="2:9" x14ac:dyDescent="0.2">
      <c r="B6" t="s">
        <v>94</v>
      </c>
    </row>
    <row r="8" spans="2:9" x14ac:dyDescent="0.2">
      <c r="B8" t="s">
        <v>95</v>
      </c>
    </row>
    <row r="10" spans="2:9" x14ac:dyDescent="0.2">
      <c r="B10" t="s">
        <v>96</v>
      </c>
    </row>
    <row r="11" spans="2:9" x14ac:dyDescent="0.2">
      <c r="B11" t="s">
        <v>97</v>
      </c>
    </row>
    <row r="13" spans="2:9" x14ac:dyDescent="0.2">
      <c r="B13" t="s">
        <v>95</v>
      </c>
    </row>
    <row r="14" spans="2:9" ht="15.75" x14ac:dyDescent="0.2">
      <c r="B14" s="14"/>
      <c r="C14" s="14"/>
      <c r="D14" s="14"/>
      <c r="E14" s="14"/>
    </row>
    <row r="15" spans="2:9" ht="15.75" x14ac:dyDescent="0.2">
      <c r="B15" s="14" t="s">
        <v>60</v>
      </c>
      <c r="C15" s="14" t="s">
        <v>73</v>
      </c>
      <c r="D15" s="14" t="s">
        <v>74</v>
      </c>
      <c r="E15" s="14" t="s">
        <v>78</v>
      </c>
      <c r="F15" s="14" t="s">
        <v>98</v>
      </c>
      <c r="G15" s="12" t="s">
        <v>80</v>
      </c>
      <c r="H15" s="12" t="s">
        <v>81</v>
      </c>
      <c r="I15" s="12" t="s">
        <v>99</v>
      </c>
    </row>
    <row r="16" spans="2:9" x14ac:dyDescent="0.2">
      <c r="B16" s="8" t="str">
        <f>profile!B3</f>
        <v>master01</v>
      </c>
      <c r="C16" s="8">
        <f>profile!C3</f>
        <v>2</v>
      </c>
      <c r="D16" s="8" t="str">
        <f>profile!$B$2</f>
        <v>viodev01</v>
      </c>
      <c r="E16" s="6" t="s">
        <v>83</v>
      </c>
      <c r="F16" s="6" t="s">
        <v>100</v>
      </c>
      <c r="G16" s="9" t="str">
        <f>CONCATENATE("mkvdev -fbo -vadapter ",E16)</f>
        <v>mkvdev -fbo -vadapter vhost0</v>
      </c>
      <c r="H16" s="17" t="str">
        <f>CONCATENATE("loadopt -vtd ",F16," -disk centos_7")</f>
        <v>loadopt -vtd vtopt0 -disk centos_7</v>
      </c>
      <c r="I16" s="17" t="str">
        <f>CONCATENATE("unloadopt -vtd ",F16)</f>
        <v>unloadopt -vtd vtopt0</v>
      </c>
    </row>
    <row r="17" spans="2:9" x14ac:dyDescent="0.2">
      <c r="B17" s="8" t="str">
        <f>profile!B4</f>
        <v>master02</v>
      </c>
      <c r="C17" s="8">
        <f>profile!C4</f>
        <v>3</v>
      </c>
      <c r="D17" s="8" t="str">
        <f>profile!$B$2</f>
        <v>viodev01</v>
      </c>
      <c r="E17" s="6" t="s">
        <v>84</v>
      </c>
      <c r="F17" s="6" t="s">
        <v>101</v>
      </c>
      <c r="G17" s="9" t="str">
        <f>CONCATENATE("mkvdev -fbo -vadapter ",E17)</f>
        <v>mkvdev -fbo -vadapter vhost1</v>
      </c>
      <c r="H17" s="17" t="str">
        <f t="shared" ref="H17:H23" si="0">CONCATENATE("loadopt -vtd ",F17," -disk centos_7")</f>
        <v>loadopt -vtd vtopt1 -disk centos_7</v>
      </c>
      <c r="I17" s="17" t="str">
        <f>CONCATENATE("unloadopt -vtd ",F17)</f>
        <v>unloadopt -vtd vtopt1</v>
      </c>
    </row>
    <row r="18" spans="2:9" x14ac:dyDescent="0.2">
      <c r="B18" s="8" t="str">
        <f>profile!B5</f>
        <v>master03</v>
      </c>
      <c r="C18" s="8">
        <f>profile!C5</f>
        <v>4</v>
      </c>
      <c r="D18" s="8" t="str">
        <f>profile!$B$2</f>
        <v>viodev01</v>
      </c>
      <c r="E18" s="6" t="s">
        <v>85</v>
      </c>
      <c r="F18" s="6" t="s">
        <v>102</v>
      </c>
      <c r="G18" s="9" t="str">
        <f>CONCATENATE("mkvdev -fbo -vadapter ",E18)</f>
        <v>mkvdev -fbo -vadapter vhost2</v>
      </c>
      <c r="H18" s="17" t="str">
        <f t="shared" si="0"/>
        <v>loadopt -vtd vtopt2 -disk centos_7</v>
      </c>
      <c r="I18" s="17" t="str">
        <f>CONCATENATE("unloadopt -vtd ",F18)</f>
        <v>unloadopt -vtd vtopt2</v>
      </c>
    </row>
    <row r="19" spans="2:9" x14ac:dyDescent="0.2">
      <c r="B19" s="8" t="str">
        <f>profile!B6</f>
        <v>worker01</v>
      </c>
      <c r="C19" s="8">
        <f>profile!C6</f>
        <v>5</v>
      </c>
      <c r="D19" s="8" t="str">
        <f>profile!$B$2</f>
        <v>viodev01</v>
      </c>
      <c r="E19" s="6" t="s">
        <v>116</v>
      </c>
      <c r="F19" s="6" t="s">
        <v>126</v>
      </c>
      <c r="G19" s="9" t="str">
        <f t="shared" ref="G19:G23" si="1">CONCATENATE("mkvdev -fbo -vadapter ",E19)</f>
        <v>mkvdev -fbo -vadapter vhost3</v>
      </c>
      <c r="H19" s="17" t="str">
        <f t="shared" si="0"/>
        <v>loadopt -vtd vtopt3 -disk centos_7</v>
      </c>
      <c r="I19" s="17" t="str">
        <f t="shared" ref="I19:I23" si="2">CONCATENATE("unloadopt -vtd ",F19)</f>
        <v>unloadopt -vtd vtopt3</v>
      </c>
    </row>
    <row r="20" spans="2:9" x14ac:dyDescent="0.2">
      <c r="B20" s="8" t="str">
        <f>profile!B7</f>
        <v>worker02</v>
      </c>
      <c r="C20" s="8">
        <f>profile!C7</f>
        <v>6</v>
      </c>
      <c r="D20" s="8" t="str">
        <f>profile!$B$2</f>
        <v>viodev01</v>
      </c>
      <c r="E20" s="6" t="s">
        <v>117</v>
      </c>
      <c r="F20" s="6" t="s">
        <v>127</v>
      </c>
      <c r="G20" s="9" t="str">
        <f t="shared" si="1"/>
        <v>mkvdev -fbo -vadapter vhost4</v>
      </c>
      <c r="H20" s="17" t="str">
        <f t="shared" si="0"/>
        <v>loadopt -vtd vtopt4 -disk centos_7</v>
      </c>
      <c r="I20" s="17" t="str">
        <f t="shared" si="2"/>
        <v>unloadopt -vtd vtopt4</v>
      </c>
    </row>
    <row r="21" spans="2:9" x14ac:dyDescent="0.2">
      <c r="B21" s="8" t="str">
        <f>profile!B8</f>
        <v>worker03</v>
      </c>
      <c r="C21" s="8">
        <f>profile!C8</f>
        <v>7</v>
      </c>
      <c r="D21" s="8" t="str">
        <f>profile!$B$2</f>
        <v>viodev01</v>
      </c>
      <c r="E21" s="6" t="s">
        <v>118</v>
      </c>
      <c r="F21" s="6" t="s">
        <v>128</v>
      </c>
      <c r="G21" s="9" t="str">
        <f t="shared" si="1"/>
        <v>mkvdev -fbo -vadapter vhost5</v>
      </c>
      <c r="H21" s="17" t="str">
        <f t="shared" si="0"/>
        <v>loadopt -vtd vtopt5 -disk centos_7</v>
      </c>
      <c r="I21" s="17" t="str">
        <f t="shared" si="2"/>
        <v>unloadopt -vtd vtopt5</v>
      </c>
    </row>
    <row r="22" spans="2:9" x14ac:dyDescent="0.2">
      <c r="B22" s="8" t="str">
        <f>profile!B9</f>
        <v>haproxy01</v>
      </c>
      <c r="C22" s="8">
        <f>profile!C9</f>
        <v>8</v>
      </c>
      <c r="D22" s="8" t="str">
        <f>profile!$B$2</f>
        <v>viodev01</v>
      </c>
      <c r="E22" s="6" t="s">
        <v>119</v>
      </c>
      <c r="F22" s="6" t="s">
        <v>129</v>
      </c>
      <c r="G22" s="9" t="str">
        <f t="shared" si="1"/>
        <v>mkvdev -fbo -vadapter vhost6</v>
      </c>
      <c r="H22" s="17" t="str">
        <f t="shared" si="0"/>
        <v>loadopt -vtd vtopt6 -disk centos_7</v>
      </c>
      <c r="I22" s="17" t="str">
        <f t="shared" si="2"/>
        <v>unloadopt -vtd vtopt6</v>
      </c>
    </row>
    <row r="23" spans="2:9" x14ac:dyDescent="0.2">
      <c r="B23" s="8" t="str">
        <f>profile!B10</f>
        <v>haproxy02</v>
      </c>
      <c r="C23" s="8">
        <f>profile!C10</f>
        <v>9</v>
      </c>
      <c r="D23" s="8" t="str">
        <f>profile!$B$2</f>
        <v>viodev01</v>
      </c>
      <c r="E23" s="6" t="s">
        <v>120</v>
      </c>
      <c r="F23" s="6" t="s">
        <v>130</v>
      </c>
      <c r="G23" s="9" t="str">
        <f t="shared" si="1"/>
        <v>mkvdev -fbo -vadapter vhost7</v>
      </c>
      <c r="H23" s="17" t="str">
        <f t="shared" si="0"/>
        <v>loadopt -vtd vtopt7 -disk centos_7</v>
      </c>
      <c r="I23" s="17" t="str">
        <f t="shared" si="2"/>
        <v>unloadopt -vtd vtopt7</v>
      </c>
    </row>
  </sheetData>
  <phoneticPr fontId="14" type="noConversion"/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"/>
  <sheetViews>
    <sheetView tabSelected="1" zoomScaleNormal="100" workbookViewId="0">
      <selection activeCell="F25" sqref="F25"/>
    </sheetView>
  </sheetViews>
  <sheetFormatPr defaultColWidth="10.6640625" defaultRowHeight="15" x14ac:dyDescent="0.2"/>
  <cols>
    <col min="1" max="1" width="32.21875" customWidth="1"/>
    <col min="2" max="4" width="14.109375" customWidth="1"/>
    <col min="5" max="5" width="78.109375" customWidth="1"/>
    <col min="6" max="6" width="72.109375" customWidth="1"/>
  </cols>
  <sheetData>
    <row r="1" spans="1: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103</v>
      </c>
      <c r="F1" s="11" t="s">
        <v>104</v>
      </c>
    </row>
    <row r="2" spans="1:6" x14ac:dyDescent="0.2">
      <c r="A2" s="8" t="str">
        <f>profile!$A$2</f>
        <v>Server-8205-E6B-SN06EFB4P</v>
      </c>
      <c r="B2" s="8" t="str">
        <f>profile!B2</f>
        <v>viodev01</v>
      </c>
      <c r="C2" s="8">
        <f>profile!C2</f>
        <v>1</v>
      </c>
      <c r="D2" s="8" t="str">
        <f>profile!D2</f>
        <v>default_profile</v>
      </c>
      <c r="E2" s="17" t="str">
        <f>CONCATENATE("chsysstate -r lpar -m ",A2," -o on -f ",D2," -n ",B2)</f>
        <v>chsysstate -r lpar -m Server-8205-E6B-SN06EFB4P -o on -f default_profile -n viodev01</v>
      </c>
      <c r="F2" s="17" t="str">
        <f>CONCATENATE("chsysstate -r lpar -m ",$A2," -o off -f ",$D2," -n ",$B2)</f>
        <v>chsysstate -r lpar -m Server-8205-E6B-SN06EFB4P -o off -f default_profile -n viodev01</v>
      </c>
    </row>
    <row r="3" spans="1:6" x14ac:dyDescent="0.2">
      <c r="A3" s="8" t="str">
        <f>profile!$A$2</f>
        <v>Server-8205-E6B-SN06EFB4P</v>
      </c>
      <c r="B3" s="8" t="str">
        <f>profile!B3</f>
        <v>master01</v>
      </c>
      <c r="C3" s="8">
        <f>profile!C3</f>
        <v>2</v>
      </c>
      <c r="D3" s="8" t="str">
        <f>profile!D3</f>
        <v>default_profile</v>
      </c>
      <c r="E3" s="17" t="str">
        <f>CONCATENATE("chsysstate -r lpar -m ",A3," -o on -f ",D3," -b sms -n ",B3)</f>
        <v>chsysstate -r lpar -m Server-8205-E6B-SN06EFB4P -o on -f default_profile -b sms -n master01</v>
      </c>
      <c r="F3" s="17" t="str">
        <f>CONCATENATE("chsysstate -r lpar -m ",$A3," -o shutdown --immed  -n ",$B3)</f>
        <v>chsysstate -r lpar -m Server-8205-E6B-SN06EFB4P -o shutdown --immed  -n master01</v>
      </c>
    </row>
    <row r="4" spans="1:6" x14ac:dyDescent="0.2">
      <c r="A4" s="8" t="str">
        <f>profile!$A$2</f>
        <v>Server-8205-E6B-SN06EFB4P</v>
      </c>
      <c r="B4" s="8" t="str">
        <f>profile!B4</f>
        <v>master02</v>
      </c>
      <c r="C4" s="8">
        <f>profile!C4</f>
        <v>3</v>
      </c>
      <c r="D4" s="8" t="str">
        <f>profile!D4</f>
        <v>default_profile</v>
      </c>
      <c r="E4" s="17" t="str">
        <f>CONCATENATE("chsysstate -r lpar -m ",A4," -o on -f ",D4," -b sms -n ",B4)</f>
        <v>chsysstate -r lpar -m Server-8205-E6B-SN06EFB4P -o on -f default_profile -b sms -n master02</v>
      </c>
      <c r="F4" s="17" t="str">
        <f>CONCATENATE("chsysstate -r lpar -m ",$A4," -o shutdown --immed  -n ",$B4)</f>
        <v>chsysstate -r lpar -m Server-8205-E6B-SN06EFB4P -o shutdown --immed  -n master02</v>
      </c>
    </row>
    <row r="5" spans="1:6" x14ac:dyDescent="0.2">
      <c r="A5" s="8" t="str">
        <f>profile!$A$2</f>
        <v>Server-8205-E6B-SN06EFB4P</v>
      </c>
      <c r="B5" s="8" t="str">
        <f>profile!B5</f>
        <v>master03</v>
      </c>
      <c r="C5" s="8">
        <f>profile!C5</f>
        <v>4</v>
      </c>
      <c r="D5" s="8" t="str">
        <f>profile!D5</f>
        <v>default_profile</v>
      </c>
      <c r="E5" s="17" t="str">
        <f>CONCATENATE("chsysstate -r lpar -m ",A5," -o on -f ",D5," -b sms -n ",B5)</f>
        <v>chsysstate -r lpar -m Server-8205-E6B-SN06EFB4P -o on -f default_profile -b sms -n master03</v>
      </c>
      <c r="F5" s="17" t="str">
        <f>CONCATENATE("chsysstate -r lpar -m ",$A5," -o shutdown --immed  -n ",$B5)</f>
        <v>chsysstate -r lpar -m Server-8205-E6B-SN06EFB4P -o shutdown --immed  -n master03</v>
      </c>
    </row>
    <row r="6" spans="1:6" x14ac:dyDescent="0.2">
      <c r="A6" s="8" t="str">
        <f>profile!$A$2</f>
        <v>Server-8205-E6B-SN06EFB4P</v>
      </c>
      <c r="B6" s="8" t="str">
        <f>profile!B6</f>
        <v>worker01</v>
      </c>
      <c r="C6" s="8">
        <f>profile!C6</f>
        <v>5</v>
      </c>
      <c r="D6" s="8" t="str">
        <f>profile!D6</f>
        <v>default_profile</v>
      </c>
      <c r="E6" s="17" t="str">
        <f t="shared" ref="E6:E10" si="0">CONCATENATE("chsysstate -r lpar -m ",A6," -o on -f ",D6," -b sms -n ",B6)</f>
        <v>chsysstate -r lpar -m Server-8205-E6B-SN06EFB4P -o on -f default_profile -b sms -n worker01</v>
      </c>
      <c r="F6" s="17" t="str">
        <f t="shared" ref="F6:F10" si="1">CONCATENATE("chsysstate -r lpar -m ",$A6," -o shutdown --immed  -n ",$B6)</f>
        <v>chsysstate -r lpar -m Server-8205-E6B-SN06EFB4P -o shutdown --immed  -n worker01</v>
      </c>
    </row>
    <row r="7" spans="1:6" x14ac:dyDescent="0.2">
      <c r="A7" s="8" t="str">
        <f>profile!$A$2</f>
        <v>Server-8205-E6B-SN06EFB4P</v>
      </c>
      <c r="B7" s="8" t="str">
        <f>profile!B7</f>
        <v>worker02</v>
      </c>
      <c r="C7" s="8">
        <f>profile!C7</f>
        <v>6</v>
      </c>
      <c r="D7" s="8" t="str">
        <f>profile!D7</f>
        <v>default_profile</v>
      </c>
      <c r="E7" s="17" t="str">
        <f t="shared" si="0"/>
        <v>chsysstate -r lpar -m Server-8205-E6B-SN06EFB4P -o on -f default_profile -b sms -n worker02</v>
      </c>
      <c r="F7" s="17" t="str">
        <f t="shared" si="1"/>
        <v>chsysstate -r lpar -m Server-8205-E6B-SN06EFB4P -o shutdown --immed  -n worker02</v>
      </c>
    </row>
    <row r="8" spans="1:6" x14ac:dyDescent="0.2">
      <c r="A8" s="8" t="str">
        <f>profile!$A$2</f>
        <v>Server-8205-E6B-SN06EFB4P</v>
      </c>
      <c r="B8" s="8" t="str">
        <f>profile!B8</f>
        <v>worker03</v>
      </c>
      <c r="C8" s="8">
        <f>profile!C8</f>
        <v>7</v>
      </c>
      <c r="D8" s="8" t="str">
        <f>profile!D8</f>
        <v>default_profile</v>
      </c>
      <c r="E8" s="17" t="str">
        <f t="shared" si="0"/>
        <v>chsysstate -r lpar -m Server-8205-E6B-SN06EFB4P -o on -f default_profile -b sms -n worker03</v>
      </c>
      <c r="F8" s="17" t="str">
        <f t="shared" si="1"/>
        <v>chsysstate -r lpar -m Server-8205-E6B-SN06EFB4P -o shutdown --immed  -n worker03</v>
      </c>
    </row>
    <row r="9" spans="1:6" x14ac:dyDescent="0.2">
      <c r="A9" s="8" t="str">
        <f>profile!$A$2</f>
        <v>Server-8205-E6B-SN06EFB4P</v>
      </c>
      <c r="B9" s="8" t="str">
        <f>profile!B9</f>
        <v>haproxy01</v>
      </c>
      <c r="C9" s="8">
        <f>profile!C9</f>
        <v>8</v>
      </c>
      <c r="D9" s="8" t="str">
        <f>profile!D9</f>
        <v>default_profile</v>
      </c>
      <c r="E9" s="17" t="str">
        <f t="shared" si="0"/>
        <v>chsysstate -r lpar -m Server-8205-E6B-SN06EFB4P -o on -f default_profile -b sms -n haproxy01</v>
      </c>
      <c r="F9" s="17" t="str">
        <f t="shared" si="1"/>
        <v>chsysstate -r lpar -m Server-8205-E6B-SN06EFB4P -o shutdown --immed  -n haproxy01</v>
      </c>
    </row>
    <row r="10" spans="1:6" x14ac:dyDescent="0.2">
      <c r="A10" s="8" t="str">
        <f>profile!$A$2</f>
        <v>Server-8205-E6B-SN06EFB4P</v>
      </c>
      <c r="B10" s="8" t="str">
        <f>profile!B10</f>
        <v>haproxy02</v>
      </c>
      <c r="C10" s="8">
        <f>profile!C10</f>
        <v>9</v>
      </c>
      <c r="D10" s="8" t="str">
        <f>profile!D10</f>
        <v>default_profile</v>
      </c>
      <c r="E10" s="17" t="str">
        <f t="shared" si="0"/>
        <v>chsysstate -r lpar -m Server-8205-E6B-SN06EFB4P -o on -f default_profile -b sms -n haproxy02</v>
      </c>
      <c r="F10" s="17" t="str">
        <f t="shared" si="1"/>
        <v>chsysstate -r lpar -m Server-8205-E6B-SN06EFB4P -o shutdown --immed  -n haproxy02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zoomScaleNormal="100" workbookViewId="0">
      <selection activeCell="D21" sqref="D21"/>
    </sheetView>
  </sheetViews>
  <sheetFormatPr defaultColWidth="10.6640625" defaultRowHeight="15" x14ac:dyDescent="0.2"/>
  <cols>
    <col min="1" max="1" width="32.21875" style="6" customWidth="1"/>
    <col min="2" max="5" width="14.109375" style="6" customWidth="1"/>
    <col min="6" max="6" width="17.44140625" style="6" customWidth="1"/>
    <col min="7" max="7" width="14" style="6" customWidth="1"/>
    <col min="8" max="8" width="16.33203125" style="6" customWidth="1"/>
    <col min="9" max="10" width="14.109375" style="6" customWidth="1"/>
    <col min="11" max="11" width="103.33203125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7" t="s">
        <v>22</v>
      </c>
    </row>
    <row r="2" spans="1:11" x14ac:dyDescent="0.2">
      <c r="A2" s="8" t="str">
        <f>profile!$A$2</f>
        <v>Server-8205-E6B-SN06EFB4P</v>
      </c>
      <c r="B2" s="8" t="str">
        <f>profile!$B$2</f>
        <v>viodev01</v>
      </c>
      <c r="C2" s="8">
        <f>profile!$C$2</f>
        <v>1</v>
      </c>
      <c r="D2" s="8" t="str">
        <f>profile!$D$2</f>
        <v>default_profile</v>
      </c>
      <c r="E2" s="6">
        <v>2</v>
      </c>
      <c r="F2" s="6">
        <v>1</v>
      </c>
      <c r="G2" s="6">
        <v>1101</v>
      </c>
      <c r="I2" s="6">
        <v>1</v>
      </c>
      <c r="J2" s="6">
        <v>0</v>
      </c>
      <c r="K2" s="9" t="str">
        <f>CONCATENATE(  "chsyscfg -m ",A2,  " -r prof -i 'name=",D2,  ",lpar_id=",C2,,",""virtual_eth_adapters+=""""",E2,  "/",F2,  "/",G2,  "/",H2,  "/",I2,  "/",J2,  """'" )</f>
        <v>chsyscfg -m Server-8205-E6B-SN06EFB4P -r prof -i 'name=default_profile,lpar_id=1,"virtual_eth_adapters+=""2/1/1101//1/0"'</v>
      </c>
    </row>
    <row r="3" spans="1:11" x14ac:dyDescent="0.2">
      <c r="K3" s="9"/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zoomScaleNormal="100" workbookViewId="0">
      <selection activeCell="F14" sqref="F14"/>
    </sheetView>
  </sheetViews>
  <sheetFormatPr defaultColWidth="10.6640625" defaultRowHeight="15" x14ac:dyDescent="0.2"/>
  <cols>
    <col min="1" max="1" width="32.21875" customWidth="1"/>
    <col min="2" max="10" width="14.109375" customWidth="1"/>
    <col min="11" max="11" width="116.77734375" customWidth="1"/>
  </cols>
  <sheetData>
    <row r="1" spans="1:11" ht="25.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38</v>
      </c>
      <c r="F1" s="11" t="s">
        <v>39</v>
      </c>
      <c r="G1" s="11" t="s">
        <v>40</v>
      </c>
      <c r="H1" s="11" t="s">
        <v>41</v>
      </c>
      <c r="I1" s="10" t="s">
        <v>42</v>
      </c>
      <c r="J1" s="10" t="s">
        <v>43</v>
      </c>
      <c r="K1" s="12" t="s">
        <v>22</v>
      </c>
    </row>
    <row r="2" spans="1:11" x14ac:dyDescent="0.2">
      <c r="A2" s="8" t="str">
        <f>profile!$A$2</f>
        <v>Server-8205-E6B-SN06EFB4P</v>
      </c>
      <c r="B2" s="8" t="str">
        <f>profile!$B$2</f>
        <v>viodev01</v>
      </c>
      <c r="C2" s="8">
        <f>profile!$C$2</f>
        <v>1</v>
      </c>
      <c r="D2" s="8" t="str">
        <f>profile!$D$2</f>
        <v>default_profile</v>
      </c>
      <c r="E2" s="6">
        <f>10^2 + G2</f>
        <v>102</v>
      </c>
      <c r="F2" s="6" t="s">
        <v>44</v>
      </c>
      <c r="G2" s="8">
        <f>profile!C3</f>
        <v>2</v>
      </c>
      <c r="H2" s="8" t="str">
        <f>profile!B3</f>
        <v>master01</v>
      </c>
      <c r="I2" s="6">
        <f>10^2+G2</f>
        <v>102</v>
      </c>
      <c r="J2" s="6">
        <v>0</v>
      </c>
      <c r="K2" s="9" t="str">
        <f>CONCATENATE("chsyscfg -m ",A2," -r prof -i 'name=",D2,",lpar_id=",C2,,",""virtual_scsi_adapters+=""""",E2,"/",F2,"/",G2,"/",H2,"/",I2,"/",J2,"""'")</f>
        <v>chsyscfg -m Server-8205-E6B-SN06EFB4P -r prof -i 'name=default_profile,lpar_id=1,"virtual_scsi_adapters+=""102/server/2/master01/102/0"'</v>
      </c>
    </row>
    <row r="3" spans="1:11" x14ac:dyDescent="0.2">
      <c r="A3" s="8" t="str">
        <f>profile!$A$2</f>
        <v>Server-8205-E6B-SN06EFB4P</v>
      </c>
      <c r="B3" s="8" t="str">
        <f>profile!$B$2</f>
        <v>viodev01</v>
      </c>
      <c r="C3" s="8">
        <f>profile!$C$2</f>
        <v>1</v>
      </c>
      <c r="D3" s="8" t="str">
        <f>profile!$D$2</f>
        <v>default_profile</v>
      </c>
      <c r="E3" s="6">
        <f>10^2 + G3</f>
        <v>103</v>
      </c>
      <c r="F3" s="6" t="s">
        <v>44</v>
      </c>
      <c r="G3" s="8">
        <f>profile!C4</f>
        <v>3</v>
      </c>
      <c r="H3" s="8" t="str">
        <f>profile!B4</f>
        <v>master02</v>
      </c>
      <c r="I3" s="6">
        <f>10^2+G3</f>
        <v>103</v>
      </c>
      <c r="J3" s="6">
        <v>0</v>
      </c>
      <c r="K3" s="9" t="str">
        <f>CONCATENATE("chsyscfg -m ",A3," -r prof -i 'name=",D3,",lpar_id=",C3,,",""virtual_scsi_adapters+=""""",E3,"/",F3,"/",G3,"/",H3,"/",I3,"/",J3,"""'")</f>
        <v>chsyscfg -m Server-8205-E6B-SN06EFB4P -r prof -i 'name=default_profile,lpar_id=1,"virtual_scsi_adapters+=""103/server/3/master02/103/0"'</v>
      </c>
    </row>
    <row r="4" spans="1:11" x14ac:dyDescent="0.2">
      <c r="A4" s="8" t="str">
        <f>profile!$A$2</f>
        <v>Server-8205-E6B-SN06EFB4P</v>
      </c>
      <c r="B4" s="8" t="str">
        <f>profile!$B$2</f>
        <v>viodev01</v>
      </c>
      <c r="C4" s="8">
        <f>profile!$C$2</f>
        <v>1</v>
      </c>
      <c r="D4" s="8" t="str">
        <f>profile!$D$2</f>
        <v>default_profile</v>
      </c>
      <c r="E4" s="6">
        <f>10^2 + G4</f>
        <v>104</v>
      </c>
      <c r="F4" s="6" t="s">
        <v>44</v>
      </c>
      <c r="G4" s="8">
        <f>profile!C5</f>
        <v>4</v>
      </c>
      <c r="H4" s="8" t="str">
        <f>profile!B5</f>
        <v>master03</v>
      </c>
      <c r="I4" s="6">
        <f>10^2+G4</f>
        <v>104</v>
      </c>
      <c r="J4" s="6">
        <v>0</v>
      </c>
      <c r="K4" s="9" t="str">
        <f>CONCATENATE("chsyscfg -m ",A4," -r prof -i 'name=",D4,",lpar_id=",C4,,",""virtual_scsi_adapters+=""""",E4,"/",F4,"/",G4,"/",H4,"/",I4,"/",J4,"""'")</f>
        <v>chsyscfg -m Server-8205-E6B-SN06EFB4P -r prof -i 'name=default_profile,lpar_id=1,"virtual_scsi_adapters+=""104/server/4/master03/104/0"'</v>
      </c>
    </row>
    <row r="5" spans="1:11" x14ac:dyDescent="0.2">
      <c r="A5" s="8" t="str">
        <f>profile!$A$2</f>
        <v>Server-8205-E6B-SN06EFB4P</v>
      </c>
      <c r="B5" s="8" t="str">
        <f>profile!$B$2</f>
        <v>viodev01</v>
      </c>
      <c r="C5" s="8">
        <f>profile!$C$2</f>
        <v>1</v>
      </c>
      <c r="D5" s="8" t="str">
        <f>profile!$D$2</f>
        <v>default_profile</v>
      </c>
      <c r="E5" s="6">
        <f t="shared" ref="E5:E9" si="0">10^2 + G5</f>
        <v>105</v>
      </c>
      <c r="F5" s="6" t="s">
        <v>44</v>
      </c>
      <c r="G5" s="8">
        <f>profile!C6</f>
        <v>5</v>
      </c>
      <c r="H5" s="8" t="str">
        <f>profile!B6</f>
        <v>worker01</v>
      </c>
      <c r="I5" s="6">
        <f t="shared" ref="I5:I9" si="1">10^2+G5</f>
        <v>105</v>
      </c>
      <c r="J5" s="6">
        <v>0</v>
      </c>
      <c r="K5" s="9" t="str">
        <f t="shared" ref="K5:K9" si="2">CONCATENATE("chsyscfg -m ",A5," -r prof -i 'name=",D5,",lpar_id=",C5,,",""virtual_scsi_adapters+=""""",E5,"/",F5,"/",G5,"/",H5,"/",I5,"/",J5,"""'")</f>
        <v>chsyscfg -m Server-8205-E6B-SN06EFB4P -r prof -i 'name=default_profile,lpar_id=1,"virtual_scsi_adapters+=""105/server/5/worker01/105/0"'</v>
      </c>
    </row>
    <row r="6" spans="1:11" x14ac:dyDescent="0.2">
      <c r="A6" s="8" t="str">
        <f>profile!$A$2</f>
        <v>Server-8205-E6B-SN06EFB4P</v>
      </c>
      <c r="B6" s="8" t="str">
        <f>profile!$B$2</f>
        <v>viodev01</v>
      </c>
      <c r="C6" s="8">
        <f>profile!$C$2</f>
        <v>1</v>
      </c>
      <c r="D6" s="8" t="str">
        <f>profile!$D$2</f>
        <v>default_profile</v>
      </c>
      <c r="E6" s="6">
        <f t="shared" si="0"/>
        <v>106</v>
      </c>
      <c r="F6" s="6" t="s">
        <v>44</v>
      </c>
      <c r="G6" s="8">
        <f>profile!C7</f>
        <v>6</v>
      </c>
      <c r="H6" s="8" t="str">
        <f>profile!B7</f>
        <v>worker02</v>
      </c>
      <c r="I6" s="6">
        <f t="shared" si="1"/>
        <v>106</v>
      </c>
      <c r="J6" s="6">
        <v>0</v>
      </c>
      <c r="K6" s="9" t="str">
        <f t="shared" si="2"/>
        <v>chsyscfg -m Server-8205-E6B-SN06EFB4P -r prof -i 'name=default_profile,lpar_id=1,"virtual_scsi_adapters+=""106/server/6/worker02/106/0"'</v>
      </c>
    </row>
    <row r="7" spans="1:11" x14ac:dyDescent="0.2">
      <c r="A7" s="8" t="str">
        <f>profile!$A$2</f>
        <v>Server-8205-E6B-SN06EFB4P</v>
      </c>
      <c r="B7" s="8" t="str">
        <f>profile!$B$2</f>
        <v>viodev01</v>
      </c>
      <c r="C7" s="8">
        <f>profile!$C$2</f>
        <v>1</v>
      </c>
      <c r="D7" s="8" t="str">
        <f>profile!$D$2</f>
        <v>default_profile</v>
      </c>
      <c r="E7" s="6">
        <f t="shared" si="0"/>
        <v>107</v>
      </c>
      <c r="F7" s="6" t="s">
        <v>44</v>
      </c>
      <c r="G7" s="8">
        <f>profile!C8</f>
        <v>7</v>
      </c>
      <c r="H7" s="8" t="str">
        <f>profile!B8</f>
        <v>worker03</v>
      </c>
      <c r="I7" s="6">
        <f t="shared" si="1"/>
        <v>107</v>
      </c>
      <c r="J7" s="6">
        <v>0</v>
      </c>
      <c r="K7" s="9" t="str">
        <f t="shared" si="2"/>
        <v>chsyscfg -m Server-8205-E6B-SN06EFB4P -r prof -i 'name=default_profile,lpar_id=1,"virtual_scsi_adapters+=""107/server/7/worker03/107/0"'</v>
      </c>
    </row>
    <row r="8" spans="1:11" x14ac:dyDescent="0.2">
      <c r="A8" s="8" t="str">
        <f>profile!$A$2</f>
        <v>Server-8205-E6B-SN06EFB4P</v>
      </c>
      <c r="B8" s="8" t="str">
        <f>profile!$B$2</f>
        <v>viodev01</v>
      </c>
      <c r="C8" s="8">
        <f>profile!$C$2</f>
        <v>1</v>
      </c>
      <c r="D8" s="8" t="str">
        <f>profile!$D$2</f>
        <v>default_profile</v>
      </c>
      <c r="E8" s="6">
        <f t="shared" si="0"/>
        <v>108</v>
      </c>
      <c r="F8" s="6" t="s">
        <v>44</v>
      </c>
      <c r="G8" s="8">
        <f>profile!C9</f>
        <v>8</v>
      </c>
      <c r="H8" s="8" t="str">
        <f>profile!B9</f>
        <v>haproxy01</v>
      </c>
      <c r="I8" s="6">
        <f t="shared" si="1"/>
        <v>108</v>
      </c>
      <c r="J8" s="6">
        <v>0</v>
      </c>
      <c r="K8" s="9" t="str">
        <f t="shared" si="2"/>
        <v>chsyscfg -m Server-8205-E6B-SN06EFB4P -r prof -i 'name=default_profile,lpar_id=1,"virtual_scsi_adapters+=""108/server/8/haproxy01/108/0"'</v>
      </c>
    </row>
    <row r="9" spans="1:11" x14ac:dyDescent="0.2">
      <c r="A9" s="8" t="str">
        <f>profile!$A$2</f>
        <v>Server-8205-E6B-SN06EFB4P</v>
      </c>
      <c r="B9" s="8" t="str">
        <f>profile!$B$2</f>
        <v>viodev01</v>
      </c>
      <c r="C9" s="8">
        <f>profile!$C$2</f>
        <v>1</v>
      </c>
      <c r="D9" s="8" t="str">
        <f>profile!$D$2</f>
        <v>default_profile</v>
      </c>
      <c r="E9" s="6">
        <f t="shared" si="0"/>
        <v>109</v>
      </c>
      <c r="F9" s="6" t="s">
        <v>44</v>
      </c>
      <c r="G9" s="8">
        <f>profile!C10</f>
        <v>9</v>
      </c>
      <c r="H9" s="8" t="str">
        <f>profile!B10</f>
        <v>haproxy02</v>
      </c>
      <c r="I9" s="6">
        <f t="shared" si="1"/>
        <v>109</v>
      </c>
      <c r="J9" s="6">
        <v>0</v>
      </c>
      <c r="K9" s="9" t="str">
        <f t="shared" si="2"/>
        <v>chsyscfg -m Server-8205-E6B-SN06EFB4P -r prof -i 'name=default_profile,lpar_id=1,"virtual_scsi_adapters+=""109/server/9/haproxy02/109/0"'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zoomScaleNormal="100" workbookViewId="0"/>
  </sheetViews>
  <sheetFormatPr defaultColWidth="10.6640625" defaultRowHeight="15" x14ac:dyDescent="0.2"/>
  <cols>
    <col min="1" max="1" width="32.21875" customWidth="1"/>
    <col min="2" max="11" width="14.109375" customWidth="1"/>
    <col min="12" max="12" width="116.21875" customWidth="1"/>
  </cols>
  <sheetData>
    <row r="1" spans="1:12" ht="25.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38</v>
      </c>
      <c r="F1" s="11" t="s">
        <v>39</v>
      </c>
      <c r="G1" s="11" t="s">
        <v>40</v>
      </c>
      <c r="H1" s="11" t="s">
        <v>41</v>
      </c>
      <c r="I1" s="10" t="s">
        <v>42</v>
      </c>
      <c r="J1" s="10" t="s">
        <v>45</v>
      </c>
      <c r="K1" s="10" t="s">
        <v>43</v>
      </c>
      <c r="L1" s="12" t="s">
        <v>22</v>
      </c>
    </row>
    <row r="2" spans="1:12" x14ac:dyDescent="0.2">
      <c r="A2" s="8" t="str">
        <f>profile!$A$2</f>
        <v>Server-8205-E6B-SN06EFB4P</v>
      </c>
      <c r="B2" s="8" t="str">
        <f>profile!$B$2</f>
        <v>viodev01</v>
      </c>
      <c r="C2" s="8">
        <f>profile!$C$2</f>
        <v>1</v>
      </c>
      <c r="D2" s="8" t="str">
        <f>profile!$D$2</f>
        <v>default_profile</v>
      </c>
      <c r="E2" s="6">
        <f>3*10^2+G2</f>
        <v>302</v>
      </c>
      <c r="F2" s="6" t="s">
        <v>44</v>
      </c>
      <c r="G2" s="8">
        <f>profile!C3</f>
        <v>2</v>
      </c>
      <c r="H2" s="8" t="str">
        <f>profile!B3</f>
        <v>master01</v>
      </c>
      <c r="I2" s="6">
        <f>3*10^2+G2</f>
        <v>302</v>
      </c>
      <c r="J2" s="6"/>
      <c r="K2" s="6">
        <v>0</v>
      </c>
      <c r="L2" s="9" t="str">
        <f>CONCATENATE(     "chsyscfg -m ",A2,     " -r prof -i 'name=",D2,     ", lpar_id=",C2,,     ", ""virtual_fc_adapters+=""""",E2,     "/",F2,     "/",G2,     "/",H2,     "/",I2,     "/",J2,"/",K2,     """'" )</f>
        <v>chsyscfg -m Server-8205-E6B-SN06EFB4P -r prof -i 'name=default_profile, lpar_id=1, "virtual_fc_adapters+=""302/server/2/master01/302//0"'</v>
      </c>
    </row>
    <row r="3" spans="1:12" x14ac:dyDescent="0.2">
      <c r="A3" s="8" t="str">
        <f>profile!$A$2</f>
        <v>Server-8205-E6B-SN06EFB4P</v>
      </c>
      <c r="B3" s="8" t="str">
        <f>profile!$B$2</f>
        <v>viodev01</v>
      </c>
      <c r="C3" s="8">
        <f>profile!$C$2</f>
        <v>1</v>
      </c>
      <c r="D3" s="8" t="str">
        <f>profile!$D$2</f>
        <v>default_profile</v>
      </c>
      <c r="E3" s="6">
        <f>3*10^2+G3</f>
        <v>303</v>
      </c>
      <c r="F3" s="6" t="s">
        <v>44</v>
      </c>
      <c r="G3" s="8">
        <f>profile!C4</f>
        <v>3</v>
      </c>
      <c r="H3" s="8" t="str">
        <f>profile!B4</f>
        <v>master02</v>
      </c>
      <c r="I3" s="6">
        <f>3*10^2+G3</f>
        <v>303</v>
      </c>
      <c r="J3" s="6"/>
      <c r="K3" s="6">
        <v>0</v>
      </c>
      <c r="L3" s="9" t="str">
        <f>CONCATENATE(     "chsyscfg -m ",A3,     " -r prof -i 'name=",D3,     ", lpar_id=",C3,,     ", ""virtual_fc_adapters+=""""",E3,     "/",F3,     "/",G3,     "/",H3,     "/",I3,     "/",J3,"/",K3,     """'" )</f>
        <v>chsyscfg -m Server-8205-E6B-SN06EFB4P -r prof -i 'name=default_profile, lpar_id=1, "virtual_fc_adapters+=""303/server/3/master02/303//0"'</v>
      </c>
    </row>
    <row r="4" spans="1:12" x14ac:dyDescent="0.2">
      <c r="A4" s="8" t="str">
        <f>profile!$A$2</f>
        <v>Server-8205-E6B-SN06EFB4P</v>
      </c>
      <c r="B4" s="8" t="str">
        <f>profile!$B$2</f>
        <v>viodev01</v>
      </c>
      <c r="C4" s="8">
        <f>profile!$C$2</f>
        <v>1</v>
      </c>
      <c r="D4" s="8" t="str">
        <f>profile!$D$2</f>
        <v>default_profile</v>
      </c>
      <c r="E4" s="6">
        <f>3*10^2+G4</f>
        <v>304</v>
      </c>
      <c r="F4" s="6" t="s">
        <v>44</v>
      </c>
      <c r="G4" s="8">
        <f>profile!C5</f>
        <v>4</v>
      </c>
      <c r="H4" s="8" t="str">
        <f>profile!B5</f>
        <v>master03</v>
      </c>
      <c r="I4" s="6">
        <f>3*10^2+G4</f>
        <v>304</v>
      </c>
      <c r="J4" s="6"/>
      <c r="K4" s="6">
        <v>0</v>
      </c>
      <c r="L4" s="9" t="str">
        <f>CONCATENATE(     "chsyscfg -m ",A4,     " -r prof -i 'name=",D4,     ", lpar_id=",C4,,     ", ""virtual_fc_adapters+=""""",E4,     "/",F4,     "/",G4,     "/",H4,     "/",I4,     "/",J4,"/",K4,     """'" )</f>
        <v>chsyscfg -m Server-8205-E6B-SN06EFB4P -r prof -i 'name=default_profile, lpar_id=1, "virtual_fc_adapters+=""304/server/4/master03/304//0"'</v>
      </c>
    </row>
    <row r="5" spans="1:12" x14ac:dyDescent="0.2">
      <c r="A5" s="8" t="str">
        <f>profile!$A$2</f>
        <v>Server-8205-E6B-SN06EFB4P</v>
      </c>
      <c r="B5" s="8" t="str">
        <f>profile!$B$2</f>
        <v>viodev01</v>
      </c>
      <c r="C5" s="8">
        <f>profile!$C$2</f>
        <v>1</v>
      </c>
      <c r="D5" s="8" t="str">
        <f>profile!$D$2</f>
        <v>default_profile</v>
      </c>
      <c r="E5" s="6">
        <f t="shared" ref="E5:E9" si="0">3*10^2+G5</f>
        <v>305</v>
      </c>
      <c r="F5" s="6" t="s">
        <v>44</v>
      </c>
      <c r="G5" s="8">
        <f>profile!C6</f>
        <v>5</v>
      </c>
      <c r="H5" s="8" t="str">
        <f>profile!B6</f>
        <v>worker01</v>
      </c>
      <c r="I5" s="6">
        <f t="shared" ref="I5:I9" si="1">3*10^2+G5</f>
        <v>305</v>
      </c>
      <c r="J5" s="6"/>
      <c r="K5" s="6">
        <v>0</v>
      </c>
      <c r="L5" s="9" t="str">
        <f t="shared" ref="L5:L9" si="2">CONCATENATE(     "chsyscfg -m ",A5,     " -r prof -i 'name=",D5,     ", lpar_id=",C5,,     ", ""virtual_fc_adapters+=""""",E5,     "/",F5,     "/",G5,     "/",H5,     "/",I5,     "/",J5,"/",K5,     """'" )</f>
        <v>chsyscfg -m Server-8205-E6B-SN06EFB4P -r prof -i 'name=default_profile, lpar_id=1, "virtual_fc_adapters+=""305/server/5/worker01/305//0"'</v>
      </c>
    </row>
    <row r="6" spans="1:12" x14ac:dyDescent="0.2">
      <c r="A6" s="8" t="str">
        <f>profile!$A$2</f>
        <v>Server-8205-E6B-SN06EFB4P</v>
      </c>
      <c r="B6" s="8" t="str">
        <f>profile!$B$2</f>
        <v>viodev01</v>
      </c>
      <c r="C6" s="8">
        <f>profile!$C$2</f>
        <v>1</v>
      </c>
      <c r="D6" s="8" t="str">
        <f>profile!$D$2</f>
        <v>default_profile</v>
      </c>
      <c r="E6" s="6">
        <f t="shared" si="0"/>
        <v>306</v>
      </c>
      <c r="F6" s="6" t="s">
        <v>44</v>
      </c>
      <c r="G6" s="8">
        <f>profile!C7</f>
        <v>6</v>
      </c>
      <c r="H6" s="8" t="str">
        <f>profile!B7</f>
        <v>worker02</v>
      </c>
      <c r="I6" s="6">
        <f t="shared" si="1"/>
        <v>306</v>
      </c>
      <c r="J6" s="6"/>
      <c r="K6" s="6">
        <v>0</v>
      </c>
      <c r="L6" s="9" t="str">
        <f t="shared" si="2"/>
        <v>chsyscfg -m Server-8205-E6B-SN06EFB4P -r prof -i 'name=default_profile, lpar_id=1, "virtual_fc_adapters+=""306/server/6/worker02/306//0"'</v>
      </c>
    </row>
    <row r="7" spans="1:12" x14ac:dyDescent="0.2">
      <c r="A7" s="8" t="str">
        <f>profile!$A$2</f>
        <v>Server-8205-E6B-SN06EFB4P</v>
      </c>
      <c r="B7" s="8" t="str">
        <f>profile!$B$2</f>
        <v>viodev01</v>
      </c>
      <c r="C7" s="8">
        <f>profile!$C$2</f>
        <v>1</v>
      </c>
      <c r="D7" s="8" t="str">
        <f>profile!$D$2</f>
        <v>default_profile</v>
      </c>
      <c r="E7" s="6">
        <f t="shared" si="0"/>
        <v>307</v>
      </c>
      <c r="F7" s="6" t="s">
        <v>44</v>
      </c>
      <c r="G7" s="8">
        <f>profile!C8</f>
        <v>7</v>
      </c>
      <c r="H7" s="8" t="str">
        <f>profile!B8</f>
        <v>worker03</v>
      </c>
      <c r="I7" s="6">
        <f t="shared" si="1"/>
        <v>307</v>
      </c>
      <c r="J7" s="6"/>
      <c r="K7" s="6">
        <v>0</v>
      </c>
      <c r="L7" s="9" t="str">
        <f t="shared" si="2"/>
        <v>chsyscfg -m Server-8205-E6B-SN06EFB4P -r prof -i 'name=default_profile, lpar_id=1, "virtual_fc_adapters+=""307/server/7/worker03/307//0"'</v>
      </c>
    </row>
    <row r="8" spans="1:12" x14ac:dyDescent="0.2">
      <c r="A8" s="8" t="str">
        <f>profile!$A$2</f>
        <v>Server-8205-E6B-SN06EFB4P</v>
      </c>
      <c r="B8" s="8" t="str">
        <f>profile!$B$2</f>
        <v>viodev01</v>
      </c>
      <c r="C8" s="8">
        <f>profile!$C$2</f>
        <v>1</v>
      </c>
      <c r="D8" s="8" t="str">
        <f>profile!$D$2</f>
        <v>default_profile</v>
      </c>
      <c r="E8" s="6">
        <f t="shared" si="0"/>
        <v>308</v>
      </c>
      <c r="F8" s="6" t="s">
        <v>44</v>
      </c>
      <c r="G8" s="8">
        <f>profile!C9</f>
        <v>8</v>
      </c>
      <c r="H8" s="8" t="str">
        <f>profile!B9</f>
        <v>haproxy01</v>
      </c>
      <c r="I8" s="6">
        <f t="shared" si="1"/>
        <v>308</v>
      </c>
      <c r="J8" s="6"/>
      <c r="K8" s="6">
        <v>0</v>
      </c>
      <c r="L8" s="9" t="str">
        <f t="shared" si="2"/>
        <v>chsyscfg -m Server-8205-E6B-SN06EFB4P -r prof -i 'name=default_profile, lpar_id=1, "virtual_fc_adapters+=""308/server/8/haproxy01/308//0"'</v>
      </c>
    </row>
    <row r="9" spans="1:12" x14ac:dyDescent="0.2">
      <c r="A9" s="8" t="str">
        <f>profile!$A$2</f>
        <v>Server-8205-E6B-SN06EFB4P</v>
      </c>
      <c r="B9" s="8" t="str">
        <f>profile!$B$2</f>
        <v>viodev01</v>
      </c>
      <c r="C9" s="8">
        <f>profile!$C$2</f>
        <v>1</v>
      </c>
      <c r="D9" s="8" t="str">
        <f>profile!$D$2</f>
        <v>default_profile</v>
      </c>
      <c r="E9" s="6">
        <f t="shared" si="0"/>
        <v>309</v>
      </c>
      <c r="F9" s="6" t="s">
        <v>44</v>
      </c>
      <c r="G9" s="8">
        <f>profile!C10</f>
        <v>9</v>
      </c>
      <c r="H9" s="8" t="str">
        <f>profile!B10</f>
        <v>haproxy02</v>
      </c>
      <c r="I9" s="6">
        <f t="shared" si="1"/>
        <v>309</v>
      </c>
      <c r="J9" s="6"/>
      <c r="K9" s="6">
        <v>0</v>
      </c>
      <c r="L9" s="9" t="str">
        <f t="shared" si="2"/>
        <v>chsyscfg -m Server-8205-E6B-SN06EFB4P -r prof -i 'name=default_profile, lpar_id=1, "virtual_fc_adapters+=""309/server/9/haproxy02/309//0"'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"/>
  <sheetViews>
    <sheetView zoomScaleNormal="100" workbookViewId="0">
      <selection activeCell="J19" sqref="J19"/>
    </sheetView>
  </sheetViews>
  <sheetFormatPr defaultColWidth="10.6640625" defaultRowHeight="15" x14ac:dyDescent="0.2"/>
  <cols>
    <col min="1" max="1" width="32.21875" customWidth="1"/>
    <col min="2" max="10" width="14.109375" customWidth="1"/>
    <col min="11" max="11" width="98" customWidth="1"/>
  </cols>
  <sheetData>
    <row r="1" spans="1:11" ht="31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3" t="s">
        <v>22</v>
      </c>
    </row>
    <row r="2" spans="1:11" x14ac:dyDescent="0.2">
      <c r="A2" s="8" t="str">
        <f>profile!$A$2</f>
        <v>Server-8205-E6B-SN06EFB4P</v>
      </c>
      <c r="B2" s="8" t="str">
        <f>profile!B3</f>
        <v>master01</v>
      </c>
      <c r="C2" s="8">
        <f>profile!C3</f>
        <v>2</v>
      </c>
      <c r="D2" s="8" t="str">
        <f>profile!D2</f>
        <v>default_profile</v>
      </c>
      <c r="E2" s="2">
        <v>2</v>
      </c>
      <c r="F2" s="2">
        <v>0</v>
      </c>
      <c r="G2" s="8">
        <f>'SEA-VIO Server'!$G$2</f>
        <v>1101</v>
      </c>
      <c r="H2" s="2"/>
      <c r="I2" s="2"/>
      <c r="J2" s="2">
        <v>0</v>
      </c>
      <c r="K2" s="9" t="str">
        <f>CONCATENATE("chsyscfg -m ",A2," -r prof -i 'name=",D2,", lpar_id=",C2,,", ""virtual_eth_adapters+=""""",E2,"/",F2,"/",G2,"/",H2,"/",I2,"/",J2,"""'")</f>
        <v>chsyscfg -m Server-8205-E6B-SN06EFB4P -r prof -i 'name=default_profile, lpar_id=2, "virtual_eth_adapters+=""2/0/1101///0"'</v>
      </c>
    </row>
    <row r="3" spans="1:11" x14ac:dyDescent="0.2">
      <c r="A3" s="8" t="str">
        <f>profile!$A$2</f>
        <v>Server-8205-E6B-SN06EFB4P</v>
      </c>
      <c r="B3" s="8" t="str">
        <f>profile!B4</f>
        <v>master02</v>
      </c>
      <c r="C3" s="8">
        <f>profile!C4</f>
        <v>3</v>
      </c>
      <c r="D3" s="8" t="str">
        <f>profile!D3</f>
        <v>default_profile</v>
      </c>
      <c r="E3" s="2">
        <v>2</v>
      </c>
      <c r="F3" s="2">
        <v>0</v>
      </c>
      <c r="G3" s="8">
        <f>'SEA-VIO Server'!$G$2</f>
        <v>1101</v>
      </c>
      <c r="H3" s="2"/>
      <c r="I3" s="2"/>
      <c r="J3" s="2">
        <v>0</v>
      </c>
      <c r="K3" s="9" t="str">
        <f>CONCATENATE("chsyscfg -m ",A3," -r prof -i 'name=",D3,", lpar_id=",C3,,", ""virtual_eth_adapters+=""""",E3,"/",F3,"/",G3,"/",H3,"/",I3,"/",J3,"""'")</f>
        <v>chsyscfg -m Server-8205-E6B-SN06EFB4P -r prof -i 'name=default_profile, lpar_id=3, "virtual_eth_adapters+=""2/0/1101///0"'</v>
      </c>
    </row>
    <row r="4" spans="1:11" x14ac:dyDescent="0.2">
      <c r="A4" s="8" t="str">
        <f>profile!$A$2</f>
        <v>Server-8205-E6B-SN06EFB4P</v>
      </c>
      <c r="B4" s="8" t="str">
        <f>profile!B5</f>
        <v>master03</v>
      </c>
      <c r="C4" s="8">
        <f>profile!C5</f>
        <v>4</v>
      </c>
      <c r="D4" s="8" t="str">
        <f>profile!D4</f>
        <v>default_profile</v>
      </c>
      <c r="E4" s="2">
        <v>2</v>
      </c>
      <c r="F4" s="2">
        <v>0</v>
      </c>
      <c r="G4" s="8">
        <f>'SEA-VIO Server'!$G$2</f>
        <v>1101</v>
      </c>
      <c r="H4" s="2"/>
      <c r="I4" s="2"/>
      <c r="J4" s="2">
        <v>0</v>
      </c>
      <c r="K4" s="9" t="str">
        <f>CONCATENATE("chsyscfg -m ",A4," -r prof -i 'name=",D4,", lpar_id=",C4,,", ""virtual_eth_adapters+=""""",E4,"/",F4,"/",G4,"/",H4,"/",I4,"/",J4,"""'")</f>
        <v>chsyscfg -m Server-8205-E6B-SN06EFB4P -r prof -i 'name=default_profile, lpar_id=4, "virtual_eth_adapters+=""2/0/1101///0"'</v>
      </c>
    </row>
    <row r="5" spans="1:11" x14ac:dyDescent="0.2">
      <c r="A5" s="8" t="str">
        <f>profile!$A$2</f>
        <v>Server-8205-E6B-SN06EFB4P</v>
      </c>
      <c r="B5" s="8" t="str">
        <f>profile!B6</f>
        <v>worker01</v>
      </c>
      <c r="C5" s="8">
        <f>profile!C6</f>
        <v>5</v>
      </c>
      <c r="D5" s="8" t="str">
        <f>profile!D5</f>
        <v>default_profile</v>
      </c>
      <c r="E5" s="2">
        <v>2</v>
      </c>
      <c r="F5" s="2">
        <v>0</v>
      </c>
      <c r="G5" s="8">
        <f>'SEA-VIO Server'!$G$2</f>
        <v>1101</v>
      </c>
      <c r="H5" s="2"/>
      <c r="I5" s="2"/>
      <c r="J5" s="2">
        <v>0</v>
      </c>
      <c r="K5" s="9" t="str">
        <f t="shared" ref="K5:K9" si="0">CONCATENATE("chsyscfg -m ",A5," -r prof -i 'name=",D5,", lpar_id=",C5,,", ""virtual_eth_adapters+=""""",E5,"/",F5,"/",G5,"/",H5,"/",I5,"/",J5,"""'")</f>
        <v>chsyscfg -m Server-8205-E6B-SN06EFB4P -r prof -i 'name=default_profile, lpar_id=5, "virtual_eth_adapters+=""2/0/1101///0"'</v>
      </c>
    </row>
    <row r="6" spans="1:11" x14ac:dyDescent="0.2">
      <c r="A6" s="8" t="str">
        <f>profile!$A$2</f>
        <v>Server-8205-E6B-SN06EFB4P</v>
      </c>
      <c r="B6" s="8" t="str">
        <f>profile!B7</f>
        <v>worker02</v>
      </c>
      <c r="C6" s="8">
        <f>profile!C7</f>
        <v>6</v>
      </c>
      <c r="D6" s="8" t="str">
        <f>profile!D6</f>
        <v>default_profile</v>
      </c>
      <c r="E6" s="2">
        <v>2</v>
      </c>
      <c r="F6" s="2">
        <v>0</v>
      </c>
      <c r="G6" s="8">
        <f>'SEA-VIO Server'!$G$2</f>
        <v>1101</v>
      </c>
      <c r="H6" s="2"/>
      <c r="I6" s="2"/>
      <c r="J6" s="2">
        <v>0</v>
      </c>
      <c r="K6" s="9" t="str">
        <f t="shared" si="0"/>
        <v>chsyscfg -m Server-8205-E6B-SN06EFB4P -r prof -i 'name=default_profile, lpar_id=6, "virtual_eth_adapters+=""2/0/1101///0"'</v>
      </c>
    </row>
    <row r="7" spans="1:11" x14ac:dyDescent="0.2">
      <c r="A7" s="8" t="str">
        <f>profile!$A$2</f>
        <v>Server-8205-E6B-SN06EFB4P</v>
      </c>
      <c r="B7" s="8" t="str">
        <f>profile!B8</f>
        <v>worker03</v>
      </c>
      <c r="C7" s="8">
        <f>profile!C8</f>
        <v>7</v>
      </c>
      <c r="D7" s="8" t="str">
        <f>profile!D7</f>
        <v>default_profile</v>
      </c>
      <c r="E7" s="2">
        <v>2</v>
      </c>
      <c r="F7" s="2">
        <v>0</v>
      </c>
      <c r="G7" s="8">
        <f>'SEA-VIO Server'!$G$2</f>
        <v>1101</v>
      </c>
      <c r="H7" s="2"/>
      <c r="I7" s="2"/>
      <c r="J7" s="2">
        <v>0</v>
      </c>
      <c r="K7" s="9" t="str">
        <f t="shared" si="0"/>
        <v>chsyscfg -m Server-8205-E6B-SN06EFB4P -r prof -i 'name=default_profile, lpar_id=7, "virtual_eth_adapters+=""2/0/1101///0"'</v>
      </c>
    </row>
    <row r="8" spans="1:11" x14ac:dyDescent="0.2">
      <c r="A8" s="8" t="str">
        <f>profile!$A$2</f>
        <v>Server-8205-E6B-SN06EFB4P</v>
      </c>
      <c r="B8" s="8" t="str">
        <f>profile!B9</f>
        <v>haproxy01</v>
      </c>
      <c r="C8" s="8">
        <f>profile!C9</f>
        <v>8</v>
      </c>
      <c r="D8" s="8" t="str">
        <f>profile!D8</f>
        <v>default_profile</v>
      </c>
      <c r="E8" s="2">
        <v>2</v>
      </c>
      <c r="F8" s="2">
        <v>0</v>
      </c>
      <c r="G8" s="8">
        <f>'SEA-VIO Server'!$G$2</f>
        <v>1101</v>
      </c>
      <c r="H8" s="2"/>
      <c r="I8" s="2"/>
      <c r="J8" s="2">
        <v>0</v>
      </c>
      <c r="K8" s="9" t="str">
        <f t="shared" si="0"/>
        <v>chsyscfg -m Server-8205-E6B-SN06EFB4P -r prof -i 'name=default_profile, lpar_id=8, "virtual_eth_adapters+=""2/0/1101///0"'</v>
      </c>
    </row>
    <row r="9" spans="1:11" x14ac:dyDescent="0.2">
      <c r="A9" s="8" t="str">
        <f>profile!$A$2</f>
        <v>Server-8205-E6B-SN06EFB4P</v>
      </c>
      <c r="B9" s="8" t="str">
        <f>profile!B10</f>
        <v>haproxy02</v>
      </c>
      <c r="C9" s="8">
        <f>profile!C10</f>
        <v>9</v>
      </c>
      <c r="D9" s="8" t="str">
        <f>profile!D9</f>
        <v>default_profile</v>
      </c>
      <c r="E9" s="2">
        <v>2</v>
      </c>
      <c r="F9" s="2">
        <v>0</v>
      </c>
      <c r="G9" s="8">
        <f>'SEA-VIO Server'!$G$2</f>
        <v>1101</v>
      </c>
      <c r="H9" s="2"/>
      <c r="I9" s="2"/>
      <c r="J9" s="2">
        <v>0</v>
      </c>
      <c r="K9" s="9" t="str">
        <f t="shared" si="0"/>
        <v>chsyscfg -m Server-8205-E6B-SN06EFB4P -r prof -i 'name=default_profile, lpar_id=9, "virtual_eth_adapters+=""2/0/1101///0"'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"/>
  <sheetViews>
    <sheetView zoomScaleNormal="100" workbookViewId="0"/>
  </sheetViews>
  <sheetFormatPr defaultColWidth="10.6640625" defaultRowHeight="15" x14ac:dyDescent="0.2"/>
  <cols>
    <col min="1" max="1" width="32.21875" customWidth="1"/>
    <col min="2" max="10" width="14.109375" customWidth="1"/>
    <col min="11" max="11" width="113.6640625" customWidth="1"/>
  </cols>
  <sheetData>
    <row r="1" spans="1:11" ht="25.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38</v>
      </c>
      <c r="F1" s="11" t="s">
        <v>39</v>
      </c>
      <c r="G1" s="11" t="s">
        <v>40</v>
      </c>
      <c r="H1" s="11" t="s">
        <v>41</v>
      </c>
      <c r="I1" s="10" t="s">
        <v>42</v>
      </c>
      <c r="J1" s="10" t="s">
        <v>43</v>
      </c>
      <c r="K1" s="12" t="s">
        <v>22</v>
      </c>
    </row>
    <row r="2" spans="1:11" x14ac:dyDescent="0.2">
      <c r="A2" s="8" t="str">
        <f>profile!$A$2</f>
        <v>Server-8205-E6B-SN06EFB4P</v>
      </c>
      <c r="B2" s="8" t="str">
        <f>profile!B3</f>
        <v>master01</v>
      </c>
      <c r="C2" s="8">
        <f>profile!C3</f>
        <v>2</v>
      </c>
      <c r="D2" s="8" t="str">
        <f>profile!D3</f>
        <v>default_profile</v>
      </c>
      <c r="E2" s="6">
        <f>10^2+C2</f>
        <v>102</v>
      </c>
      <c r="F2" s="6" t="s">
        <v>47</v>
      </c>
      <c r="G2" s="8">
        <f>profile!$C$2</f>
        <v>1</v>
      </c>
      <c r="H2" s="8" t="str">
        <f>profile!$B$2</f>
        <v>viodev01</v>
      </c>
      <c r="I2" s="6">
        <f>10^2+C2</f>
        <v>102</v>
      </c>
      <c r="J2" s="6">
        <v>0</v>
      </c>
      <c r="K2" s="9" t="str">
        <f>CONCATENATE("chsyscfg -m ",A2," -r prof -i 'name=",D2,", lpar_id=",C2,,", ""virtual_scsi_adapters+=""""",E2,"/",F2,"/",G2,"/",H2,"/",I2,"/",J2,"""'")</f>
        <v>chsyscfg -m Server-8205-E6B-SN06EFB4P -r prof -i 'name=default_profile, lpar_id=2, "virtual_scsi_adapters+=""102/client/1/viodev01/102/0"'</v>
      </c>
    </row>
    <row r="3" spans="1:11" x14ac:dyDescent="0.2">
      <c r="A3" s="8" t="str">
        <f>profile!$A$2</f>
        <v>Server-8205-E6B-SN06EFB4P</v>
      </c>
      <c r="B3" s="8" t="str">
        <f>profile!B4</f>
        <v>master02</v>
      </c>
      <c r="C3" s="8">
        <f>profile!C4</f>
        <v>3</v>
      </c>
      <c r="D3" s="8" t="str">
        <f>profile!D4</f>
        <v>default_profile</v>
      </c>
      <c r="E3" s="6">
        <f>10^2+C3</f>
        <v>103</v>
      </c>
      <c r="F3" s="6" t="s">
        <v>47</v>
      </c>
      <c r="G3" s="8">
        <f>profile!$C$2</f>
        <v>1</v>
      </c>
      <c r="H3" s="8" t="str">
        <f>profile!$B$2</f>
        <v>viodev01</v>
      </c>
      <c r="I3" s="6">
        <f>10^2+C3</f>
        <v>103</v>
      </c>
      <c r="J3" s="6">
        <v>0</v>
      </c>
      <c r="K3" s="9" t="str">
        <f>CONCATENATE("chsyscfg -m ",A3," -r prof -i 'name=",D3,", lpar_id=",C3,,", ""virtual_scsi_adapters+=""""",E3,"/",F3,"/",G3,"/",H3,"/",I3,"/",J3,"""'")</f>
        <v>chsyscfg -m Server-8205-E6B-SN06EFB4P -r prof -i 'name=default_profile, lpar_id=3, "virtual_scsi_adapters+=""103/client/1/viodev01/103/0"'</v>
      </c>
    </row>
    <row r="4" spans="1:11" x14ac:dyDescent="0.2">
      <c r="A4" s="8" t="str">
        <f>profile!$A$2</f>
        <v>Server-8205-E6B-SN06EFB4P</v>
      </c>
      <c r="B4" s="8" t="str">
        <f>profile!B5</f>
        <v>master03</v>
      </c>
      <c r="C4" s="8">
        <f>profile!C5</f>
        <v>4</v>
      </c>
      <c r="D4" s="8" t="str">
        <f>profile!D5</f>
        <v>default_profile</v>
      </c>
      <c r="E4" s="6">
        <f>10^2+C4</f>
        <v>104</v>
      </c>
      <c r="F4" s="6" t="s">
        <v>47</v>
      </c>
      <c r="G4" s="8">
        <f>profile!$C$2</f>
        <v>1</v>
      </c>
      <c r="H4" s="8" t="str">
        <f>profile!$B$2</f>
        <v>viodev01</v>
      </c>
      <c r="I4" s="6">
        <f>10^2+C4</f>
        <v>104</v>
      </c>
      <c r="J4" s="6">
        <v>0</v>
      </c>
      <c r="K4" s="9" t="str">
        <f>CONCATENATE("chsyscfg -m ",A4," -r prof -i 'name=",D4,", lpar_id=",C4,,", ""virtual_scsi_adapters+=""""",E4,"/",F4,"/",G4,"/",H4,"/",I4,"/",J4,"""'")</f>
        <v>chsyscfg -m Server-8205-E6B-SN06EFB4P -r prof -i 'name=default_profile, lpar_id=4, "virtual_scsi_adapters+=""104/client/1/viodev01/104/0"'</v>
      </c>
    </row>
    <row r="5" spans="1:11" x14ac:dyDescent="0.2">
      <c r="A5" s="8" t="str">
        <f>profile!$A$2</f>
        <v>Server-8205-E6B-SN06EFB4P</v>
      </c>
      <c r="B5" s="8" t="str">
        <f>profile!B6</f>
        <v>worker01</v>
      </c>
      <c r="C5" s="8">
        <f>profile!C6</f>
        <v>5</v>
      </c>
      <c r="D5" s="8" t="str">
        <f>profile!D6</f>
        <v>default_profile</v>
      </c>
      <c r="E5" s="6">
        <f t="shared" ref="E5:E9" si="0">10^2+C5</f>
        <v>105</v>
      </c>
      <c r="F5" s="6" t="s">
        <v>47</v>
      </c>
      <c r="G5" s="8">
        <f>profile!$C$2</f>
        <v>1</v>
      </c>
      <c r="H5" s="8" t="str">
        <f>profile!$B$2</f>
        <v>viodev01</v>
      </c>
      <c r="I5" s="6">
        <f t="shared" ref="I5:I9" si="1">10^2+C5</f>
        <v>105</v>
      </c>
      <c r="J5" s="6">
        <v>1</v>
      </c>
      <c r="K5" s="9" t="str">
        <f t="shared" ref="K5:K9" si="2">CONCATENATE("chsyscfg -m ",A5," -r prof -i 'name=",D5,", lpar_id=",C5,,", ""virtual_scsi_adapters+=""""",E5,"/",F5,"/",G5,"/",H5,"/",I5,"/",J5,"""'")</f>
        <v>chsyscfg -m Server-8205-E6B-SN06EFB4P -r prof -i 'name=default_profile, lpar_id=5, "virtual_scsi_adapters+=""105/client/1/viodev01/105/1"'</v>
      </c>
    </row>
    <row r="6" spans="1:11" x14ac:dyDescent="0.2">
      <c r="A6" s="8" t="str">
        <f>profile!$A$2</f>
        <v>Server-8205-E6B-SN06EFB4P</v>
      </c>
      <c r="B6" s="8" t="str">
        <f>profile!B7</f>
        <v>worker02</v>
      </c>
      <c r="C6" s="8">
        <f>profile!C7</f>
        <v>6</v>
      </c>
      <c r="D6" s="8" t="str">
        <f>profile!D7</f>
        <v>default_profile</v>
      </c>
      <c r="E6" s="6">
        <f t="shared" si="0"/>
        <v>106</v>
      </c>
      <c r="F6" s="6" t="s">
        <v>47</v>
      </c>
      <c r="G6" s="8">
        <f>profile!$C$2</f>
        <v>1</v>
      </c>
      <c r="H6" s="8" t="str">
        <f>profile!$B$2</f>
        <v>viodev01</v>
      </c>
      <c r="I6" s="6">
        <f t="shared" si="1"/>
        <v>106</v>
      </c>
      <c r="J6" s="6">
        <v>2</v>
      </c>
      <c r="K6" s="9" t="str">
        <f t="shared" si="2"/>
        <v>chsyscfg -m Server-8205-E6B-SN06EFB4P -r prof -i 'name=default_profile, lpar_id=6, "virtual_scsi_adapters+=""106/client/1/viodev01/106/2"'</v>
      </c>
    </row>
    <row r="7" spans="1:11" x14ac:dyDescent="0.2">
      <c r="A7" s="8" t="str">
        <f>profile!$A$2</f>
        <v>Server-8205-E6B-SN06EFB4P</v>
      </c>
      <c r="B7" s="8" t="str">
        <f>profile!B8</f>
        <v>worker03</v>
      </c>
      <c r="C7" s="8">
        <f>profile!C8</f>
        <v>7</v>
      </c>
      <c r="D7" s="8" t="str">
        <f>profile!D8</f>
        <v>default_profile</v>
      </c>
      <c r="E7" s="6">
        <f t="shared" si="0"/>
        <v>107</v>
      </c>
      <c r="F7" s="6" t="s">
        <v>47</v>
      </c>
      <c r="G7" s="8">
        <f>profile!$C$2</f>
        <v>1</v>
      </c>
      <c r="H7" s="8" t="str">
        <f>profile!$B$2</f>
        <v>viodev01</v>
      </c>
      <c r="I7" s="6">
        <f t="shared" si="1"/>
        <v>107</v>
      </c>
      <c r="J7" s="6">
        <v>3</v>
      </c>
      <c r="K7" s="9" t="str">
        <f t="shared" si="2"/>
        <v>chsyscfg -m Server-8205-E6B-SN06EFB4P -r prof -i 'name=default_profile, lpar_id=7, "virtual_scsi_adapters+=""107/client/1/viodev01/107/3"'</v>
      </c>
    </row>
    <row r="8" spans="1:11" x14ac:dyDescent="0.2">
      <c r="A8" s="8" t="str">
        <f>profile!$A$2</f>
        <v>Server-8205-E6B-SN06EFB4P</v>
      </c>
      <c r="B8" s="8" t="str">
        <f>profile!B9</f>
        <v>haproxy01</v>
      </c>
      <c r="C8" s="8">
        <f>profile!C9</f>
        <v>8</v>
      </c>
      <c r="D8" s="8" t="str">
        <f>profile!D9</f>
        <v>default_profile</v>
      </c>
      <c r="E8" s="6">
        <f t="shared" si="0"/>
        <v>108</v>
      </c>
      <c r="F8" s="6" t="s">
        <v>47</v>
      </c>
      <c r="G8" s="8">
        <f>profile!$C$2</f>
        <v>1</v>
      </c>
      <c r="H8" s="8" t="str">
        <f>profile!$B$2</f>
        <v>viodev01</v>
      </c>
      <c r="I8" s="6">
        <f t="shared" si="1"/>
        <v>108</v>
      </c>
      <c r="J8" s="6">
        <v>4</v>
      </c>
      <c r="K8" s="9" t="str">
        <f t="shared" si="2"/>
        <v>chsyscfg -m Server-8205-E6B-SN06EFB4P -r prof -i 'name=default_profile, lpar_id=8, "virtual_scsi_adapters+=""108/client/1/viodev01/108/4"'</v>
      </c>
    </row>
    <row r="9" spans="1:11" x14ac:dyDescent="0.2">
      <c r="A9" s="8" t="str">
        <f>profile!$A$2</f>
        <v>Server-8205-E6B-SN06EFB4P</v>
      </c>
      <c r="B9" s="8" t="str">
        <f>profile!B10</f>
        <v>haproxy02</v>
      </c>
      <c r="C9" s="8">
        <f>profile!C10</f>
        <v>9</v>
      </c>
      <c r="D9" s="8" t="str">
        <f>profile!D10</f>
        <v>default_profile</v>
      </c>
      <c r="E9" s="6">
        <f t="shared" si="0"/>
        <v>109</v>
      </c>
      <c r="F9" s="6" t="s">
        <v>47</v>
      </c>
      <c r="G9" s="8">
        <f>profile!$C$2</f>
        <v>1</v>
      </c>
      <c r="H9" s="8" t="str">
        <f>profile!$B$2</f>
        <v>viodev01</v>
      </c>
      <c r="I9" s="6">
        <f t="shared" si="1"/>
        <v>109</v>
      </c>
      <c r="J9" s="6">
        <v>5</v>
      </c>
      <c r="K9" s="9" t="str">
        <f t="shared" si="2"/>
        <v>chsyscfg -m Server-8205-E6B-SN06EFB4P -r prof -i 'name=default_profile, lpar_id=9, "virtual_scsi_adapters+=""109/client/1/viodev01/109/5"'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"/>
  <sheetViews>
    <sheetView zoomScaleNormal="100" workbookViewId="0"/>
  </sheetViews>
  <sheetFormatPr defaultColWidth="10.6640625" defaultRowHeight="15" x14ac:dyDescent="0.2"/>
  <cols>
    <col min="1" max="1" width="32.21875" customWidth="1"/>
    <col min="2" max="11" width="14.109375" customWidth="1"/>
    <col min="12" max="12" width="112.6640625" customWidth="1"/>
  </cols>
  <sheetData>
    <row r="1" spans="1:12" ht="25.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38</v>
      </c>
      <c r="F1" s="11" t="s">
        <v>39</v>
      </c>
      <c r="G1" s="11" t="s">
        <v>40</v>
      </c>
      <c r="H1" s="11" t="s">
        <v>41</v>
      </c>
      <c r="I1" s="10" t="s">
        <v>42</v>
      </c>
      <c r="J1" s="10" t="s">
        <v>45</v>
      </c>
      <c r="K1" s="10" t="s">
        <v>43</v>
      </c>
      <c r="L1" s="12" t="s">
        <v>22</v>
      </c>
    </row>
    <row r="2" spans="1:12" x14ac:dyDescent="0.2">
      <c r="A2" s="8" t="str">
        <f>profile!$A$2</f>
        <v>Server-8205-E6B-SN06EFB4P</v>
      </c>
      <c r="B2" s="8" t="str">
        <f>profile!B3</f>
        <v>master01</v>
      </c>
      <c r="C2" s="8">
        <f>profile!C3</f>
        <v>2</v>
      </c>
      <c r="D2" s="8" t="str">
        <f>profile!D3</f>
        <v>default_profile</v>
      </c>
      <c r="E2" s="6">
        <f>3*10^2+C2</f>
        <v>302</v>
      </c>
      <c r="F2" s="6" t="s">
        <v>47</v>
      </c>
      <c r="G2" s="8">
        <f>profile!$C$2</f>
        <v>1</v>
      </c>
      <c r="H2" s="8" t="str">
        <f>profile!$B$2</f>
        <v>viodev01</v>
      </c>
      <c r="I2" s="6">
        <f>3*10^2+C2</f>
        <v>302</v>
      </c>
      <c r="J2" s="6"/>
      <c r="K2" s="6">
        <v>0</v>
      </c>
      <c r="L2" s="9" t="str">
        <f>CONCATENATE(  "chsyscfg -m ",A2,  " -r prof -i 'name=",D2,  ", lpar_id=",C2,  ", ""virtual_fc_adapters+=""""",E2,  "/",F2,  "/",G2,  "/",H2,  "/",I2,  "/",J2,  "/",K2,  """'" )</f>
        <v>chsyscfg -m Server-8205-E6B-SN06EFB4P -r prof -i 'name=default_profile, lpar_id=2, "virtual_fc_adapters+=""302/client/1/viodev01/302//0"'</v>
      </c>
    </row>
    <row r="3" spans="1:12" x14ac:dyDescent="0.2">
      <c r="A3" s="8" t="str">
        <f>profile!$A$2</f>
        <v>Server-8205-E6B-SN06EFB4P</v>
      </c>
      <c r="B3" s="8" t="str">
        <f>profile!B4</f>
        <v>master02</v>
      </c>
      <c r="C3" s="8">
        <f>profile!C4</f>
        <v>3</v>
      </c>
      <c r="D3" s="8" t="str">
        <f>profile!D4</f>
        <v>default_profile</v>
      </c>
      <c r="E3" s="6">
        <f>3*10^2+C3</f>
        <v>303</v>
      </c>
      <c r="F3" s="6" t="s">
        <v>47</v>
      </c>
      <c r="G3" s="8">
        <f>profile!$C$2</f>
        <v>1</v>
      </c>
      <c r="H3" s="8" t="str">
        <f>profile!$B$2</f>
        <v>viodev01</v>
      </c>
      <c r="I3" s="6">
        <f>3*10^2+C3</f>
        <v>303</v>
      </c>
      <c r="J3" s="6"/>
      <c r="K3" s="6">
        <v>0</v>
      </c>
      <c r="L3" s="9" t="str">
        <f>CONCATENATE(  "chsyscfg -m ",A3,  " -r prof -i 'name=",D3,  ", lpar_id=",C3,  ", ""virtual_fc_adapters+=""""",E3,  "/",F3,  "/",G3,  "/",H3,  "/",I3,  "/",J3,  "/",K3,  """'" )</f>
        <v>chsyscfg -m Server-8205-E6B-SN06EFB4P -r prof -i 'name=default_profile, lpar_id=3, "virtual_fc_adapters+=""303/client/1/viodev01/303//0"'</v>
      </c>
    </row>
    <row r="4" spans="1:12" x14ac:dyDescent="0.2">
      <c r="A4" s="8" t="str">
        <f>profile!$A$2</f>
        <v>Server-8205-E6B-SN06EFB4P</v>
      </c>
      <c r="B4" s="8" t="str">
        <f>profile!B5</f>
        <v>master03</v>
      </c>
      <c r="C4" s="8">
        <f>profile!C5</f>
        <v>4</v>
      </c>
      <c r="D4" s="8" t="str">
        <f>profile!D5</f>
        <v>default_profile</v>
      </c>
      <c r="E4" s="6">
        <f>3*10^2+C4</f>
        <v>304</v>
      </c>
      <c r="F4" s="6" t="s">
        <v>47</v>
      </c>
      <c r="G4" s="8">
        <f>profile!$C$2</f>
        <v>1</v>
      </c>
      <c r="H4" s="8" t="str">
        <f>profile!$B$2</f>
        <v>viodev01</v>
      </c>
      <c r="I4" s="6">
        <f>3*10^2+C4</f>
        <v>304</v>
      </c>
      <c r="J4" s="6"/>
      <c r="K4" s="6">
        <v>0</v>
      </c>
      <c r="L4" s="9" t="str">
        <f>CONCATENATE(  "chsyscfg -m ",A4,  " -r prof -i 'name=",D4,  ", lpar_id=",C4,  ", ""virtual_fc_adapters+=""""",E4,  "/",F4,  "/",G4,  "/",H4,  "/",I4,  "/",J4,  "/",K4,  """'" )</f>
        <v>chsyscfg -m Server-8205-E6B-SN06EFB4P -r prof -i 'name=default_profile, lpar_id=4, "virtual_fc_adapters+=""304/client/1/viodev01/304//0"'</v>
      </c>
    </row>
    <row r="5" spans="1:12" x14ac:dyDescent="0.2">
      <c r="A5" s="8" t="str">
        <f>profile!$A$2</f>
        <v>Server-8205-E6B-SN06EFB4P</v>
      </c>
      <c r="B5" s="8" t="str">
        <f>profile!B6</f>
        <v>worker01</v>
      </c>
      <c r="C5" s="8">
        <f>profile!C6</f>
        <v>5</v>
      </c>
      <c r="D5" s="8" t="str">
        <f>profile!D6</f>
        <v>default_profile</v>
      </c>
      <c r="E5" s="6">
        <f t="shared" ref="E5:E9" si="0">3*10^2+C5</f>
        <v>305</v>
      </c>
      <c r="F5" s="6" t="s">
        <v>47</v>
      </c>
      <c r="G5" s="8">
        <f>profile!$C$2</f>
        <v>1</v>
      </c>
      <c r="H5" s="8" t="str">
        <f>profile!$B$2</f>
        <v>viodev01</v>
      </c>
      <c r="I5" s="6">
        <f t="shared" ref="I5:I9" si="1">3*10^2+C5</f>
        <v>305</v>
      </c>
      <c r="J5" s="6"/>
      <c r="K5" s="6">
        <v>1</v>
      </c>
      <c r="L5" s="9" t="str">
        <f t="shared" ref="L5:L9" si="2">CONCATENATE(  "chsyscfg -m ",A5,  " -r prof -i 'name=",D5,  ", lpar_id=",C5,  ", ""virtual_fc_adapters+=""""",E5,  "/",F5,  "/",G5,  "/",H5,  "/",I5,  "/",J5,  "/",K5,  """'" )</f>
        <v>chsyscfg -m Server-8205-E6B-SN06EFB4P -r prof -i 'name=default_profile, lpar_id=5, "virtual_fc_adapters+=""305/client/1/viodev01/305//1"'</v>
      </c>
    </row>
    <row r="6" spans="1:12" x14ac:dyDescent="0.2">
      <c r="A6" s="8" t="str">
        <f>profile!$A$2</f>
        <v>Server-8205-E6B-SN06EFB4P</v>
      </c>
      <c r="B6" s="8" t="str">
        <f>profile!B7</f>
        <v>worker02</v>
      </c>
      <c r="C6" s="8">
        <f>profile!C7</f>
        <v>6</v>
      </c>
      <c r="D6" s="8" t="str">
        <f>profile!D7</f>
        <v>default_profile</v>
      </c>
      <c r="E6" s="6">
        <f t="shared" si="0"/>
        <v>306</v>
      </c>
      <c r="F6" s="6" t="s">
        <v>47</v>
      </c>
      <c r="G6" s="8">
        <f>profile!$C$2</f>
        <v>1</v>
      </c>
      <c r="H6" s="8" t="str">
        <f>profile!$B$2</f>
        <v>viodev01</v>
      </c>
      <c r="I6" s="6">
        <f t="shared" si="1"/>
        <v>306</v>
      </c>
      <c r="J6" s="6"/>
      <c r="K6" s="6">
        <v>2</v>
      </c>
      <c r="L6" s="9" t="str">
        <f t="shared" si="2"/>
        <v>chsyscfg -m Server-8205-E6B-SN06EFB4P -r prof -i 'name=default_profile, lpar_id=6, "virtual_fc_adapters+=""306/client/1/viodev01/306//2"'</v>
      </c>
    </row>
    <row r="7" spans="1:12" x14ac:dyDescent="0.2">
      <c r="A7" s="8" t="str">
        <f>profile!$A$2</f>
        <v>Server-8205-E6B-SN06EFB4P</v>
      </c>
      <c r="B7" s="8" t="str">
        <f>profile!B8</f>
        <v>worker03</v>
      </c>
      <c r="C7" s="8">
        <f>profile!C8</f>
        <v>7</v>
      </c>
      <c r="D7" s="8" t="str">
        <f>profile!D8</f>
        <v>default_profile</v>
      </c>
      <c r="E7" s="6">
        <f t="shared" si="0"/>
        <v>307</v>
      </c>
      <c r="F7" s="6" t="s">
        <v>47</v>
      </c>
      <c r="G7" s="8">
        <f>profile!$C$2</f>
        <v>1</v>
      </c>
      <c r="H7" s="8" t="str">
        <f>profile!$B$2</f>
        <v>viodev01</v>
      </c>
      <c r="I7" s="6">
        <f t="shared" si="1"/>
        <v>307</v>
      </c>
      <c r="J7" s="6"/>
      <c r="K7" s="6">
        <v>3</v>
      </c>
      <c r="L7" s="9" t="str">
        <f t="shared" si="2"/>
        <v>chsyscfg -m Server-8205-E6B-SN06EFB4P -r prof -i 'name=default_profile, lpar_id=7, "virtual_fc_adapters+=""307/client/1/viodev01/307//3"'</v>
      </c>
    </row>
    <row r="8" spans="1:12" x14ac:dyDescent="0.2">
      <c r="A8" s="8" t="str">
        <f>profile!$A$2</f>
        <v>Server-8205-E6B-SN06EFB4P</v>
      </c>
      <c r="B8" s="8" t="str">
        <f>profile!B9</f>
        <v>haproxy01</v>
      </c>
      <c r="C8" s="8">
        <f>profile!C9</f>
        <v>8</v>
      </c>
      <c r="D8" s="8" t="str">
        <f>profile!D9</f>
        <v>default_profile</v>
      </c>
      <c r="E8" s="6">
        <f t="shared" si="0"/>
        <v>308</v>
      </c>
      <c r="F8" s="6" t="s">
        <v>47</v>
      </c>
      <c r="G8" s="8">
        <f>profile!$C$2</f>
        <v>1</v>
      </c>
      <c r="H8" s="8" t="str">
        <f>profile!$B$2</f>
        <v>viodev01</v>
      </c>
      <c r="I8" s="6">
        <f t="shared" si="1"/>
        <v>308</v>
      </c>
      <c r="J8" s="6"/>
      <c r="K8" s="6">
        <v>4</v>
      </c>
      <c r="L8" s="9" t="str">
        <f t="shared" si="2"/>
        <v>chsyscfg -m Server-8205-E6B-SN06EFB4P -r prof -i 'name=default_profile, lpar_id=8, "virtual_fc_adapters+=""308/client/1/viodev01/308//4"'</v>
      </c>
    </row>
    <row r="9" spans="1:12" x14ac:dyDescent="0.2">
      <c r="A9" s="8" t="str">
        <f>profile!$A$2</f>
        <v>Server-8205-E6B-SN06EFB4P</v>
      </c>
      <c r="B9" s="8" t="str">
        <f>profile!B10</f>
        <v>haproxy02</v>
      </c>
      <c r="C9" s="8">
        <f>profile!C10</f>
        <v>9</v>
      </c>
      <c r="D9" s="8" t="str">
        <f>profile!D10</f>
        <v>default_profile</v>
      </c>
      <c r="E9" s="6">
        <f t="shared" si="0"/>
        <v>309</v>
      </c>
      <c r="F9" s="6" t="s">
        <v>47</v>
      </c>
      <c r="G9" s="8">
        <f>profile!$C$2</f>
        <v>1</v>
      </c>
      <c r="H9" s="8" t="str">
        <f>profile!$B$2</f>
        <v>viodev01</v>
      </c>
      <c r="I9" s="6">
        <f t="shared" si="1"/>
        <v>309</v>
      </c>
      <c r="J9" s="6"/>
      <c r="K9" s="6">
        <v>5</v>
      </c>
      <c r="L9" s="9" t="str">
        <f t="shared" si="2"/>
        <v>chsyscfg -m Server-8205-E6B-SN06EFB4P -r prof -i 'name=default_profile, lpar_id=9, "virtual_fc_adapters+=""309/client/1/viodev01/309//5"'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10"/>
  <sheetViews>
    <sheetView topLeftCell="B1" zoomScaleNormal="100" workbookViewId="0">
      <selection activeCell="B9" sqref="B9"/>
    </sheetView>
  </sheetViews>
  <sheetFormatPr defaultColWidth="10.6640625" defaultRowHeight="15" x14ac:dyDescent="0.2"/>
  <cols>
    <col min="1" max="2" width="14.109375" customWidth="1"/>
    <col min="3" max="4" width="16" customWidth="1"/>
    <col min="5" max="5" width="14.88671875" customWidth="1"/>
    <col min="6" max="6" width="17" customWidth="1"/>
    <col min="7" max="7" width="17.109375" customWidth="1"/>
    <col min="8" max="8" width="13.33203125" customWidth="1"/>
    <col min="9" max="13" width="14.109375" customWidth="1"/>
    <col min="14" max="14" width="18.109375" customWidth="1"/>
  </cols>
  <sheetData>
    <row r="2" spans="1:14" ht="15.75" x14ac:dyDescent="0.2">
      <c r="C2" s="14" t="s">
        <v>48</v>
      </c>
      <c r="D2" s="14" t="s">
        <v>49</v>
      </c>
      <c r="E2" s="14" t="s">
        <v>50</v>
      </c>
      <c r="F2" s="14" t="s">
        <v>51</v>
      </c>
      <c r="G2" s="14" t="s">
        <v>52</v>
      </c>
      <c r="H2" s="14" t="s">
        <v>53</v>
      </c>
      <c r="I2" s="14" t="s">
        <v>54</v>
      </c>
      <c r="J2" s="14" t="s">
        <v>55</v>
      </c>
      <c r="K2" s="14" t="s">
        <v>22</v>
      </c>
    </row>
    <row r="3" spans="1:14" ht="15.75" x14ac:dyDescent="0.25">
      <c r="A3" s="8" t="str">
        <f>profile!B2</f>
        <v>viodev01</v>
      </c>
      <c r="B3" s="7" t="s">
        <v>56</v>
      </c>
      <c r="C3" s="2" t="s">
        <v>57</v>
      </c>
      <c r="D3" s="2"/>
      <c r="E3" s="2" t="s">
        <v>113</v>
      </c>
      <c r="F3" s="2" t="s">
        <v>114</v>
      </c>
      <c r="G3" s="8">
        <f>'SEA-VIO Server'!G2</f>
        <v>1101</v>
      </c>
      <c r="H3" s="8">
        <f>'SEA-VIO Server'!E2</f>
        <v>2</v>
      </c>
      <c r="I3" s="8">
        <f>'SEA-VIO Server'!I2</f>
        <v>1</v>
      </c>
      <c r="J3" s="2"/>
      <c r="K3" s="4" t="str">
        <f>CONCATENATE("mkvdev -sea ",E3," -vadapter ",F3," -default ",F3," -defaultid ",G3)</f>
        <v>mkvdev -sea ent12 -vadapter ent8 -default ent8 -defaultid 1101</v>
      </c>
    </row>
    <row r="4" spans="1:14" x14ac:dyDescent="0.2">
      <c r="C4" s="2" t="s">
        <v>58</v>
      </c>
      <c r="D4" s="2"/>
      <c r="E4" s="2"/>
      <c r="F4" s="2"/>
      <c r="G4" s="2"/>
      <c r="H4" s="2"/>
      <c r="I4" s="2"/>
      <c r="J4" s="2"/>
      <c r="K4" s="2"/>
      <c r="N4" s="4"/>
    </row>
    <row r="5" spans="1:14" ht="15.75" x14ac:dyDescent="0.25"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 ht="15.75" x14ac:dyDescent="0.25"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</row>
    <row r="8" spans="1:14" ht="15.75" x14ac:dyDescent="0.25">
      <c r="B8" s="15" t="s">
        <v>59</v>
      </c>
      <c r="C8" s="15" t="s">
        <v>60</v>
      </c>
      <c r="D8" s="15" t="s">
        <v>61</v>
      </c>
      <c r="E8" s="15" t="s">
        <v>62</v>
      </c>
      <c r="F8" s="15" t="s">
        <v>63</v>
      </c>
      <c r="G8" s="15" t="s">
        <v>64</v>
      </c>
      <c r="H8" s="15" t="s">
        <v>65</v>
      </c>
      <c r="I8" s="15" t="s">
        <v>66</v>
      </c>
      <c r="J8" s="7" t="s">
        <v>22</v>
      </c>
    </row>
    <row r="9" spans="1:14" x14ac:dyDescent="0.2">
      <c r="A9" s="8" t="str">
        <f>profile!B2</f>
        <v>viodev01</v>
      </c>
      <c r="B9" s="5" t="s">
        <v>115</v>
      </c>
      <c r="C9" s="8" t="str">
        <f>A9</f>
        <v>viodev01</v>
      </c>
      <c r="D9" s="2" t="s">
        <v>67</v>
      </c>
      <c r="E9" s="2" t="s">
        <v>68</v>
      </c>
      <c r="F9" s="2" t="s">
        <v>69</v>
      </c>
      <c r="G9" s="2" t="s">
        <v>70</v>
      </c>
      <c r="H9" s="2" t="s">
        <v>71</v>
      </c>
      <c r="I9" s="2" t="s">
        <v>72</v>
      </c>
      <c r="J9" s="9" t="str">
        <f>CONCATENATE("mktcpip -hostname ",C9," -inetaddr ",D9," -gateway ",F9," -netmask ",E9," -interface ",B9," -start ")</f>
        <v xml:space="preserve">mktcpip -hostname viodev01 -inetaddr 192.168.15.24 -gateway 192.168.15.1 -netmask 255.255.255.0 -interface en13 -start </v>
      </c>
    </row>
    <row r="10" spans="1:14" x14ac:dyDescent="0.2">
      <c r="B10" s="5"/>
      <c r="C10" s="5"/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13"/>
  <sheetViews>
    <sheetView zoomScaleNormal="100" workbookViewId="0"/>
  </sheetViews>
  <sheetFormatPr defaultColWidth="10.6640625" defaultRowHeight="15" x14ac:dyDescent="0.2"/>
  <cols>
    <col min="1" max="8" width="14.109375" customWidth="1"/>
    <col min="9" max="9" width="32.6640625" customWidth="1"/>
    <col min="10" max="10" width="28" customWidth="1"/>
    <col min="11" max="11" width="47.5546875" customWidth="1"/>
  </cols>
  <sheetData>
    <row r="1" spans="2:11" ht="15.75" x14ac:dyDescent="0.25">
      <c r="B1" s="16" t="s">
        <v>60</v>
      </c>
      <c r="C1" s="16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6" t="s">
        <v>78</v>
      </c>
      <c r="I1" s="16" t="s">
        <v>79</v>
      </c>
      <c r="J1" s="7" t="s">
        <v>80</v>
      </c>
      <c r="K1" s="12" t="s">
        <v>81</v>
      </c>
    </row>
    <row r="2" spans="2:11" x14ac:dyDescent="0.2">
      <c r="B2" s="8" t="str">
        <f>profile!B3</f>
        <v>master01</v>
      </c>
      <c r="C2" s="8">
        <f>profile!C3</f>
        <v>2</v>
      </c>
      <c r="D2" s="8" t="str">
        <f>profile!$B$2</f>
        <v>viodev01</v>
      </c>
      <c r="E2" s="2" t="str">
        <f>CONCATENATE("lp",C2,"_hd0")</f>
        <v>lp2_hd0</v>
      </c>
      <c r="F2" s="2">
        <v>50</v>
      </c>
      <c r="G2" s="6" t="s">
        <v>82</v>
      </c>
      <c r="H2" s="6" t="s">
        <v>83</v>
      </c>
      <c r="I2" s="2" t="str">
        <f>CONCATENATE("lp",C2,"_hdisk0")</f>
        <v>lp2_hdisk0</v>
      </c>
      <c r="J2" s="9" t="str">
        <f>CONCATENATE("mklv -lv ",E2," ",G2," ",F2,"G")</f>
        <v>mklv -lv lp2_hd0 client_vg 50G</v>
      </c>
      <c r="K2" s="9" t="str">
        <f>CONCATENATE("mkvdev -vdev ",E2," -vadapter ",H2," -dev ",I2)</f>
        <v>mkvdev -vdev lp2_hd0 -vadapter vhost0 -dev lp2_hdisk0</v>
      </c>
    </row>
    <row r="3" spans="2:11" x14ac:dyDescent="0.2">
      <c r="B3" s="8" t="str">
        <f>profile!B4</f>
        <v>master02</v>
      </c>
      <c r="C3" s="8">
        <f>profile!C4</f>
        <v>3</v>
      </c>
      <c r="D3" s="8" t="str">
        <f>profile!$B$2</f>
        <v>viodev01</v>
      </c>
      <c r="E3" s="2" t="str">
        <f>CONCATENATE("lp",C3,"_hd0")</f>
        <v>lp3_hd0</v>
      </c>
      <c r="F3" s="2">
        <v>50</v>
      </c>
      <c r="G3" s="6" t="s">
        <v>82</v>
      </c>
      <c r="H3" s="6" t="s">
        <v>84</v>
      </c>
      <c r="I3" s="2" t="str">
        <f>CONCATENATE("lp",C3,"_hdisk0")</f>
        <v>lp3_hdisk0</v>
      </c>
      <c r="J3" s="9" t="str">
        <f>CONCATENATE("mklv -lv ",E3," ",G3," ",F3,"G")</f>
        <v>mklv -lv lp3_hd0 client_vg 50G</v>
      </c>
      <c r="K3" s="9" t="str">
        <f>CONCATENATE("mkvdev -vdev ",E3," -vadapter ",H3," -dev ",I3)</f>
        <v>mkvdev -vdev lp3_hd0 -vadapter vhost1 -dev lp3_hdisk0</v>
      </c>
    </row>
    <row r="4" spans="2:11" x14ac:dyDescent="0.2">
      <c r="B4" s="8" t="str">
        <f>profile!B5</f>
        <v>master03</v>
      </c>
      <c r="C4" s="8">
        <f>profile!C5</f>
        <v>4</v>
      </c>
      <c r="D4" s="8" t="str">
        <f>profile!$B$2</f>
        <v>viodev01</v>
      </c>
      <c r="E4" s="2" t="str">
        <f>CONCATENATE("lp",C4,"_hd0")</f>
        <v>lp4_hd0</v>
      </c>
      <c r="F4" s="2">
        <v>50</v>
      </c>
      <c r="G4" s="6" t="s">
        <v>82</v>
      </c>
      <c r="H4" s="6" t="s">
        <v>85</v>
      </c>
      <c r="I4" s="2" t="str">
        <f>CONCATENATE("lp",C4,"_hdisk0")</f>
        <v>lp4_hdisk0</v>
      </c>
      <c r="J4" s="9" t="str">
        <f>CONCATENATE("mklv -lv ",E4," ",G4," ",F4,"G")</f>
        <v>mklv -lv lp4_hd0 client_vg 50G</v>
      </c>
      <c r="K4" s="9" t="str">
        <f>CONCATENATE("mkvdev -vdev ",E4," -vadapter ",H4," -dev ",I4)</f>
        <v>mkvdev -vdev lp4_hd0 -vadapter vhost2 -dev lp4_hdisk0</v>
      </c>
    </row>
    <row r="5" spans="2:11" x14ac:dyDescent="0.2">
      <c r="B5" s="8" t="str">
        <f>profile!B6</f>
        <v>worker01</v>
      </c>
      <c r="C5" s="8">
        <f>profile!C6</f>
        <v>5</v>
      </c>
      <c r="D5" s="8" t="str">
        <f>profile!$B$2</f>
        <v>viodev01</v>
      </c>
      <c r="E5" s="2" t="str">
        <f t="shared" ref="E5:E7" si="0">CONCATENATE("lp",C5,"_hd0")</f>
        <v>lp5_hd0</v>
      </c>
      <c r="F5" s="2">
        <v>50</v>
      </c>
      <c r="G5" s="6" t="s">
        <v>82</v>
      </c>
      <c r="H5" s="6" t="s">
        <v>116</v>
      </c>
      <c r="I5" s="2" t="str">
        <f t="shared" ref="I5:I7" si="1">CONCATENATE("lp",C5,"_hdisk0")</f>
        <v>lp5_hdisk0</v>
      </c>
      <c r="J5" s="9" t="str">
        <f t="shared" ref="J5:J7" si="2">CONCATENATE("mklv -lv ",E5," ",G5," ",F5,"G")</f>
        <v>mklv -lv lp5_hd0 client_vg 50G</v>
      </c>
      <c r="K5" s="9" t="str">
        <f t="shared" ref="K5:K7" si="3">CONCATENATE("mkvdev -vdev ",E5," -vadapter ",H5," -dev ",I5)</f>
        <v>mkvdev -vdev lp5_hd0 -vadapter vhost3 -dev lp5_hdisk0</v>
      </c>
    </row>
    <row r="6" spans="2:11" x14ac:dyDescent="0.2">
      <c r="B6" s="8" t="str">
        <f>profile!B7</f>
        <v>worker02</v>
      </c>
      <c r="C6" s="8">
        <f>profile!C7</f>
        <v>6</v>
      </c>
      <c r="D6" s="8" t="str">
        <f>profile!$B$2</f>
        <v>viodev01</v>
      </c>
      <c r="E6" s="2" t="str">
        <f t="shared" si="0"/>
        <v>lp6_hd0</v>
      </c>
      <c r="F6" s="2">
        <v>50</v>
      </c>
      <c r="G6" s="6" t="s">
        <v>82</v>
      </c>
      <c r="H6" s="6" t="s">
        <v>117</v>
      </c>
      <c r="I6" s="2" t="str">
        <f t="shared" si="1"/>
        <v>lp6_hdisk0</v>
      </c>
      <c r="J6" s="9" t="str">
        <f t="shared" si="2"/>
        <v>mklv -lv lp6_hd0 client_vg 50G</v>
      </c>
      <c r="K6" s="9" t="str">
        <f t="shared" si="3"/>
        <v>mkvdev -vdev lp6_hd0 -vadapter vhost4 -dev lp6_hdisk0</v>
      </c>
    </row>
    <row r="7" spans="2:11" x14ac:dyDescent="0.2">
      <c r="B7" s="8" t="str">
        <f>profile!B8</f>
        <v>worker03</v>
      </c>
      <c r="C7" s="8">
        <f>profile!C8</f>
        <v>7</v>
      </c>
      <c r="D7" s="8" t="str">
        <f>profile!$B$2</f>
        <v>viodev01</v>
      </c>
      <c r="E7" s="2" t="str">
        <f t="shared" si="0"/>
        <v>lp7_hd0</v>
      </c>
      <c r="F7" s="2">
        <v>50</v>
      </c>
      <c r="G7" s="6" t="s">
        <v>82</v>
      </c>
      <c r="H7" s="6" t="s">
        <v>118</v>
      </c>
      <c r="I7" s="2" t="str">
        <f t="shared" si="1"/>
        <v>lp7_hdisk0</v>
      </c>
      <c r="J7" s="9" t="str">
        <f t="shared" si="2"/>
        <v>mklv -lv lp7_hd0 client_vg 50G</v>
      </c>
      <c r="K7" s="9" t="str">
        <f t="shared" si="3"/>
        <v>mkvdev -vdev lp7_hd0 -vadapter vhost5 -dev lp7_hdisk0</v>
      </c>
    </row>
    <row r="8" spans="2:11" x14ac:dyDescent="0.2">
      <c r="B8" s="8" t="str">
        <f>profile!B9</f>
        <v>haproxy01</v>
      </c>
      <c r="C8" s="8">
        <f>profile!C9</f>
        <v>8</v>
      </c>
      <c r="D8" s="8" t="str">
        <f>profile!$B$2</f>
        <v>viodev01</v>
      </c>
      <c r="E8" s="2" t="str">
        <f t="shared" ref="E8:E9" si="4">CONCATENATE("lp",C8,"_hd0")</f>
        <v>lp8_hd0</v>
      </c>
      <c r="F8" s="2">
        <v>50</v>
      </c>
      <c r="G8" s="6" t="s">
        <v>82</v>
      </c>
      <c r="H8" s="6" t="s">
        <v>119</v>
      </c>
      <c r="I8" s="2" t="str">
        <f t="shared" ref="I8:I9" si="5">CONCATENATE("lp",C8,"_hdisk0")</f>
        <v>lp8_hdisk0</v>
      </c>
      <c r="J8" s="9" t="str">
        <f t="shared" ref="J8:J9" si="6">CONCATENATE("mklv -lv ",E8," ",G8," ",F8,"G")</f>
        <v>mklv -lv lp8_hd0 client_vg 50G</v>
      </c>
      <c r="K8" s="9" t="str">
        <f t="shared" ref="K8:K9" si="7">CONCATENATE("mkvdev -vdev ",E8," -vadapter ",H8," -dev ",I8)</f>
        <v>mkvdev -vdev lp8_hd0 -vadapter vhost6 -dev lp8_hdisk0</v>
      </c>
    </row>
    <row r="9" spans="2:11" x14ac:dyDescent="0.2">
      <c r="B9" s="8" t="str">
        <f>profile!B10</f>
        <v>haproxy02</v>
      </c>
      <c r="C9" s="8">
        <f>profile!C10</f>
        <v>9</v>
      </c>
      <c r="D9" s="8" t="str">
        <f>profile!$B$2</f>
        <v>viodev01</v>
      </c>
      <c r="E9" s="2" t="str">
        <f t="shared" si="4"/>
        <v>lp9_hd0</v>
      </c>
      <c r="F9" s="2">
        <v>50</v>
      </c>
      <c r="G9" s="6" t="s">
        <v>82</v>
      </c>
      <c r="H9" s="6" t="s">
        <v>120</v>
      </c>
      <c r="I9" s="2" t="str">
        <f t="shared" si="5"/>
        <v>lp9_hdisk0</v>
      </c>
      <c r="J9" s="9" t="str">
        <f t="shared" si="6"/>
        <v>mklv -lv lp9_hd0 client_vg 50G</v>
      </c>
      <c r="K9" s="9" t="str">
        <f t="shared" si="7"/>
        <v>mkvdev -vdev lp9_hd0 -vadapter vhost7 -dev lp9_hdisk0</v>
      </c>
    </row>
    <row r="12" spans="2:11" x14ac:dyDescent="0.2">
      <c r="B12" s="8" t="s">
        <v>24</v>
      </c>
      <c r="C12" s="9" t="s">
        <v>86</v>
      </c>
    </row>
    <row r="13" spans="2:11" x14ac:dyDescent="0.2">
      <c r="B13" s="8" t="s">
        <v>30</v>
      </c>
      <c r="C13" s="9" t="s">
        <v>86</v>
      </c>
    </row>
  </sheetData>
  <phoneticPr fontId="14" type="noConversion"/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profile</vt:lpstr>
      <vt:lpstr>SEA-VIO Server</vt:lpstr>
      <vt:lpstr>VSCSI-VIO Server</vt:lpstr>
      <vt:lpstr>NPIV-VIO Server</vt:lpstr>
      <vt:lpstr>SEA-VIO Client</vt:lpstr>
      <vt:lpstr>VSCSI-VIO Client</vt:lpstr>
      <vt:lpstr>NPIV-VIO Client</vt:lpstr>
      <vt:lpstr>SEA-Failover-VIO Server</vt:lpstr>
      <vt:lpstr>vscsimap-VIO Server</vt:lpstr>
      <vt:lpstr>vfcmap-VIO Server</vt:lpstr>
      <vt:lpstr>VIOS Media Repo</vt:lpstr>
      <vt:lpstr>ON-OFF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douglas</cp:lastModifiedBy>
  <cp:revision>23</cp:revision>
  <dcterms:created xsi:type="dcterms:W3CDTF">2022-01-11T21:43:29Z</dcterms:created>
  <dcterms:modified xsi:type="dcterms:W3CDTF">2022-04-08T15:10:30Z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