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file" sheetId="1" state="visible" r:id="rId2"/>
    <sheet name="SEA-VIO Server" sheetId="2" state="visible" r:id="rId3"/>
    <sheet name="VSCSI-VIO Server" sheetId="3" state="visible" r:id="rId4"/>
    <sheet name="NPIV-VIO Server" sheetId="4" state="visible" r:id="rId5"/>
    <sheet name="SEA-VIO Client" sheetId="5" state="visible" r:id="rId6"/>
    <sheet name="VSCSI-VIO Client" sheetId="6" state="visible" r:id="rId7"/>
    <sheet name="NPIV-VIO Client" sheetId="7" state="visible" r:id="rId8"/>
    <sheet name="SEA-Failover-VIO Server" sheetId="8" state="visible" r:id="rId9"/>
    <sheet name="vscsimap-VIO Server" sheetId="9" state="visible" r:id="rId10"/>
    <sheet name="vfcmap-VIO Server" sheetId="10" state="visible" r:id="rId11"/>
    <sheet name="VIOS Media Repo" sheetId="11" state="visible" r:id="rId12"/>
    <sheet name="ON-OFF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<sst xmlns="http://schemas.openxmlformats.org/spreadsheetml/2006/main" count="272" uniqueCount="122">
  <si>
    <t xml:space="preserve">machine</t>
  </si>
  <si>
    <t xml:space="preserve">name</t>
  </si>
  <si>
    <t xml:space="preserve">lpar_id</t>
  </si>
  <si>
    <t xml:space="preserve">profile_name</t>
  </si>
  <si>
    <t xml:space="preserve">lpar_env</t>
  </si>
  <si>
    <t xml:space="preserve">shared_proc_pool_util_auth</t>
  </si>
  <si>
    <t xml:space="preserve">min_mem</t>
  </si>
  <si>
    <t xml:space="preserve">desired_mem</t>
  </si>
  <si>
    <t xml:space="preserve">max_mem</t>
  </si>
  <si>
    <t xml:space="preserve">proc_mode</t>
  </si>
  <si>
    <t xml:space="preserve">min_proc_units</t>
  </si>
  <si>
    <t xml:space="preserve">desired_proc_units</t>
  </si>
  <si>
    <t xml:space="preserve">max_proc_units</t>
  </si>
  <si>
    <t xml:space="preserve">min_procs</t>
  </si>
  <si>
    <t xml:space="preserve">desired_procs</t>
  </si>
  <si>
    <t xml:space="preserve">max_procs</t>
  </si>
  <si>
    <t xml:space="preserve">sharing_mode</t>
  </si>
  <si>
    <t xml:space="preserve">uncap_weight</t>
  </si>
  <si>
    <t xml:space="preserve">boot_mode</t>
  </si>
  <si>
    <t xml:space="preserve">conn_monitoring</t>
  </si>
  <si>
    <t xml:space="preserve">max_virtual_slot</t>
  </si>
  <si>
    <t xml:space="preserve">mem_expansion</t>
  </si>
  <si>
    <t xml:space="preserve">Command Line</t>
  </si>
  <si>
    <t xml:space="preserve">Server-8205-E6B-SN06EFB4P</t>
  </si>
  <si>
    <t xml:space="preserve">viodev01</t>
  </si>
  <si>
    <t xml:space="preserve">default_profile</t>
  </si>
  <si>
    <t xml:space="preserve">vioserver</t>
  </si>
  <si>
    <t xml:space="preserve">shared</t>
  </si>
  <si>
    <t xml:space="preserve">uncap</t>
  </si>
  <si>
    <t xml:space="preserve">norm</t>
  </si>
  <si>
    <t xml:space="preserve">viodev02</t>
  </si>
  <si>
    <t xml:space="preserve">aixdev01</t>
  </si>
  <si>
    <t xml:space="preserve">aixlinux</t>
  </si>
  <si>
    <t xml:space="preserve">aixdev02</t>
  </si>
  <si>
    <t xml:space="preserve">nimsvr</t>
  </si>
  <si>
    <t xml:space="preserve">slot_num</t>
  </si>
  <si>
    <t xml:space="preserve">ieee_virtual_eth</t>
  </si>
  <si>
    <t xml:space="preserve">port_vlan_id</t>
  </si>
  <si>
    <t xml:space="preserve">[add_vlan_ids]</t>
  </si>
  <si>
    <t xml:space="preserve">[trunk_priority]</t>
  </si>
  <si>
    <t xml:space="preserve">is_required</t>
  </si>
  <si>
    <t xml:space="preserve">virtual-slot-number</t>
  </si>
  <si>
    <t xml:space="preserve">client-or-server</t>
  </si>
  <si>
    <t xml:space="preserve">[remote-lpar-ID]</t>
  </si>
  <si>
    <t xml:space="preserve">[remote-lpar-name]</t>
  </si>
  <si>
    <t xml:space="preserve">[remote-slot-number]</t>
  </si>
  <si>
    <t xml:space="preserve">is-required</t>
  </si>
  <si>
    <t xml:space="preserve">server</t>
  </si>
  <si>
    <t xml:space="preserve">[wwpns]</t>
  </si>
  <si>
    <t xml:space="preserve">chsyscfg -m Server-8205-E6B-SN06EFB4P -r prof -i 'name=default_profile, lpar_id=3, "virtual_fc_adapters+=""303/client/1/viodev01/303//0"'</t>
  </si>
  <si>
    <t xml:space="preserve">chsyscfg -m Server-8205-E6B-SN06EFB4P -r prof -i 'name=default_profile, lpar_id=4, "virtual_fc_adapters+=""304/client/1/viodev01/304//0"'</t>
  </si>
  <si>
    <t xml:space="preserve">chsyscfg -m Server-8205-E6B-SN06EFB4P -r prof -i 'name=default_profile, lpar_id=5, "virtual_fc_adapters+=""305/client/1/viodev01/305//0"'</t>
  </si>
  <si>
    <t xml:space="preserve">chsyscfg -m Server-8205-E6B-SN06EFB4P -r prof -i 'name=default_profile, lpar_id=3, "virtual_fc_adapters+=""403/client/2/viodev02/403//0"'</t>
  </si>
  <si>
    <t xml:space="preserve">chsyscfg -m Server-8205-E6B-SN06EFB4P -r prof -i 'name=default_profile, lpar_id=4, "virtual_fc_adapters+=""404/client/2/viodev02/404//0"'</t>
  </si>
  <si>
    <t xml:space="preserve">chsyscfg -m Server-8205-E6B-SN06EFB4P -r prof -i 'name=default_profile, lpar_id=5, "virtual_fc_adapters+=""405/client/2/viodev02/405//0"'</t>
  </si>
  <si>
    <t xml:space="preserve">virtual-slot_num</t>
  </si>
  <si>
    <t xml:space="preserve">client</t>
  </si>
  <si>
    <t xml:space="preserve">Etherchannel</t>
  </si>
  <si>
    <t xml:space="preserve">Speed</t>
  </si>
  <si>
    <t xml:space="preserve">Phy</t>
  </si>
  <si>
    <t xml:space="preserve">ent-CTRL</t>
  </si>
  <si>
    <t xml:space="preserve">vlan-CTRL</t>
  </si>
  <si>
    <t xml:space="preserve">slot-CTRL</t>
  </si>
  <si>
    <t xml:space="preserve">ent-VIRT</t>
  </si>
  <si>
    <t xml:space="preserve">vlan-VIRT</t>
  </si>
  <si>
    <t xml:space="preserve">slot-VIRT</t>
  </si>
  <si>
    <t xml:space="preserve">TrunkPri</t>
  </si>
  <si>
    <t xml:space="preserve">TAGs</t>
  </si>
  <si>
    <t xml:space="preserve">SEA1</t>
  </si>
  <si>
    <t xml:space="preserve">ent0</t>
  </si>
  <si>
    <t xml:space="preserve">ent5</t>
  </si>
  <si>
    <t xml:space="preserve">ent4</t>
  </si>
  <si>
    <t xml:space="preserve">ent</t>
  </si>
  <si>
    <t xml:space="preserve">hostname</t>
  </si>
  <si>
    <t xml:space="preserve">ip</t>
  </si>
  <si>
    <t xml:space="preserve">mask</t>
  </si>
  <si>
    <t xml:space="preserve">gw</t>
  </si>
  <si>
    <t xml:space="preserve">dns1</t>
  </si>
  <si>
    <t xml:space="preserve">dns2</t>
  </si>
  <si>
    <t xml:space="preserve">dn23</t>
  </si>
  <si>
    <t xml:space="preserve">en6</t>
  </si>
  <si>
    <t xml:space="preserve">192.168.15.24</t>
  </si>
  <si>
    <t xml:space="preserve">255.255.255.0</t>
  </si>
  <si>
    <t xml:space="preserve">192.168.15.1</t>
  </si>
  <si>
    <t xml:space="preserve">187.50.250.115</t>
  </si>
  <si>
    <t xml:space="preserve">187.50.250.215</t>
  </si>
  <si>
    <t xml:space="preserve">8.8.8.8</t>
  </si>
  <si>
    <t xml:space="preserve">192.168.15.25</t>
  </si>
  <si>
    <t xml:space="preserve">id</t>
  </si>
  <si>
    <t xml:space="preserve">vios</t>
  </si>
  <si>
    <t xml:space="preserve">lv_name</t>
  </si>
  <si>
    <t xml:space="preserve">size</t>
  </si>
  <si>
    <t xml:space="preserve">vg</t>
  </si>
  <si>
    <t xml:space="preserve">vhost</t>
  </si>
  <si>
    <t xml:space="preserve">backend</t>
  </si>
  <si>
    <t xml:space="preserve">Command Line 1</t>
  </si>
  <si>
    <t xml:space="preserve">Command Line 2</t>
  </si>
  <si>
    <t xml:space="preserve">client_vg</t>
  </si>
  <si>
    <t xml:space="preserve">vhost0</t>
  </si>
  <si>
    <t xml:space="preserve">vhost1</t>
  </si>
  <si>
    <t xml:space="preserve">vhost2</t>
  </si>
  <si>
    <t xml:space="preserve">mkvg -f -vg client_vg hdisk1 hdisk2</t>
  </si>
  <si>
    <t xml:space="preserve">vfchost</t>
  </si>
  <si>
    <t xml:space="preserve">Fibra</t>
  </si>
  <si>
    <t xml:space="preserve">vfchost0</t>
  </si>
  <si>
    <t xml:space="preserve">fcs0</t>
  </si>
  <si>
    <t xml:space="preserve">vfchost1</t>
  </si>
  <si>
    <t xml:space="preserve">fcs1</t>
  </si>
  <si>
    <t xml:space="preserve">vfchost2</t>
  </si>
  <si>
    <t xml:space="preserve">fcs2</t>
  </si>
  <si>
    <r>
      <rPr>
        <sz val="12"/>
        <color rgb="FF000000"/>
        <rFont val="Arial"/>
        <family val="0"/>
        <charset val="1"/>
      </rPr>
      <t xml:space="preserve">mkdir /</t>
    </r>
    <r>
      <rPr>
        <i val="true"/>
        <sz val="12"/>
        <color rgb="FF000000"/>
        <rFont val="Arial"/>
        <family val="0"/>
        <charset val="1"/>
      </rPr>
      <t xml:space="preserve">home/</t>
    </r>
    <r>
      <rPr>
        <sz val="12"/>
        <color rgb="FF000000"/>
        <rFont val="Arial"/>
        <family val="0"/>
        <charset val="1"/>
      </rPr>
      <t xml:space="preserve">padmin/media_iso</t>
    </r>
  </si>
  <si>
    <t xml:space="preserve">mkrep -sp rootvg -size 10G</t>
  </si>
  <si>
    <t xml:space="preserve">lsrep</t>
  </si>
  <si>
    <t xml:space="preserve">mkvopt -name aix_72_1 -file /home/padmin/media_iso/AIX_v7.2_Install_7200-05-03-2147_DVD_1_of_2__122021_LCD8223018.iso -ro</t>
  </si>
  <si>
    <t xml:space="preserve">mkvopt -name centos_7 -file /home/padmin/media_iso/CentOS-7-ppc64-Everything-2009.iso -ro</t>
  </si>
  <si>
    <t xml:space="preserve">vtopt</t>
  </si>
  <si>
    <t xml:space="preserve">Command Line 3</t>
  </si>
  <si>
    <t xml:space="preserve">vtopt0</t>
  </si>
  <si>
    <t xml:space="preserve">vtopt1</t>
  </si>
  <si>
    <t xml:space="preserve">vtopt2</t>
  </si>
  <si>
    <t xml:space="preserve">POWER ON</t>
  </si>
  <si>
    <t xml:space="preserve">POWER OFF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</si>
</sst>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General"/>
  </numFmts>
  <fonts count="16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b val="true"/>
      <i val="true"/>
      <u val="singl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2A6099"/>
      <name val="Arial"/>
      <family val="0"/>
      <charset val="1"/>
    </font>
    <font>
      <b val="true"/>
      <sz val="10"/>
      <color rgb="FF000000"/>
      <name val="Arial"/>
      <family val="2"/>
      <charset val="1"/>
    </font>
    <font>
      <i val="true"/>
      <sz val="12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CC0000"/>
        <bgColor rgb="FF800000"/>
      </patternFill>
    </fill>
    <fill>
      <patternFill patternType="solid">
        <fgColor rgb="FFD9D9D9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Result 12" xfId="28"/>
    <cellStyle name="Status 13" xfId="29"/>
    <cellStyle name="Text 14" xfId="30"/>
    <cellStyle name="Warning 15" xfId="31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6" activeCellId="0" sqref="B6"/>
    </sheetView>
  </sheetViews>
  <sheetFormatPr defaultColWidth="14.21875" defaultRowHeight="16" zeroHeight="false" outlineLevelRow="0" outlineLevelCol="0"/>
  <cols>
    <col collapsed="false" customWidth="true" hidden="false" outlineLevel="0" max="1" min="1" style="0" width="32.28"/>
    <col collapsed="false" customWidth="true" hidden="false" outlineLevel="0" max="2" min="2" style="0" width="12.14"/>
    <col collapsed="false" customWidth="true" hidden="false" outlineLevel="0" max="3" min="3" style="0" width="10.29"/>
    <col collapsed="false" customWidth="true" hidden="false" outlineLevel="0" max="4" min="4" style="0" width="13.02"/>
    <col collapsed="false" customWidth="true" hidden="false" outlineLevel="0" max="22" min="5" style="0" width="10.29"/>
    <col collapsed="false" customWidth="true" hidden="false" outlineLevel="0" max="23" min="23" style="0" width="63.85"/>
    <col collapsed="false" customWidth="true" hidden="false" outlineLevel="0" max="1024" min="1024" style="0" width="10.56"/>
  </cols>
  <sheetData>
    <row r="1" s="1" customFormat="true" ht="5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="2" customFormat="true" ht="15" hidden="false" customHeight="false" outlineLevel="0" collapsed="false">
      <c r="A2" s="2" t="s">
        <v>23</v>
      </c>
      <c r="B2" s="2" t="s">
        <v>24</v>
      </c>
      <c r="C2" s="2" t="n">
        <v>1</v>
      </c>
      <c r="D2" s="2" t="s">
        <v>25</v>
      </c>
      <c r="E2" s="2" t="s">
        <v>26</v>
      </c>
      <c r="F2" s="2" t="n">
        <v>0</v>
      </c>
      <c r="G2" s="2" t="n">
        <f aca="false">8*1024</f>
        <v>8192</v>
      </c>
      <c r="H2" s="2" t="n">
        <f aca="false">16*1024</f>
        <v>16384</v>
      </c>
      <c r="I2" s="2" t="n">
        <f aca="false">32*1024</f>
        <v>32768</v>
      </c>
      <c r="J2" s="2" t="s">
        <v>27</v>
      </c>
      <c r="K2" s="3" t="n">
        <v>2</v>
      </c>
      <c r="L2" s="3" t="n">
        <v>4</v>
      </c>
      <c r="M2" s="3" t="n">
        <v>8</v>
      </c>
      <c r="N2" s="2" t="n">
        <v>2</v>
      </c>
      <c r="O2" s="2" t="n">
        <v>4</v>
      </c>
      <c r="P2" s="2" t="n">
        <v>8</v>
      </c>
      <c r="Q2" s="2" t="s">
        <v>28</v>
      </c>
      <c r="R2" s="2" t="n">
        <v>192</v>
      </c>
      <c r="S2" s="2" t="s">
        <v>29</v>
      </c>
      <c r="T2" s="2" t="n">
        <v>1</v>
      </c>
      <c r="U2" s="2" t="n">
        <v>700</v>
      </c>
      <c r="V2" s="2" t="n">
        <v>0</v>
      </c>
      <c r="W2" s="4" t="str">
        <f aca="false">CONCATENATE("mksyscfg -r lpar -m ",A2," -i name=",B2,", lpar_id=",C2,", profile_name=",D2,", lpar_env=",E2,", shared_proc_pool_util_auth=",F2,", min_mem=",G2,", desired_mem=",H2,", max_mem=",I2,",proc_mode=",J2,", min_proc_units=",K2,", desired_proc_units=",L2,", max_proc_units=",M2,", min_procs=",N2,", desired_procs=",O2,", max_procs=",P2,", sharing_mode=",Q2,", uncap_weight=",R2,",boot_mode=",S2,", conn_monitoring=",T2,", max_virtual_slots=",U2,", mem_expansion=",V2)</f>
        <v>mksyscfg -r lpar -m Server-8205-E6B-SN06EFB4P -i name=viodev01, lpar_id=1, profile_name=default_profile, lpar_env=vioserver, shared_proc_pool_util_auth=0, min_mem=8192, desired_mem=16384, max_mem=32768,proc_mode=shared, min_proc_units=2, desired_proc_units=4, max_proc_units=8, min_procs=2, desired_procs=4, max_procs=8, sharing_mode=uncap, uncap_weight=192,boot_mode=norm, conn_monitoring=1, max_virtual_slots=700, mem_expansion=0</v>
      </c>
    </row>
    <row r="3" customFormat="false" ht="15" hidden="false" customHeight="false" outlineLevel="0" collapsed="false">
      <c r="A3" s="2" t="s">
        <v>23</v>
      </c>
      <c r="B3" s="2" t="s">
        <v>30</v>
      </c>
      <c r="C3" s="2" t="n">
        <v>2</v>
      </c>
      <c r="D3" s="2" t="s">
        <v>25</v>
      </c>
      <c r="E3" s="2" t="s">
        <v>26</v>
      </c>
      <c r="F3" s="2" t="n">
        <v>0</v>
      </c>
      <c r="G3" s="2" t="n">
        <f aca="false">8*1024</f>
        <v>8192</v>
      </c>
      <c r="H3" s="2" t="n">
        <f aca="false">16*1024</f>
        <v>16384</v>
      </c>
      <c r="I3" s="2" t="n">
        <f aca="false">32*1024</f>
        <v>32768</v>
      </c>
      <c r="J3" s="2" t="s">
        <v>27</v>
      </c>
      <c r="K3" s="3" t="n">
        <v>2</v>
      </c>
      <c r="L3" s="3" t="n">
        <v>4</v>
      </c>
      <c r="M3" s="3" t="n">
        <v>8</v>
      </c>
      <c r="N3" s="2" t="n">
        <v>2</v>
      </c>
      <c r="O3" s="2" t="n">
        <v>4</v>
      </c>
      <c r="P3" s="2" t="n">
        <v>8</v>
      </c>
      <c r="Q3" s="2" t="s">
        <v>28</v>
      </c>
      <c r="R3" s="2" t="n">
        <v>192</v>
      </c>
      <c r="S3" s="2" t="s">
        <v>29</v>
      </c>
      <c r="T3" s="2" t="n">
        <v>1</v>
      </c>
      <c r="U3" s="2" t="n">
        <v>700</v>
      </c>
      <c r="V3" s="2" t="n">
        <v>0</v>
      </c>
      <c r="W3" s="4" t="str">
        <f aca="false">CONCATENATE("mksyscfg -r lpar -m ",A3," -i name=",B3,", lpar_id=",C3,", profile_name=",D3,", lpar_env=",E3,", shared_proc_pool_util_auth=",F3,", min_mem=",G3,", desired_mem=",H3,", max_mem=",I3,",proc_mode=",J3,", min_proc_units=",K3,", desired_proc_units=",L3,", max_proc_units=",M3,", min_procs=",N3,", desired_procs=",O3,", max_procs=",P3,", sharing_mode=",Q3,", uncap_weight=",R3,",boot_mode=",S3,", conn_monitoring=",T3,", max_virtual_slots=",U3,", mem_expansion=",V3)</f>
        <v>mksyscfg -r lpar -m Server-8205-E6B-SN06EFB4P -i name=viodev02, lpar_id=2, profile_name=default_profile, lpar_env=vioserver, shared_proc_pool_util_auth=0, min_mem=8192, desired_mem=16384, max_mem=32768,proc_mode=shared, min_proc_units=2, desired_proc_units=4, max_proc_units=8, min_procs=2, desired_procs=4, max_procs=8, sharing_mode=uncap, uncap_weight=192,boot_mode=norm, conn_monitoring=1, max_virtual_slots=700, mem_expansion=0</v>
      </c>
    </row>
    <row r="4" customFormat="false" ht="15" hidden="false" customHeight="false" outlineLevel="0" collapsed="false">
      <c r="A4" s="2" t="s">
        <v>23</v>
      </c>
      <c r="B4" s="5" t="s">
        <v>31</v>
      </c>
      <c r="C4" s="5" t="n">
        <v>3</v>
      </c>
      <c r="D4" s="2" t="s">
        <v>25</v>
      </c>
      <c r="E4" s="5" t="s">
        <v>32</v>
      </c>
      <c r="F4" s="2" t="n">
        <v>0</v>
      </c>
      <c r="G4" s="2" t="n">
        <f aca="false">8*1024</f>
        <v>8192</v>
      </c>
      <c r="H4" s="2" t="n">
        <f aca="false">16*1024</f>
        <v>16384</v>
      </c>
      <c r="I4" s="2" t="n">
        <f aca="false">32*1024</f>
        <v>32768</v>
      </c>
      <c r="J4" s="2" t="s">
        <v>27</v>
      </c>
      <c r="K4" s="3" t="n">
        <v>1</v>
      </c>
      <c r="L4" s="3" t="n">
        <v>2</v>
      </c>
      <c r="M4" s="3" t="n">
        <v>4</v>
      </c>
      <c r="N4" s="2" t="n">
        <v>1</v>
      </c>
      <c r="O4" s="2" t="n">
        <v>2</v>
      </c>
      <c r="P4" s="2" t="n">
        <v>4</v>
      </c>
      <c r="Q4" s="2" t="s">
        <v>28</v>
      </c>
      <c r="R4" s="2" t="n">
        <v>192</v>
      </c>
      <c r="S4" s="2" t="s">
        <v>29</v>
      </c>
      <c r="T4" s="2" t="n">
        <v>1</v>
      </c>
      <c r="U4" s="2" t="n">
        <v>700</v>
      </c>
      <c r="V4" s="2" t="n">
        <v>0</v>
      </c>
      <c r="W4" s="4" t="str">
        <f aca="false">CONCATENATE("mksyscfg -r lpar -m ",A4," -i name=",B4,", lpar_id=",C4,", profile_name=",D4,", lpar_env=",E4,", shared_proc_pool_util_auth=",F4,", min_mem=",G4,", desired_mem=",H4,", max_mem=",I4,",proc_mode=",J4,", min_proc_units=",K4,", desired_proc_units=",L4,", max_proc_units=",M4,", min_procs=",N4,", desired_procs=",O4,", max_procs=",P4,", sharing_mode=",Q4,", uncap_weight=",R4,",boot_mode=",S4,", conn_monitoring=",T4,", max_virtual_slots=",U4,", mem_expansion=",V4)</f>
        <v>mksyscfg -r lpar -m Server-8205-E6B-SN06EFB4P -i name=aixdev01, lpar_id=3, profile_name=default_profile, lpar_env=aixlinux, shared_proc_pool_util_auth=0, min_mem=8192, desired_mem=16384, max_mem=32768,proc_mode=shared, min_proc_units=1, desired_proc_units=2, max_proc_units=4, min_procs=1, desired_procs=2, max_procs=4, sharing_mode=uncap, uncap_weight=192,boot_mode=norm, conn_monitoring=1, max_virtual_slots=700, mem_expansion=0</v>
      </c>
    </row>
    <row r="5" customFormat="false" ht="15" hidden="false" customHeight="false" outlineLevel="0" collapsed="false">
      <c r="A5" s="2" t="s">
        <v>23</v>
      </c>
      <c r="B5" s="5" t="s">
        <v>33</v>
      </c>
      <c r="C5" s="5" t="n">
        <v>4</v>
      </c>
      <c r="D5" s="2" t="s">
        <v>25</v>
      </c>
      <c r="E5" s="5" t="s">
        <v>32</v>
      </c>
      <c r="F5" s="2" t="n">
        <v>0</v>
      </c>
      <c r="G5" s="2" t="n">
        <f aca="false">8*1024</f>
        <v>8192</v>
      </c>
      <c r="H5" s="2" t="n">
        <f aca="false">16*1024</f>
        <v>16384</v>
      </c>
      <c r="I5" s="2" t="n">
        <f aca="false">32*1024</f>
        <v>32768</v>
      </c>
      <c r="J5" s="2" t="s">
        <v>27</v>
      </c>
      <c r="K5" s="3" t="n">
        <v>1</v>
      </c>
      <c r="L5" s="3" t="n">
        <v>2</v>
      </c>
      <c r="M5" s="3" t="n">
        <v>4</v>
      </c>
      <c r="N5" s="2" t="n">
        <v>1</v>
      </c>
      <c r="O5" s="2" t="n">
        <v>2</v>
      </c>
      <c r="P5" s="2" t="n">
        <v>4</v>
      </c>
      <c r="Q5" s="2" t="s">
        <v>28</v>
      </c>
      <c r="R5" s="2" t="n">
        <v>192</v>
      </c>
      <c r="S5" s="2" t="s">
        <v>29</v>
      </c>
      <c r="T5" s="2" t="n">
        <v>1</v>
      </c>
      <c r="U5" s="2" t="n">
        <v>700</v>
      </c>
      <c r="V5" s="2" t="n">
        <v>0</v>
      </c>
      <c r="W5" s="4" t="str">
        <f aca="false">CONCATENATE("mksyscfg -r lpar -m ",A5," -i name=",B5,", lpar_id=",C5,", profile_name=",D5,", lpar_env=",E5,", shared_proc_pool_util_auth=",F5,", min_mem=",G5,", desired_mem=",H5,", max_mem=",I5,",proc_mode=",J5,", min_proc_units=",K5,", desired_proc_units=",L5,", max_proc_units=",M5,", min_procs=",N5,", desired_procs=",O5,", max_procs=",P5,", sharing_mode=",Q5,", uncap_weight=",R5,",boot_mode=",S5,", conn_monitoring=",T5,", max_virtual_slots=",U5,", mem_expansion=",V5)</f>
        <v>mksyscfg -r lpar -m Server-8205-E6B-SN06EFB4P -i name=aixdev02, lpar_id=4, profile_name=default_profile, lpar_env=aixlinux, shared_proc_pool_util_auth=0, min_mem=8192, desired_mem=16384, max_mem=32768,proc_mode=shared, min_proc_units=1, desired_proc_units=2, max_proc_units=4, min_procs=1, desired_procs=2, max_procs=4, sharing_mode=uncap, uncap_weight=192,boot_mode=norm, conn_monitoring=1, max_virtual_slots=700, mem_expansion=0</v>
      </c>
    </row>
    <row r="6" customFormat="false" ht="15" hidden="false" customHeight="false" outlineLevel="0" collapsed="false">
      <c r="A6" s="2" t="s">
        <v>23</v>
      </c>
      <c r="B6" s="5" t="s">
        <v>34</v>
      </c>
      <c r="C6" s="5" t="n">
        <v>5</v>
      </c>
      <c r="D6" s="2" t="s">
        <v>25</v>
      </c>
      <c r="E6" s="5" t="s">
        <v>32</v>
      </c>
      <c r="F6" s="2" t="n">
        <v>0</v>
      </c>
      <c r="G6" s="2" t="n">
        <f aca="false">8*1024</f>
        <v>8192</v>
      </c>
      <c r="H6" s="2" t="n">
        <f aca="false">16*1024</f>
        <v>16384</v>
      </c>
      <c r="I6" s="2" t="n">
        <f aca="false">32*1024</f>
        <v>32768</v>
      </c>
      <c r="J6" s="2" t="s">
        <v>27</v>
      </c>
      <c r="K6" s="3" t="n">
        <v>1</v>
      </c>
      <c r="L6" s="3" t="n">
        <v>2</v>
      </c>
      <c r="M6" s="3" t="n">
        <v>4</v>
      </c>
      <c r="N6" s="2" t="n">
        <v>1</v>
      </c>
      <c r="O6" s="2" t="n">
        <v>2</v>
      </c>
      <c r="P6" s="2" t="n">
        <v>4</v>
      </c>
      <c r="Q6" s="2" t="s">
        <v>28</v>
      </c>
      <c r="R6" s="2" t="n">
        <v>192</v>
      </c>
      <c r="S6" s="2" t="s">
        <v>29</v>
      </c>
      <c r="T6" s="2" t="n">
        <v>1</v>
      </c>
      <c r="U6" s="2" t="n">
        <v>700</v>
      </c>
      <c r="V6" s="2" t="n">
        <v>0</v>
      </c>
      <c r="W6" s="4" t="str">
        <f aca="false">CONCATENATE("mksyscfg -r lpar -m ",A6," -i name=",B6,", lpar_id=",C6,", profile_name=",D6,", lpar_env=",E6,", shared_proc_pool_util_auth=",F6,", min_mem=",G6,", desired_mem=",H6,", max_mem=",I6,",proc_mode=",J6,", min_proc_units=",K6,", desired_proc_units=",L6,", max_proc_units=",M6,", min_procs=",N6,", desired_procs=",O6,", max_procs=",P6,", sharing_mode=",Q6,", uncap_weight=",R6,",boot_mode=",S6,", conn_monitoring=",T6,", max_virtual_slots=",U6,", mem_expansion=",V6)</f>
        <v>mksyscfg -r lpar -m Server-8205-E6B-SN06EFB4P -i name=nimsvr, lpar_id=5, profile_name=default_profile, lpar_env=aixlinux, shared_proc_pool_util_auth=0, min_mem=8192, desired_mem=16384, max_mem=32768,proc_mode=shared, min_proc_units=1, desired_proc_units=2, max_proc_units=4, min_procs=1, desired_procs=2, max_procs=4, sharing_mode=uncap, uncap_weight=192,boot_mode=norm, conn_monitoring=1, max_virtual_slots=700, mem_expansion=0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K6" activeCellId="0" sqref="K6"/>
    </sheetView>
  </sheetViews>
  <sheetFormatPr defaultColWidth="10.6171875" defaultRowHeight="16" zeroHeight="false" outlineLevelRow="0" outlineLevelCol="0"/>
  <cols>
    <col collapsed="false" customWidth="true" hidden="false" outlineLevel="0" max="1" min="1" style="6" width="32.28"/>
    <col collapsed="false" customWidth="true" hidden="false" outlineLevel="0" max="5" min="2" style="6" width="14.14"/>
    <col collapsed="false" customWidth="true" hidden="false" outlineLevel="0" max="6" min="6" style="6" width="17.43"/>
    <col collapsed="false" customWidth="true" hidden="false" outlineLevel="0" max="7" min="7" style="6" width="14"/>
    <col collapsed="false" customWidth="true" hidden="false" outlineLevel="0" max="8" min="8" style="6" width="16.29"/>
    <col collapsed="false" customWidth="true" hidden="false" outlineLevel="0" max="10" min="9" style="6" width="14.14"/>
    <col collapsed="false" customWidth="true" hidden="false" outlineLevel="0" max="11" min="11" style="0" width="103.29"/>
  </cols>
  <sheetData>
    <row r="1" customFormat="false" ht="1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7" t="s">
        <v>22</v>
      </c>
    </row>
    <row r="2" customFormat="false" ht="15" hidden="false" customHeight="false" outlineLevel="0" collapsed="false">
      <c r="A2" s="8" t="str">
        <f aca="false">profile!$A$2</f>
        <v>Server-8205-E6B-SN06EFB4P</v>
      </c>
      <c r="B2" s="8" t="str">
        <f aca="false">profile!$B$2</f>
        <v>viodev01</v>
      </c>
      <c r="C2" s="8" t="n">
        <f aca="false">profile!$C$2</f>
        <v>1</v>
      </c>
      <c r="D2" s="8" t="str">
        <f aca="false">profile!$D$2</f>
        <v>default_profile</v>
      </c>
      <c r="E2" s="6" t="n">
        <v>2</v>
      </c>
      <c r="F2" s="6" t="n">
        <v>1</v>
      </c>
      <c r="G2" s="6" t="n">
        <v>1101</v>
      </c>
      <c r="I2" s="6" t="n">
        <v>1</v>
      </c>
      <c r="J2" s="6" t="n">
        <v>0</v>
      </c>
      <c r="K2" s="9" t="str">
        <f aca="false">CONCATENATE(  "chsyscfg -m ",A2,  " -r prof -i 'name=",D2,  ",lpar_id=",C2,,",""virtual_eth_adapters+=""""",E2,  "/",F2,  "/",G2,  "/",H2,  "/",I2,  "/",J2,  """'" )</f>
        <v>chsyscfg -m Server-8205-E6B-SN06EFB4P -r prof -i 'name=default_profile,lpar_id=1,"virtual_eth_adapters+=""2/1/1101//1/0"'</v>
      </c>
    </row>
    <row r="3" customFormat="false" ht="15" hidden="false" customHeight="false" outlineLevel="0" collapsed="false">
      <c r="A3" s="8" t="str">
        <f aca="false">profile!$A$2</f>
        <v>Server-8205-E6B-SN06EFB4P</v>
      </c>
      <c r="B3" s="8" t="str">
        <f aca="false">profile!$B$2</f>
        <v>viodev01</v>
      </c>
      <c r="C3" s="8" t="n">
        <f aca="false">profile!$C$2</f>
        <v>1</v>
      </c>
      <c r="D3" s="8" t="str">
        <f aca="false">profile!$D$2</f>
        <v>default_profile</v>
      </c>
      <c r="E3" s="6" t="n">
        <v>99</v>
      </c>
      <c r="F3" s="6" t="n">
        <v>0</v>
      </c>
      <c r="G3" s="6" t="n">
        <v>1201</v>
      </c>
      <c r="J3" s="6" t="n">
        <v>0</v>
      </c>
      <c r="K3" s="9" t="str">
        <f aca="false">CONCATENATE(  "chsyscfg -m ",A3,  " -r prof -i 'name=",D3,  ",lpar_id=",C3,,",""virtual_eth_adapters+=""""",E3,  "/",F3,  "/",G3,  "/",H3,  "/",I3,  "/",J3,  """'" )</f>
        <v>chsyscfg -m Server-8205-E6B-SN06EFB4P -r prof -i 'name=default_profile,lpar_id=1,"virtual_eth_adapters+=""99/0/1201///0"'</v>
      </c>
    </row>
    <row r="4" customFormat="false" ht="16" hidden="false" customHeight="false" outlineLevel="0" collapsed="false">
      <c r="K4" s="9"/>
    </row>
    <row r="5" customFormat="false" ht="15" hidden="false" customHeight="false" outlineLevel="0" collapsed="false">
      <c r="A5" s="8" t="str">
        <f aca="false">profile!$A$2</f>
        <v>Server-8205-E6B-SN06EFB4P</v>
      </c>
      <c r="B5" s="8" t="str">
        <f aca="false">profile!$B$3</f>
        <v>viodev02</v>
      </c>
      <c r="C5" s="8" t="n">
        <f aca="false">profile!$C$3</f>
        <v>2</v>
      </c>
      <c r="D5" s="8" t="str">
        <f aca="false">profile!$D$3</f>
        <v>default_profile</v>
      </c>
      <c r="E5" s="6" t="n">
        <v>2</v>
      </c>
      <c r="F5" s="6" t="n">
        <v>1</v>
      </c>
      <c r="G5" s="6" t="n">
        <v>1101</v>
      </c>
      <c r="I5" s="6" t="n">
        <v>2</v>
      </c>
      <c r="J5" s="6" t="n">
        <v>0</v>
      </c>
      <c r="K5" s="9" t="str">
        <f aca="false">CONCATENATE(  "chsyscfg -m ",A5,  " -r prof -i 'name=",D5,  ",lpar_id=",C5,,",""virtual_eth_adapters+=""""",E5,  "/",F5,  "/",G5,  "/",H5,  "/",I5,  "/",J5,  """'" )</f>
        <v>chsyscfg -m Server-8205-E6B-SN06EFB4P -r prof -i 'name=default_profile,lpar_id=2,"virtual_eth_adapters+=""2/1/1101//2/0"'</v>
      </c>
    </row>
    <row r="6" customFormat="false" ht="15" hidden="false" customHeight="false" outlineLevel="0" collapsed="false">
      <c r="A6" s="8" t="str">
        <f aca="false">profile!$A$2</f>
        <v>Server-8205-E6B-SN06EFB4P</v>
      </c>
      <c r="B6" s="8" t="str">
        <f aca="false">profile!$B$3</f>
        <v>viodev02</v>
      </c>
      <c r="C6" s="8" t="n">
        <f aca="false">profile!$C$3</f>
        <v>2</v>
      </c>
      <c r="D6" s="8" t="str">
        <f aca="false">profile!$D$3</f>
        <v>default_profile</v>
      </c>
      <c r="E6" s="6" t="n">
        <v>99</v>
      </c>
      <c r="F6" s="6" t="n">
        <v>0</v>
      </c>
      <c r="G6" s="6" t="n">
        <v>1201</v>
      </c>
      <c r="J6" s="6" t="n">
        <v>0</v>
      </c>
      <c r="K6" s="9" t="str">
        <f aca="false">CONCATENATE(  "chsyscfg -m ",A6,  " -r prof -i 'name=",D6,  ",lpar_id=",C6,,",""virtual_eth_adapters+=""""",E6,  "/",F6,  "/",G6,  "/",H6,  "/",I6,  "/",J6,  """'" )</f>
        <v>chsyscfg -m Server-8205-E6B-SN06EFB4P -r prof -i 'name=default_profile,lpar_id=2,"virtual_eth_adapters+=""99/0/1201///0"'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K2" activeCellId="0" sqref="K2"/>
    </sheetView>
  </sheetViews>
  <sheetFormatPr defaultColWidth="10.6171875" defaultRowHeight="16" zeroHeight="false" outlineLevelRow="0" outlineLevelCol="0"/>
  <cols>
    <col collapsed="false" customWidth="true" hidden="false" outlineLevel="0" max="1" min="1" style="0" width="32.28"/>
    <col collapsed="false" customWidth="true" hidden="false" outlineLevel="0" max="10" min="2" style="0" width="14.14"/>
    <col collapsed="false" customWidth="true" hidden="false" outlineLevel="0" max="11" min="11" style="0" width="116.73"/>
  </cols>
  <sheetData>
    <row r="1" customFormat="false" ht="28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41</v>
      </c>
      <c r="F1" s="11" t="s">
        <v>42</v>
      </c>
      <c r="G1" s="11" t="s">
        <v>43</v>
      </c>
      <c r="H1" s="11" t="s">
        <v>44</v>
      </c>
      <c r="I1" s="10" t="s">
        <v>45</v>
      </c>
      <c r="J1" s="10" t="s">
        <v>46</v>
      </c>
      <c r="K1" s="12" t="s">
        <v>22</v>
      </c>
    </row>
    <row r="2" customFormat="false" ht="16" hidden="false" customHeight="false" outlineLevel="0" collapsed="false">
      <c r="A2" s="8" t="str">
        <f aca="false">profile!$A$2</f>
        <v>Server-8205-E6B-SN06EFB4P</v>
      </c>
      <c r="B2" s="8" t="str">
        <f aca="false">profile!$B$2</f>
        <v>viodev01</v>
      </c>
      <c r="C2" s="8" t="n">
        <f aca="false">profile!$C$2</f>
        <v>1</v>
      </c>
      <c r="D2" s="8" t="str">
        <f aca="false">profile!$D$2</f>
        <v>default_profile</v>
      </c>
      <c r="E2" s="6" t="n">
        <f aca="false">10^2 + G2</f>
        <v>103</v>
      </c>
      <c r="F2" s="6" t="s">
        <v>47</v>
      </c>
      <c r="G2" s="8" t="n">
        <f aca="false">profile!C4</f>
        <v>3</v>
      </c>
      <c r="H2" s="8" t="str">
        <f aca="false">profile!B4</f>
        <v>aixdev01</v>
      </c>
      <c r="I2" s="6" t="n">
        <f aca="false">10^2+G2</f>
        <v>103</v>
      </c>
      <c r="J2" s="6" t="n">
        <v>0</v>
      </c>
      <c r="K2" s="9" t="str">
        <f aca="false">CONCATENATE("chsyscfg -m ",A2," -r prof -i 'name=",D2,",lpar_id=",C2,,",""virtual_scsi_adapters+=""""",E2,"/",F2,"/",G2,"/",H2,"/",I2,"/",J2,"""'")</f>
        <v>chsyscfg -m Server-8205-E6B-SN06EFB4P -r prof -i 'name=default_profile,lpar_id=1,"virtual_scsi_adapters+=""103/server/3/aixdev01/103/0"'</v>
      </c>
    </row>
    <row r="3" customFormat="false" ht="16" hidden="false" customHeight="false" outlineLevel="0" collapsed="false">
      <c r="A3" s="8" t="str">
        <f aca="false">profile!$A$2</f>
        <v>Server-8205-E6B-SN06EFB4P</v>
      </c>
      <c r="B3" s="8" t="str">
        <f aca="false">profile!$B$2</f>
        <v>viodev01</v>
      </c>
      <c r="C3" s="8" t="n">
        <f aca="false">profile!$C$2</f>
        <v>1</v>
      </c>
      <c r="D3" s="8" t="str">
        <f aca="false">profile!$D$2</f>
        <v>default_profile</v>
      </c>
      <c r="E3" s="6" t="n">
        <f aca="false">10^2 + G3</f>
        <v>104</v>
      </c>
      <c r="F3" s="6" t="s">
        <v>47</v>
      </c>
      <c r="G3" s="8" t="n">
        <f aca="false">profile!C5</f>
        <v>4</v>
      </c>
      <c r="H3" s="8" t="str">
        <f aca="false">profile!B5</f>
        <v>aixdev02</v>
      </c>
      <c r="I3" s="6" t="n">
        <f aca="false">10^2+G3</f>
        <v>104</v>
      </c>
      <c r="J3" s="6" t="n">
        <v>0</v>
      </c>
      <c r="K3" s="9" t="str">
        <f aca="false">CONCATENATE("chsyscfg -m ",A3," -r prof -i 'name=",D3,",lpar_id=",C3,,",""virtual_scsi_adapters+=""""",E3,"/",F3,"/",G3,"/",H3,"/",I3,"/",J3,"""'")</f>
        <v>chsyscfg -m Server-8205-E6B-SN06EFB4P -r prof -i 'name=default_profile,lpar_id=1,"virtual_scsi_adapters+=""104/server/4/aixdev02/104/0"'</v>
      </c>
    </row>
    <row r="4" customFormat="false" ht="15" hidden="false" customHeight="false" outlineLevel="0" collapsed="false">
      <c r="A4" s="8" t="str">
        <f aca="false">profile!$A$2</f>
        <v>Server-8205-E6B-SN06EFB4P</v>
      </c>
      <c r="B4" s="8" t="str">
        <f aca="false">profile!$B$2</f>
        <v>viodev01</v>
      </c>
      <c r="C4" s="8" t="n">
        <f aca="false">profile!$C$2</f>
        <v>1</v>
      </c>
      <c r="D4" s="8" t="str">
        <f aca="false">profile!$D$2</f>
        <v>default_profile</v>
      </c>
      <c r="E4" s="6" t="n">
        <f aca="false">10^2 + G4</f>
        <v>105</v>
      </c>
      <c r="F4" s="6" t="s">
        <v>47</v>
      </c>
      <c r="G4" s="8" t="n">
        <f aca="false">profile!C6</f>
        <v>5</v>
      </c>
      <c r="H4" s="8" t="str">
        <f aca="false">profile!B6</f>
        <v>nimsvr</v>
      </c>
      <c r="I4" s="6" t="n">
        <f aca="false">10^2+G4</f>
        <v>105</v>
      </c>
      <c r="J4" s="6" t="n">
        <v>0</v>
      </c>
      <c r="K4" s="9" t="str">
        <f aca="false">CONCATENATE("chsyscfg -m ",A4," -r prof -i 'name=",D4,",lpar_id=",C4,,",""virtual_scsi_adapters+=""""",E4,"/",F4,"/",G4,"/",H4,"/",I4,"/",J4,"""'")</f>
        <v>chsyscfg -m Server-8205-E6B-SN06EFB4P -r prof -i 'name=default_profile,lpar_id=1,"virtual_scsi_adapters+=""105/server/5/nimsvr/105/0"'</v>
      </c>
    </row>
    <row r="5" customFormat="false" ht="15" hidden="false" customHeight="false" outlineLevel="0" collapsed="false">
      <c r="E5" s="6"/>
      <c r="I5" s="6"/>
      <c r="K5" s="9"/>
    </row>
    <row r="6" customFormat="false" ht="15" hidden="false" customHeight="false" outlineLevel="0" collapsed="false">
      <c r="A6" s="8" t="str">
        <f aca="false">profile!A3</f>
        <v>Server-8205-E6B-SN06EFB4P</v>
      </c>
      <c r="B6" s="8" t="str">
        <f aca="false">profile!B3</f>
        <v>viodev02</v>
      </c>
      <c r="C6" s="8" t="n">
        <f aca="false">profile!C3</f>
        <v>2</v>
      </c>
      <c r="D6" s="8" t="str">
        <f aca="false">profile!D3</f>
        <v>default_profile</v>
      </c>
      <c r="E6" s="6" t="n">
        <f aca="false">2*10^2 + G6</f>
        <v>203</v>
      </c>
      <c r="F6" s="6" t="s">
        <v>47</v>
      </c>
      <c r="G6" s="8" t="n">
        <f aca="false">profile!C4</f>
        <v>3</v>
      </c>
      <c r="H6" s="8" t="str">
        <f aca="false">profile!B4</f>
        <v>aixdev01</v>
      </c>
      <c r="I6" s="6" t="n">
        <f aca="false">2*10^2+G6</f>
        <v>203</v>
      </c>
      <c r="J6" s="5" t="n">
        <v>0</v>
      </c>
      <c r="K6" s="9" t="str">
        <f aca="false">CONCATENATE("chsyscfg -m ",A6," -r prof -i 'name=",D6,",lpar_id=",C6,,",""virtual_scsi_adapters+=""""",E6,"/",F6,"/",G6,"/",H6,"/",I6,"/",J6,"""'")</f>
        <v>chsyscfg -m Server-8205-E6B-SN06EFB4P -r prof -i 'name=default_profile,lpar_id=2,"virtual_scsi_adapters+=""203/server/3/aixdev01/203/0"'</v>
      </c>
    </row>
    <row r="7" customFormat="false" ht="15" hidden="false" customHeight="false" outlineLevel="0" collapsed="false">
      <c r="A7" s="8" t="str">
        <f aca="false">profile!A4</f>
        <v>Server-8205-E6B-SN06EFB4P</v>
      </c>
      <c r="B7" s="8" t="str">
        <f aca="false">profile!B4</f>
        <v>aixdev01</v>
      </c>
      <c r="C7" s="8" t="n">
        <f aca="false">profile!C3</f>
        <v>2</v>
      </c>
      <c r="D7" s="8" t="str">
        <f aca="false">profile!D4</f>
        <v>default_profile</v>
      </c>
      <c r="E7" s="6" t="n">
        <f aca="false">2*10^2 + G7</f>
        <v>204</v>
      </c>
      <c r="F7" s="6" t="s">
        <v>47</v>
      </c>
      <c r="G7" s="8" t="n">
        <f aca="false">profile!C5</f>
        <v>4</v>
      </c>
      <c r="H7" s="8" t="str">
        <f aca="false">profile!B5</f>
        <v>aixdev02</v>
      </c>
      <c r="I7" s="6" t="n">
        <f aca="false">2*10^2+G7</f>
        <v>204</v>
      </c>
      <c r="J7" s="5" t="n">
        <v>0</v>
      </c>
      <c r="K7" s="9" t="str">
        <f aca="false">CONCATENATE("chsyscfg -m ",A7," -r prof -i 'name=",D7,",lpar_id=",C7,,",""virtual_scsi_adapters+=""""",E7,"/",F7,"/",G7,"/",H7,"/",I7,"/",J7,"""'")</f>
        <v>chsyscfg -m Server-8205-E6B-SN06EFB4P -r prof -i 'name=default_profile,lpar_id=2,"virtual_scsi_adapters+=""204/server/4/aixdev02/204/0"'</v>
      </c>
    </row>
    <row r="8" customFormat="false" ht="15" hidden="false" customHeight="false" outlineLevel="0" collapsed="false">
      <c r="A8" s="8" t="str">
        <f aca="false">profile!A5</f>
        <v>Server-8205-E6B-SN06EFB4P</v>
      </c>
      <c r="B8" s="8" t="str">
        <f aca="false">profile!B5</f>
        <v>aixdev02</v>
      </c>
      <c r="C8" s="8" t="n">
        <f aca="false">profile!C3</f>
        <v>2</v>
      </c>
      <c r="D8" s="8" t="str">
        <f aca="false">profile!D5</f>
        <v>default_profile</v>
      </c>
      <c r="E8" s="6" t="n">
        <f aca="false">2*10^2 + G8</f>
        <v>205</v>
      </c>
      <c r="F8" s="6" t="s">
        <v>47</v>
      </c>
      <c r="G8" s="8" t="n">
        <f aca="false">profile!C6</f>
        <v>5</v>
      </c>
      <c r="H8" s="8" t="str">
        <f aca="false">profile!B6</f>
        <v>nimsvr</v>
      </c>
      <c r="I8" s="6" t="n">
        <f aca="false">2*10^2+G8</f>
        <v>205</v>
      </c>
      <c r="J8" s="5" t="n">
        <v>0</v>
      </c>
      <c r="K8" s="9" t="str">
        <f aca="false">CONCATENATE("chsyscfg -m ",A8," -r prof -i 'name=",D8,",lpar_id=",C8,,",""virtual_scsi_adapters+=""""",E8,"/",F8,"/",G8,"/",H8,"/",I8,"/",J8,"""'")</f>
        <v>chsyscfg -m Server-8205-E6B-SN06EFB4P -r prof -i 'name=default_profile,lpar_id=2,"virtual_scsi_adapters+=""205/server/5/nimsvr/205/0"'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I25" activeCellId="0" sqref="I25"/>
    </sheetView>
  </sheetViews>
  <sheetFormatPr defaultColWidth="10.6171875" defaultRowHeight="16" zeroHeight="false" outlineLevelRow="0" outlineLevelCol="0"/>
  <cols>
    <col collapsed="false" customWidth="true" hidden="false" outlineLevel="0" max="1" min="1" style="0" width="32.28"/>
    <col collapsed="false" customWidth="true" hidden="false" outlineLevel="0" max="11" min="2" style="0" width="14.14"/>
    <col collapsed="false" customWidth="true" hidden="false" outlineLevel="0" max="12" min="12" style="0" width="116.27"/>
  </cols>
  <sheetData>
    <row r="1" customFormat="false" ht="28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41</v>
      </c>
      <c r="F1" s="11" t="s">
        <v>42</v>
      </c>
      <c r="G1" s="11" t="s">
        <v>43</v>
      </c>
      <c r="H1" s="11" t="s">
        <v>44</v>
      </c>
      <c r="I1" s="10" t="s">
        <v>45</v>
      </c>
      <c r="J1" s="10" t="s">
        <v>48</v>
      </c>
      <c r="K1" s="10" t="s">
        <v>46</v>
      </c>
      <c r="L1" s="12" t="s">
        <v>22</v>
      </c>
    </row>
    <row r="2" customFormat="false" ht="15" hidden="false" customHeight="false" outlineLevel="0" collapsed="false">
      <c r="A2" s="8" t="str">
        <f aca="false">profile!$A$2</f>
        <v>Server-8205-E6B-SN06EFB4P</v>
      </c>
      <c r="B2" s="8" t="str">
        <f aca="false">profile!$B$2</f>
        <v>viodev01</v>
      </c>
      <c r="C2" s="8" t="n">
        <f aca="false">profile!$C$2</f>
        <v>1</v>
      </c>
      <c r="D2" s="8" t="str">
        <f aca="false">profile!$D$2</f>
        <v>default_profile</v>
      </c>
      <c r="E2" s="6" t="n">
        <f aca="false">3*10^2+G2</f>
        <v>303</v>
      </c>
      <c r="F2" s="6" t="s">
        <v>47</v>
      </c>
      <c r="G2" s="8" t="n">
        <f aca="false">profile!C4</f>
        <v>3</v>
      </c>
      <c r="H2" s="8" t="str">
        <f aca="false">profile!B4</f>
        <v>aixdev01</v>
      </c>
      <c r="I2" s="6" t="n">
        <f aca="false">3*10^2+G2</f>
        <v>303</v>
      </c>
      <c r="J2" s="6"/>
      <c r="K2" s="6" t="n">
        <v>0</v>
      </c>
      <c r="L2" s="9" t="str">
        <f aca="false">CONCATENATE(     "chsyscfg -m ",A2,     " -r prof -i 'name=",D2,     ", lpar_id=",C2,,     ", ""virtual_fc_adapters+=""""",E2,     "/",F2,     "/",G2,     "/",H2,     "/",I2,     "/",J2,"/",K2,     """'" )</f>
        <v>chsyscfg -m Server-8205-E6B-SN06EFB4P -r prof -i 'name=default_profile, lpar_id=1, "virtual_fc_adapters+=""303/server/3/aixdev01/303//0"'</v>
      </c>
    </row>
    <row r="3" customFormat="false" ht="15" hidden="false" customHeight="false" outlineLevel="0" collapsed="false">
      <c r="A3" s="8" t="str">
        <f aca="false">profile!$A$2</f>
        <v>Server-8205-E6B-SN06EFB4P</v>
      </c>
      <c r="B3" s="8" t="str">
        <f aca="false">profile!$B$2</f>
        <v>viodev01</v>
      </c>
      <c r="C3" s="8" t="n">
        <f aca="false">profile!$C$2</f>
        <v>1</v>
      </c>
      <c r="D3" s="8" t="str">
        <f aca="false">profile!$D$2</f>
        <v>default_profile</v>
      </c>
      <c r="E3" s="6" t="n">
        <f aca="false">3*10^2+G3</f>
        <v>304</v>
      </c>
      <c r="F3" s="6" t="s">
        <v>47</v>
      </c>
      <c r="G3" s="8" t="n">
        <f aca="false">profile!C5</f>
        <v>4</v>
      </c>
      <c r="H3" s="8" t="str">
        <f aca="false">profile!B5</f>
        <v>aixdev02</v>
      </c>
      <c r="I3" s="6" t="n">
        <f aca="false">3*10^2+G3</f>
        <v>304</v>
      </c>
      <c r="J3" s="6"/>
      <c r="K3" s="6" t="n">
        <v>0</v>
      </c>
      <c r="L3" s="9" t="str">
        <f aca="false">CONCATENATE(     "chsyscfg -m ",A3,     " -r prof -i 'name=",D3,     ", lpar_id=",C3,,     ", ""virtual_fc_adapters+=""""",E3,     "/",F3,     "/",G3,     "/",H3,     "/",I3,     "/",J3,"/",K3,     """'" )</f>
        <v>chsyscfg -m Server-8205-E6B-SN06EFB4P -r prof -i 'name=default_profile, lpar_id=1, "virtual_fc_adapters+=""304/server/4/aixdev02/304//0"'</v>
      </c>
    </row>
    <row r="4" customFormat="false" ht="15" hidden="false" customHeight="false" outlineLevel="0" collapsed="false">
      <c r="A4" s="8" t="str">
        <f aca="false">profile!$A$2</f>
        <v>Server-8205-E6B-SN06EFB4P</v>
      </c>
      <c r="B4" s="8" t="str">
        <f aca="false">profile!$B$2</f>
        <v>viodev01</v>
      </c>
      <c r="C4" s="8" t="n">
        <f aca="false">profile!$C$2</f>
        <v>1</v>
      </c>
      <c r="D4" s="8" t="str">
        <f aca="false">profile!$D$2</f>
        <v>default_profile</v>
      </c>
      <c r="E4" s="6" t="n">
        <f aca="false">3*10^2+G4</f>
        <v>305</v>
      </c>
      <c r="F4" s="6" t="s">
        <v>47</v>
      </c>
      <c r="G4" s="8" t="n">
        <f aca="false">profile!C6</f>
        <v>5</v>
      </c>
      <c r="H4" s="8" t="str">
        <f aca="false">profile!B6</f>
        <v>nimsvr</v>
      </c>
      <c r="I4" s="6" t="n">
        <f aca="false">3*10^2+G4</f>
        <v>305</v>
      </c>
      <c r="J4" s="6"/>
      <c r="K4" s="6" t="n">
        <v>0</v>
      </c>
      <c r="L4" s="9" t="str">
        <f aca="false">CONCATENATE(     "chsyscfg -m ",A4,     " -r prof -i 'name=",D4,     ", lpar_id=",C4,,     ", ""virtual_fc_adapters+=""""",E4,     "/",F4,     "/",G4,     "/",H4,     "/",I4,     "/",J4,"/",K4,     """'" )</f>
        <v>chsyscfg -m Server-8205-E6B-SN06EFB4P -r prof -i 'name=default_profile, lpar_id=1, "virtual_fc_adapters+=""305/server/5/nimsvr/305//0"'</v>
      </c>
    </row>
    <row r="5" customFormat="false" ht="15" hidden="false" customHeight="false" outlineLevel="0" collapsed="false">
      <c r="L5" s="9"/>
    </row>
    <row r="6" customFormat="false" ht="15" hidden="false" customHeight="false" outlineLevel="0" collapsed="false">
      <c r="A6" s="8" t="str">
        <f aca="false">profile!$A$2</f>
        <v>Server-8205-E6B-SN06EFB4P</v>
      </c>
      <c r="B6" s="8" t="str">
        <f aca="false">profile!$B$3</f>
        <v>viodev02</v>
      </c>
      <c r="C6" s="8" t="n">
        <f aca="false">profile!$C$3</f>
        <v>2</v>
      </c>
      <c r="D6" s="8" t="str">
        <f aca="false">profile!$D$3</f>
        <v>default_profile</v>
      </c>
      <c r="E6" s="6" t="n">
        <f aca="false">4*10^2+G6</f>
        <v>403</v>
      </c>
      <c r="F6" s="6" t="s">
        <v>47</v>
      </c>
      <c r="G6" s="8" t="n">
        <f aca="false">profile!C4</f>
        <v>3</v>
      </c>
      <c r="H6" s="8" t="str">
        <f aca="false">profile!B4</f>
        <v>aixdev01</v>
      </c>
      <c r="I6" s="6" t="n">
        <f aca="false">4*10^2+G6</f>
        <v>403</v>
      </c>
      <c r="J6" s="6"/>
      <c r="K6" s="6" t="n">
        <v>0</v>
      </c>
      <c r="L6" s="9" t="str">
        <f aca="false">CONCATENATE(     "chsyscfg -m ",A6,     " -r prof -i 'name=",D6,     ", lpar_id=",C6,,     ", ""virtual_fc_adapters+=""""",E6,     "/",F6,     "/",G6,     "/",H6,     "/",I6,     "/",J6,"/",K6,     """'" )</f>
        <v>chsyscfg -m Server-8205-E6B-SN06EFB4P -r prof -i 'name=default_profile, lpar_id=2, "virtual_fc_adapters+=""403/server/3/aixdev01/403//0"'</v>
      </c>
    </row>
    <row r="7" customFormat="false" ht="15" hidden="false" customHeight="false" outlineLevel="0" collapsed="false">
      <c r="A7" s="8" t="str">
        <f aca="false">profile!$A$2</f>
        <v>Server-8205-E6B-SN06EFB4P</v>
      </c>
      <c r="B7" s="8" t="str">
        <f aca="false">profile!$B$3</f>
        <v>viodev02</v>
      </c>
      <c r="C7" s="8" t="n">
        <f aca="false">profile!$C$3</f>
        <v>2</v>
      </c>
      <c r="D7" s="8" t="str">
        <f aca="false">profile!$D$3</f>
        <v>default_profile</v>
      </c>
      <c r="E7" s="6" t="n">
        <f aca="false">4*10^2+G7</f>
        <v>404</v>
      </c>
      <c r="F7" s="6" t="s">
        <v>47</v>
      </c>
      <c r="G7" s="8" t="n">
        <f aca="false">profile!C5</f>
        <v>4</v>
      </c>
      <c r="H7" s="8" t="str">
        <f aca="false">profile!B5</f>
        <v>aixdev02</v>
      </c>
      <c r="I7" s="6" t="n">
        <f aca="false">4*10^2+G7</f>
        <v>404</v>
      </c>
      <c r="J7" s="6"/>
      <c r="K7" s="6" t="n">
        <v>0</v>
      </c>
      <c r="L7" s="9" t="str">
        <f aca="false">CONCATENATE(     "chsyscfg -m ",A7,     " -r prof -i 'name=",D7,     ", lpar_id=",C7,,     ", ""virtual_fc_adapters+=""""",E7,     "/",F7,     "/",G7,     "/",H7,     "/",I7,     "/",J7,"/",K7,     """'" )</f>
        <v>chsyscfg -m Server-8205-E6B-SN06EFB4P -r prof -i 'name=default_profile, lpar_id=2, "virtual_fc_adapters+=""404/server/4/aixdev02/404//0"'</v>
      </c>
    </row>
    <row r="8" customFormat="false" ht="15" hidden="false" customHeight="false" outlineLevel="0" collapsed="false">
      <c r="A8" s="8" t="str">
        <f aca="false">profile!$A$2</f>
        <v>Server-8205-E6B-SN06EFB4P</v>
      </c>
      <c r="B8" s="8" t="str">
        <f aca="false">profile!$B$3</f>
        <v>viodev02</v>
      </c>
      <c r="C8" s="8" t="n">
        <f aca="false">profile!$C$3</f>
        <v>2</v>
      </c>
      <c r="D8" s="8" t="str">
        <f aca="false">profile!$D$3</f>
        <v>default_profile</v>
      </c>
      <c r="E8" s="6" t="n">
        <f aca="false">4*10^2+G8</f>
        <v>405</v>
      </c>
      <c r="F8" s="6" t="s">
        <v>47</v>
      </c>
      <c r="G8" s="8" t="n">
        <f aca="false">profile!C6</f>
        <v>5</v>
      </c>
      <c r="H8" s="8" t="str">
        <f aca="false">profile!B6</f>
        <v>nimsvr</v>
      </c>
      <c r="I8" s="6" t="n">
        <f aca="false">4*10^2+G8</f>
        <v>405</v>
      </c>
      <c r="J8" s="6"/>
      <c r="K8" s="6" t="n">
        <v>0</v>
      </c>
      <c r="L8" s="9" t="str">
        <f aca="false">CONCATENATE(     "chsyscfg -m ",A8,     " -r prof -i 'name=",D8,     ", lpar_id=",C8,,     ", ""virtual_fc_adapters+=""""",E8,     "/",F8,     "/",G8,     "/",H8,     "/",I8,     "/",J8,"/",K8,     """'" )</f>
        <v>chsyscfg -m Server-8205-E6B-SN06EFB4P -r prof -i 'name=default_profile, lpar_id=2, "virtual_fc_adapters+=""405/server/5/nimsvr/405//0"'</v>
      </c>
    </row>
    <row r="14" customFormat="false" ht="15" hidden="false" customHeight="false" outlineLevel="0" collapsed="false">
      <c r="L14" s="0" t="s">
        <v>49</v>
      </c>
    </row>
    <row r="15" customFormat="false" ht="15" hidden="false" customHeight="false" outlineLevel="0" collapsed="false">
      <c r="L15" s="0" t="s">
        <v>50</v>
      </c>
    </row>
    <row r="16" customFormat="false" ht="15" hidden="false" customHeight="false" outlineLevel="0" collapsed="false">
      <c r="L16" s="0" t="s">
        <v>51</v>
      </c>
    </row>
    <row r="17" customFormat="false" ht="15" hidden="false" customHeight="false" outlineLevel="0" collapsed="false"/>
    <row r="18" customFormat="false" ht="15" hidden="false" customHeight="false" outlineLevel="0" collapsed="false">
      <c r="L18" s="0" t="s">
        <v>52</v>
      </c>
    </row>
    <row r="19" customFormat="false" ht="15" hidden="false" customHeight="false" outlineLevel="0" collapsed="false">
      <c r="L19" s="0" t="s">
        <v>53</v>
      </c>
    </row>
    <row r="20" customFormat="false" ht="15" hidden="false" customHeight="false" outlineLevel="0" collapsed="false">
      <c r="L20" s="0" t="s">
        <v>54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K2" activeCellId="0" sqref="K2"/>
    </sheetView>
  </sheetViews>
  <sheetFormatPr defaultColWidth="10.6171875" defaultRowHeight="16" zeroHeight="false" outlineLevelRow="0" outlineLevelCol="0"/>
  <cols>
    <col collapsed="false" customWidth="true" hidden="false" outlineLevel="0" max="1" min="1" style="0" width="32.28"/>
    <col collapsed="false" customWidth="true" hidden="false" outlineLevel="0" max="10" min="2" style="0" width="14.14"/>
    <col collapsed="false" customWidth="true" hidden="false" outlineLevel="0" max="11" min="11" style="0" width="98"/>
  </cols>
  <sheetData>
    <row r="1" customFormat="false" ht="3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3" t="s">
        <v>22</v>
      </c>
    </row>
    <row r="2" customFormat="false" ht="15" hidden="false" customHeight="false" outlineLevel="0" collapsed="false">
      <c r="A2" s="8" t="str">
        <f aca="false">profile!$A$2</f>
        <v>Server-8205-E6B-SN06EFB4P</v>
      </c>
      <c r="B2" s="8" t="str">
        <f aca="false">profile!B4</f>
        <v>aixdev01</v>
      </c>
      <c r="C2" s="8" t="n">
        <f aca="false">profile!C4</f>
        <v>3</v>
      </c>
      <c r="D2" s="8" t="str">
        <f aca="false">profile!D2</f>
        <v>default_profile</v>
      </c>
      <c r="E2" s="2" t="n">
        <v>2</v>
      </c>
      <c r="F2" s="2" t="n">
        <v>0</v>
      </c>
      <c r="G2" s="8" t="n">
        <f aca="false">'SEA-VIO Server'!$G$2</f>
        <v>1101</v>
      </c>
      <c r="H2" s="2"/>
      <c r="I2" s="2"/>
      <c r="J2" s="2" t="n">
        <v>0</v>
      </c>
      <c r="K2" s="9" t="str">
        <f aca="false">CONCATENATE("chsyscfg -m ",A2," -r prof -i 'name=",D2,", lpar_id=",C2,,", ""virtual_eth_adapters+=""""",E2,"/",F2,"/",G2,"/",H2,"/",I2,"/",J2,"""'")</f>
        <v>chsyscfg -m Server-8205-E6B-SN06EFB4P -r prof -i 'name=default_profile, lpar_id=3, "virtual_eth_adapters+=""2/0/1101///0"'</v>
      </c>
    </row>
    <row r="3" customFormat="false" ht="15" hidden="false" customHeight="false" outlineLevel="0" collapsed="false">
      <c r="A3" s="8" t="str">
        <f aca="false">profile!$A$2</f>
        <v>Server-8205-E6B-SN06EFB4P</v>
      </c>
      <c r="B3" s="8" t="str">
        <f aca="false">profile!B5</f>
        <v>aixdev02</v>
      </c>
      <c r="C3" s="8" t="n">
        <f aca="false">profile!C5</f>
        <v>4</v>
      </c>
      <c r="D3" s="8" t="str">
        <f aca="false">profile!D3</f>
        <v>default_profile</v>
      </c>
      <c r="E3" s="2" t="n">
        <v>2</v>
      </c>
      <c r="F3" s="2" t="n">
        <v>0</v>
      </c>
      <c r="G3" s="8" t="n">
        <f aca="false">'SEA-VIO Server'!$G$2</f>
        <v>1101</v>
      </c>
      <c r="H3" s="2"/>
      <c r="I3" s="2"/>
      <c r="J3" s="2" t="n">
        <v>0</v>
      </c>
      <c r="K3" s="9" t="str">
        <f aca="false">CONCATENATE("chsyscfg -m ",A3," -r prof -i 'name=",D3,", lpar_id=",C3,,", ""virtual_eth_adapters+=""""",E3,"/",F3,"/",G3,"/",H3,"/",I3,"/",J3,"""'")</f>
        <v>chsyscfg -m Server-8205-E6B-SN06EFB4P -r prof -i 'name=default_profile, lpar_id=4, "virtual_eth_adapters+=""2/0/1101///0"'</v>
      </c>
    </row>
    <row r="4" customFormat="false" ht="15" hidden="false" customHeight="false" outlineLevel="0" collapsed="false">
      <c r="A4" s="8" t="str">
        <f aca="false">profile!$A$2</f>
        <v>Server-8205-E6B-SN06EFB4P</v>
      </c>
      <c r="B4" s="8" t="str">
        <f aca="false">profile!B6</f>
        <v>nimsvr</v>
      </c>
      <c r="C4" s="8" t="n">
        <f aca="false">profile!C6</f>
        <v>5</v>
      </c>
      <c r="D4" s="8" t="str">
        <f aca="false">profile!D4</f>
        <v>default_profile</v>
      </c>
      <c r="E4" s="2" t="n">
        <v>2</v>
      </c>
      <c r="F4" s="2" t="n">
        <v>0</v>
      </c>
      <c r="G4" s="8" t="n">
        <f aca="false">'SEA-VIO Server'!$G$2</f>
        <v>1101</v>
      </c>
      <c r="H4" s="2"/>
      <c r="I4" s="2"/>
      <c r="J4" s="2" t="n">
        <v>0</v>
      </c>
      <c r="K4" s="9" t="str">
        <f aca="false">CONCATENATE("chsyscfg -m ",A4," -r prof -i 'name=",D4,", lpar_id=",C4,,", ""virtual_eth_adapters+=""""",E4,"/",F4,"/",G4,"/",H4,"/",I4,"/",J4,"""'")</f>
        <v>chsyscfg -m Server-8205-E6B-SN06EFB4P -r prof -i 'name=default_profile, lpar_id=5, "virtual_eth_adapters+=""2/0/1101///0"'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K2" activeCellId="0" sqref="K2"/>
    </sheetView>
  </sheetViews>
  <sheetFormatPr defaultColWidth="10.6171875" defaultRowHeight="16" zeroHeight="false" outlineLevelRow="0" outlineLevelCol="0"/>
  <cols>
    <col collapsed="false" customWidth="true" hidden="false" outlineLevel="0" max="1" min="1" style="0" width="32.28"/>
    <col collapsed="false" customWidth="true" hidden="false" outlineLevel="0" max="10" min="2" style="0" width="14.14"/>
    <col collapsed="false" customWidth="true" hidden="false" outlineLevel="0" max="11" min="11" style="0" width="113.71"/>
  </cols>
  <sheetData>
    <row r="1" customFormat="false" ht="28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41</v>
      </c>
      <c r="F1" s="11" t="s">
        <v>42</v>
      </c>
      <c r="G1" s="11" t="s">
        <v>43</v>
      </c>
      <c r="H1" s="11" t="s">
        <v>44</v>
      </c>
      <c r="I1" s="10" t="s">
        <v>45</v>
      </c>
      <c r="J1" s="10" t="s">
        <v>46</v>
      </c>
      <c r="K1" s="12" t="s">
        <v>22</v>
      </c>
    </row>
    <row r="2" customFormat="false" ht="16" hidden="false" customHeight="false" outlineLevel="0" collapsed="false">
      <c r="A2" s="8" t="str">
        <f aca="false">profile!$A$2</f>
        <v>Server-8205-E6B-SN06EFB4P</v>
      </c>
      <c r="B2" s="8" t="str">
        <f aca="false">profile!B4</f>
        <v>aixdev01</v>
      </c>
      <c r="C2" s="8" t="n">
        <f aca="false">profile!C4</f>
        <v>3</v>
      </c>
      <c r="D2" s="8" t="str">
        <f aca="false">profile!D4</f>
        <v>default_profile</v>
      </c>
      <c r="E2" s="6" t="n">
        <f aca="false">10^2+C2</f>
        <v>103</v>
      </c>
      <c r="F2" s="6" t="s">
        <v>56</v>
      </c>
      <c r="G2" s="8" t="n">
        <f aca="false">profile!$C$2</f>
        <v>1</v>
      </c>
      <c r="H2" s="8" t="str">
        <f aca="false">profile!$B$2</f>
        <v>viodev01</v>
      </c>
      <c r="I2" s="6" t="n">
        <f aca="false">10^2+C2</f>
        <v>103</v>
      </c>
      <c r="J2" s="6" t="n">
        <v>0</v>
      </c>
      <c r="K2" s="9" t="str">
        <f aca="false">CONCATENATE("chsyscfg -m ",A2," -r prof -i 'name=",D2,", lpar_id=",C2,,", ""virtual_scsi_adapters+=""""",E2,"/",F2,"/",G2,"/",H2,"/",I2,"/",J2,"""'")</f>
        <v>chsyscfg -m Server-8205-E6B-SN06EFB4P -r prof -i 'name=default_profile, lpar_id=3, "virtual_scsi_adapters+=""103/client/1/viodev01/103/0"'</v>
      </c>
    </row>
    <row r="3" customFormat="false" ht="16" hidden="false" customHeight="false" outlineLevel="0" collapsed="false">
      <c r="A3" s="8" t="str">
        <f aca="false">profile!$A$2</f>
        <v>Server-8205-E6B-SN06EFB4P</v>
      </c>
      <c r="B3" s="8" t="str">
        <f aca="false">profile!B5</f>
        <v>aixdev02</v>
      </c>
      <c r="C3" s="8" t="n">
        <f aca="false">profile!C5</f>
        <v>4</v>
      </c>
      <c r="D3" s="8" t="str">
        <f aca="false">profile!D5</f>
        <v>default_profile</v>
      </c>
      <c r="E3" s="6" t="n">
        <f aca="false">10^2+C3</f>
        <v>104</v>
      </c>
      <c r="F3" s="6" t="s">
        <v>56</v>
      </c>
      <c r="G3" s="8" t="n">
        <f aca="false">profile!$C$2</f>
        <v>1</v>
      </c>
      <c r="H3" s="8" t="str">
        <f aca="false">profile!$B$2</f>
        <v>viodev01</v>
      </c>
      <c r="I3" s="6" t="n">
        <f aca="false">10^2+C3</f>
        <v>104</v>
      </c>
      <c r="J3" s="6" t="n">
        <v>0</v>
      </c>
      <c r="K3" s="9" t="str">
        <f aca="false">CONCATENATE("chsyscfg -m ",A3," -r prof -i 'name=",D3,", lpar_id=",C3,,", ""virtual_scsi_adapters+=""""",E3,"/",F3,"/",G3,"/",H3,"/",I3,"/",J3,"""'")</f>
        <v>chsyscfg -m Server-8205-E6B-SN06EFB4P -r prof -i 'name=default_profile, lpar_id=4, "virtual_scsi_adapters+=""104/client/1/viodev01/104/0"'</v>
      </c>
    </row>
    <row r="4" customFormat="false" ht="16" hidden="false" customHeight="false" outlineLevel="0" collapsed="false">
      <c r="A4" s="8" t="str">
        <f aca="false">profile!$A$2</f>
        <v>Server-8205-E6B-SN06EFB4P</v>
      </c>
      <c r="B4" s="8" t="str">
        <f aca="false">profile!B6</f>
        <v>nimsvr</v>
      </c>
      <c r="C4" s="8" t="n">
        <f aca="false">profile!C6</f>
        <v>5</v>
      </c>
      <c r="D4" s="8" t="str">
        <f aca="false">profile!D6</f>
        <v>default_profile</v>
      </c>
      <c r="E4" s="6" t="n">
        <f aca="false">10^2+C4</f>
        <v>105</v>
      </c>
      <c r="F4" s="6" t="s">
        <v>56</v>
      </c>
      <c r="G4" s="8" t="n">
        <f aca="false">profile!$C$2</f>
        <v>1</v>
      </c>
      <c r="H4" s="8" t="str">
        <f aca="false">profile!$B$2</f>
        <v>viodev01</v>
      </c>
      <c r="I4" s="6" t="n">
        <f aca="false">10^2+C4</f>
        <v>105</v>
      </c>
      <c r="J4" s="6" t="n">
        <v>0</v>
      </c>
      <c r="K4" s="9" t="str">
        <f aca="false">CONCATENATE("chsyscfg -m ",A4," -r prof -i 'name=",D4,", lpar_id=",C4,,", ""virtual_scsi_adapters+=""""",E4,"/",F4,"/",G4,"/",H4,"/",I4,"/",J4,"""'")</f>
        <v>chsyscfg -m Server-8205-E6B-SN06EFB4P -r prof -i 'name=default_profile, lpar_id=5, "virtual_scsi_adapters+=""105/client/1/viodev01/105/0"'</v>
      </c>
    </row>
    <row r="5" customFormat="false" ht="16" hidden="false" customHeight="false" outlineLevel="0" collapsed="false">
      <c r="K5" s="9"/>
    </row>
    <row r="6" customFormat="false" ht="15" hidden="false" customHeight="false" outlineLevel="0" collapsed="false">
      <c r="A6" s="8" t="str">
        <f aca="false">profile!$A$2</f>
        <v>Server-8205-E6B-SN06EFB4P</v>
      </c>
      <c r="B6" s="8" t="str">
        <f aca="false">profile!B4</f>
        <v>aixdev01</v>
      </c>
      <c r="C6" s="8" t="n">
        <f aca="false">profile!C4</f>
        <v>3</v>
      </c>
      <c r="D6" s="8" t="str">
        <f aca="false">profile!D4</f>
        <v>default_profile</v>
      </c>
      <c r="E6" s="6" t="n">
        <f aca="false">2*10^2+C6</f>
        <v>203</v>
      </c>
      <c r="F6" s="6" t="s">
        <v>56</v>
      </c>
      <c r="G6" s="8" t="n">
        <f aca="false">profile!$C$3</f>
        <v>2</v>
      </c>
      <c r="H6" s="8" t="str">
        <f aca="false">profile!$B$3</f>
        <v>viodev02</v>
      </c>
      <c r="I6" s="6" t="n">
        <f aca="false">2*10^2+C6</f>
        <v>203</v>
      </c>
      <c r="J6" s="6" t="n">
        <v>0</v>
      </c>
      <c r="K6" s="9" t="str">
        <f aca="false">CONCATENATE("chsyscfg -m ",A6," -r prof -i 'name=",D6,", lpar_id=",C6,,", ""virtual_scsi_adapters+=""""",E6,"/",F6,"/",G6,"/",H6,"/",I6,"/",J6,"""'")</f>
        <v>chsyscfg -m Server-8205-E6B-SN06EFB4P -r prof -i 'name=default_profile, lpar_id=3, "virtual_scsi_adapters+=""203/client/2/viodev02/203/0"'</v>
      </c>
    </row>
    <row r="7" customFormat="false" ht="15" hidden="false" customHeight="false" outlineLevel="0" collapsed="false">
      <c r="A7" s="8" t="str">
        <f aca="false">profile!$A$2</f>
        <v>Server-8205-E6B-SN06EFB4P</v>
      </c>
      <c r="B7" s="8" t="str">
        <f aca="false">profile!B5</f>
        <v>aixdev02</v>
      </c>
      <c r="C7" s="8" t="n">
        <f aca="false">profile!C5</f>
        <v>4</v>
      </c>
      <c r="D7" s="8" t="str">
        <f aca="false">profile!D5</f>
        <v>default_profile</v>
      </c>
      <c r="E7" s="6" t="n">
        <f aca="false">2*10^2+C7</f>
        <v>204</v>
      </c>
      <c r="F7" s="6" t="s">
        <v>56</v>
      </c>
      <c r="G7" s="8" t="n">
        <f aca="false">profile!$C$3</f>
        <v>2</v>
      </c>
      <c r="H7" s="8" t="str">
        <f aca="false">profile!$B$3</f>
        <v>viodev02</v>
      </c>
      <c r="I7" s="6" t="n">
        <f aca="false">2*10^2+C7</f>
        <v>204</v>
      </c>
      <c r="J7" s="6" t="n">
        <v>0</v>
      </c>
      <c r="K7" s="9" t="str">
        <f aca="false">CONCATENATE("chsyscfg -m ",A7," -r prof -i 'name=",D7,", lpar_id=",C7,,", ""virtual_scsi_adapters+=""""",E7,"/",F7,"/",G7,"/",H7,"/",I7,"/",J7,"""'")</f>
        <v>chsyscfg -m Server-8205-E6B-SN06EFB4P -r prof -i 'name=default_profile, lpar_id=4, "virtual_scsi_adapters+=""204/client/2/viodev02/204/0"'</v>
      </c>
    </row>
    <row r="8" customFormat="false" ht="15" hidden="false" customHeight="false" outlineLevel="0" collapsed="false">
      <c r="A8" s="8" t="str">
        <f aca="false">profile!$A$2</f>
        <v>Server-8205-E6B-SN06EFB4P</v>
      </c>
      <c r="B8" s="8" t="str">
        <f aca="false">profile!B6</f>
        <v>nimsvr</v>
      </c>
      <c r="C8" s="8" t="n">
        <f aca="false">profile!C6</f>
        <v>5</v>
      </c>
      <c r="D8" s="8" t="str">
        <f aca="false">profile!D6</f>
        <v>default_profile</v>
      </c>
      <c r="E8" s="6" t="n">
        <f aca="false">2*10^2+C8</f>
        <v>205</v>
      </c>
      <c r="F8" s="6" t="s">
        <v>56</v>
      </c>
      <c r="G8" s="8" t="n">
        <f aca="false">profile!$C$3</f>
        <v>2</v>
      </c>
      <c r="H8" s="8" t="str">
        <f aca="false">profile!$B$3</f>
        <v>viodev02</v>
      </c>
      <c r="I8" s="6" t="n">
        <f aca="false">2*10^2+C8</f>
        <v>205</v>
      </c>
      <c r="J8" s="6" t="n">
        <v>0</v>
      </c>
      <c r="K8" s="9" t="str">
        <f aca="false">CONCATENATE("chsyscfg -m ",A8," -r prof -i 'name=",D8,", lpar_id=",C8,,", ""virtual_scsi_adapters+=""""",E8,"/",F8,"/",G8,"/",H8,"/",I8,"/",J8,"""'")</f>
        <v>chsyscfg -m Server-8205-E6B-SN06EFB4P -r prof -i 'name=default_profile, lpar_id=5, "virtual_scsi_adapters+=""205/client/2/viodev02/205/0"'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I17" activeCellId="0" sqref="I17"/>
    </sheetView>
  </sheetViews>
  <sheetFormatPr defaultColWidth="10.6171875" defaultRowHeight="16" zeroHeight="false" outlineLevelRow="0" outlineLevelCol="0"/>
  <cols>
    <col collapsed="false" customWidth="true" hidden="false" outlineLevel="0" max="1" min="1" style="0" width="32.28"/>
    <col collapsed="false" customWidth="true" hidden="false" outlineLevel="0" max="11" min="2" style="0" width="14.14"/>
    <col collapsed="false" customWidth="true" hidden="false" outlineLevel="0" max="12" min="12" style="0" width="112.71"/>
  </cols>
  <sheetData>
    <row r="1" customFormat="false" ht="28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41</v>
      </c>
      <c r="F1" s="11" t="s">
        <v>42</v>
      </c>
      <c r="G1" s="11" t="s">
        <v>43</v>
      </c>
      <c r="H1" s="11" t="s">
        <v>44</v>
      </c>
      <c r="I1" s="10" t="s">
        <v>45</v>
      </c>
      <c r="J1" s="10" t="s">
        <v>48</v>
      </c>
      <c r="K1" s="10" t="s">
        <v>46</v>
      </c>
      <c r="L1" s="12" t="s">
        <v>22</v>
      </c>
    </row>
    <row r="2" customFormat="false" ht="15" hidden="false" customHeight="false" outlineLevel="0" collapsed="false">
      <c r="A2" s="8" t="str">
        <f aca="false">profile!$A$2</f>
        <v>Server-8205-E6B-SN06EFB4P</v>
      </c>
      <c r="B2" s="8" t="str">
        <f aca="false">profile!B4</f>
        <v>aixdev01</v>
      </c>
      <c r="C2" s="8" t="n">
        <f aca="false">profile!C4</f>
        <v>3</v>
      </c>
      <c r="D2" s="8" t="str">
        <f aca="false">profile!D4</f>
        <v>default_profile</v>
      </c>
      <c r="E2" s="6" t="n">
        <f aca="false">3*10^2+C2</f>
        <v>303</v>
      </c>
      <c r="F2" s="6" t="s">
        <v>56</v>
      </c>
      <c r="G2" s="8" t="n">
        <f aca="false">profile!$C$2</f>
        <v>1</v>
      </c>
      <c r="H2" s="8" t="str">
        <f aca="false">profile!$B$2</f>
        <v>viodev01</v>
      </c>
      <c r="I2" s="6" t="n">
        <f aca="false">3*10^2+C2</f>
        <v>303</v>
      </c>
      <c r="J2" s="6"/>
      <c r="K2" s="6" t="n">
        <v>0</v>
      </c>
      <c r="L2" s="9" t="str">
        <f aca="false">CONCATENATE(  "chsyscfg -m ",A2,  " -r prof -i 'name=",D2,  ", lpar_id=",C2,  ", ""virtual_fc_adapters+=""""",E2,  "/",F2,  "/",G2,  "/",H2,  "/",I2,  "/",J2,  "/",K2,  """'" )</f>
        <v>chsyscfg -m Server-8205-E6B-SN06EFB4P -r prof -i 'name=default_profile, lpar_id=3, "virtual_fc_adapters+=""303/client/1/viodev01/303//0"'</v>
      </c>
    </row>
    <row r="3" customFormat="false" ht="15" hidden="false" customHeight="false" outlineLevel="0" collapsed="false">
      <c r="A3" s="8" t="str">
        <f aca="false">profile!$A$2</f>
        <v>Server-8205-E6B-SN06EFB4P</v>
      </c>
      <c r="B3" s="8" t="str">
        <f aca="false">profile!B5</f>
        <v>aixdev02</v>
      </c>
      <c r="C3" s="8" t="n">
        <f aca="false">profile!C5</f>
        <v>4</v>
      </c>
      <c r="D3" s="8" t="str">
        <f aca="false">profile!D5</f>
        <v>default_profile</v>
      </c>
      <c r="E3" s="6" t="n">
        <f aca="false">3*10^2+C3</f>
        <v>304</v>
      </c>
      <c r="F3" s="6" t="s">
        <v>56</v>
      </c>
      <c r="G3" s="8" t="n">
        <f aca="false">profile!$C$2</f>
        <v>1</v>
      </c>
      <c r="H3" s="8" t="str">
        <f aca="false">profile!$B$2</f>
        <v>viodev01</v>
      </c>
      <c r="I3" s="6" t="n">
        <f aca="false">3*10^2+C3</f>
        <v>304</v>
      </c>
      <c r="J3" s="6"/>
      <c r="K3" s="6" t="n">
        <v>0</v>
      </c>
      <c r="L3" s="9" t="str">
        <f aca="false">CONCATENATE(  "chsyscfg -m ",A3,  " -r prof -i 'name=",D3,  ", lpar_id=",C3,  ", ""virtual_fc_adapters+=""""",E3,  "/",F3,  "/",G3,  "/",H3,  "/",I3,  "/",J3,  "/",K3,  """'" )</f>
        <v>chsyscfg -m Server-8205-E6B-SN06EFB4P -r prof -i 'name=default_profile, lpar_id=4, "virtual_fc_adapters+=""304/client/1/viodev01/304//0"'</v>
      </c>
    </row>
    <row r="4" customFormat="false" ht="15" hidden="false" customHeight="false" outlineLevel="0" collapsed="false">
      <c r="A4" s="8" t="str">
        <f aca="false">profile!$A$2</f>
        <v>Server-8205-E6B-SN06EFB4P</v>
      </c>
      <c r="B4" s="8" t="str">
        <f aca="false">profile!B6</f>
        <v>nimsvr</v>
      </c>
      <c r="C4" s="8" t="n">
        <f aca="false">profile!C6</f>
        <v>5</v>
      </c>
      <c r="D4" s="8" t="str">
        <f aca="false">profile!D6</f>
        <v>default_profile</v>
      </c>
      <c r="E4" s="6" t="n">
        <f aca="false">3*10^2+C4</f>
        <v>305</v>
      </c>
      <c r="F4" s="6" t="s">
        <v>56</v>
      </c>
      <c r="G4" s="8" t="n">
        <f aca="false">profile!$C$2</f>
        <v>1</v>
      </c>
      <c r="H4" s="8" t="str">
        <f aca="false">profile!$B$2</f>
        <v>viodev01</v>
      </c>
      <c r="I4" s="6" t="n">
        <f aca="false">3*10^2+C4</f>
        <v>305</v>
      </c>
      <c r="J4" s="6"/>
      <c r="K4" s="6" t="n">
        <v>0</v>
      </c>
      <c r="L4" s="9" t="str">
        <f aca="false">CONCATENATE(  "chsyscfg -m ",A4,  " -r prof -i 'name=",D4,  ", lpar_id=",C4,  ", ""virtual_fc_adapters+=""""",E4,  "/",F4,  "/",G4,  "/",H4,  "/",I4,  "/",J4,  "/",K4,  """'" )</f>
        <v>chsyscfg -m Server-8205-E6B-SN06EFB4P -r prof -i 'name=default_profile, lpar_id=5, "virtual_fc_adapters+=""305/client/1/viodev01/305//0"'</v>
      </c>
    </row>
    <row r="5" customFormat="false" ht="15" hidden="false" customHeight="false" outlineLevel="0" collapsed="false">
      <c r="L5" s="9"/>
    </row>
    <row r="6" customFormat="false" ht="15" hidden="false" customHeight="false" outlineLevel="0" collapsed="false">
      <c r="A6" s="8" t="str">
        <f aca="false">profile!$A$2</f>
        <v>Server-8205-E6B-SN06EFB4P</v>
      </c>
      <c r="B6" s="8" t="str">
        <f aca="false">profile!B4</f>
        <v>aixdev01</v>
      </c>
      <c r="C6" s="8" t="n">
        <f aca="false">profile!C4</f>
        <v>3</v>
      </c>
      <c r="D6" s="8" t="str">
        <f aca="false">profile!D4</f>
        <v>default_profile</v>
      </c>
      <c r="E6" s="6" t="n">
        <f aca="false">4*10^2+C6</f>
        <v>403</v>
      </c>
      <c r="F6" s="6" t="s">
        <v>56</v>
      </c>
      <c r="G6" s="8" t="n">
        <f aca="false">profile!$C$3</f>
        <v>2</v>
      </c>
      <c r="H6" s="8" t="str">
        <f aca="false">profile!$B$3</f>
        <v>viodev02</v>
      </c>
      <c r="I6" s="6" t="n">
        <f aca="false">4*10^2+C6</f>
        <v>403</v>
      </c>
      <c r="J6" s="6"/>
      <c r="K6" s="6" t="n">
        <v>0</v>
      </c>
      <c r="L6" s="9" t="str">
        <f aca="false">CONCATENATE(  "chsyscfg -m ",A6,  " -r prof -i 'name=",D6,  ", lpar_id=",C6,  ", ""virtual_fc_adapters+=""""",E6,  "/",F6,  "/",G6,  "/",H6,  "/",I6,  "/",J6,  "/",K6,  """'" )</f>
        <v>chsyscfg -m Server-8205-E6B-SN06EFB4P -r prof -i 'name=default_profile, lpar_id=3, "virtual_fc_adapters+=""403/client/2/viodev02/403//0"'</v>
      </c>
    </row>
    <row r="7" customFormat="false" ht="15" hidden="false" customHeight="false" outlineLevel="0" collapsed="false">
      <c r="A7" s="8" t="str">
        <f aca="false">profile!$A$2</f>
        <v>Server-8205-E6B-SN06EFB4P</v>
      </c>
      <c r="B7" s="8" t="str">
        <f aca="false">profile!B5</f>
        <v>aixdev02</v>
      </c>
      <c r="C7" s="8" t="n">
        <f aca="false">profile!C5</f>
        <v>4</v>
      </c>
      <c r="D7" s="8" t="str">
        <f aca="false">profile!D5</f>
        <v>default_profile</v>
      </c>
      <c r="E7" s="6" t="n">
        <f aca="false">4*10^2+C7</f>
        <v>404</v>
      </c>
      <c r="F7" s="6" t="s">
        <v>56</v>
      </c>
      <c r="G7" s="8" t="n">
        <f aca="false">profile!$C$3</f>
        <v>2</v>
      </c>
      <c r="H7" s="8" t="str">
        <f aca="false">profile!$B$3</f>
        <v>viodev02</v>
      </c>
      <c r="I7" s="6" t="n">
        <f aca="false">4*10^2+C7</f>
        <v>404</v>
      </c>
      <c r="J7" s="6"/>
      <c r="K7" s="6" t="n">
        <v>0</v>
      </c>
      <c r="L7" s="9" t="str">
        <f aca="false">CONCATENATE(  "chsyscfg -m ",A7,  " -r prof -i 'name=",D7,  ", lpar_id=",C7,  ", ""virtual_fc_adapters+=""""",E7,  "/",F7,  "/",G7,  "/",H7,  "/",I7,  "/",J7,  "/",K7,  """'" )</f>
        <v>chsyscfg -m Server-8205-E6B-SN06EFB4P -r prof -i 'name=default_profile, lpar_id=4, "virtual_fc_adapters+=""404/client/2/viodev02/404//0"'</v>
      </c>
    </row>
    <row r="8" customFormat="false" ht="15" hidden="false" customHeight="false" outlineLevel="0" collapsed="false">
      <c r="A8" s="8" t="str">
        <f aca="false">profile!$A$2</f>
        <v>Server-8205-E6B-SN06EFB4P</v>
      </c>
      <c r="B8" s="8" t="str">
        <f aca="false">profile!B6</f>
        <v>nimsvr</v>
      </c>
      <c r="C8" s="8" t="n">
        <f aca="false">profile!C6</f>
        <v>5</v>
      </c>
      <c r="D8" s="8" t="str">
        <f aca="false">profile!D6</f>
        <v>default_profile</v>
      </c>
      <c r="E8" s="6" t="n">
        <f aca="false">4*10^2+C8</f>
        <v>405</v>
      </c>
      <c r="F8" s="6" t="s">
        <v>56</v>
      </c>
      <c r="G8" s="8" t="n">
        <f aca="false">profile!$C$3</f>
        <v>2</v>
      </c>
      <c r="H8" s="8" t="str">
        <f aca="false">profile!$B$3</f>
        <v>viodev02</v>
      </c>
      <c r="I8" s="6" t="n">
        <f aca="false">4*10^2+C8</f>
        <v>405</v>
      </c>
      <c r="J8" s="6"/>
      <c r="K8" s="6" t="n">
        <v>0</v>
      </c>
      <c r="L8" s="9" t="str">
        <f aca="false">CONCATENATE(  "chsyscfg -m ",A8,  " -r prof -i 'name=",D8,  ", lpar_id=",C8,  ", ""virtual_fc_adapters+=""""",E8,  "/",F8,  "/",G8,  "/",H8,  "/",I8,  "/",J8,  "/",K8,  """'" )</f>
        <v>chsyscfg -m Server-8205-E6B-SN06EFB4P -r prof -i 'name=default_profile, lpar_id=5, "virtual_fc_adapters+=""405/client/2/viodev02/405//0"'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N1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J12" activeCellId="0" sqref="J12"/>
    </sheetView>
  </sheetViews>
  <sheetFormatPr defaultColWidth="10.6171875" defaultRowHeight="16" zeroHeight="false" outlineLevelRow="0" outlineLevelCol="0"/>
  <cols>
    <col collapsed="false" customWidth="true" hidden="false" outlineLevel="0" max="2" min="1" style="0" width="14.14"/>
    <col collapsed="false" customWidth="true" hidden="false" outlineLevel="0" max="4" min="3" style="0" width="16"/>
    <col collapsed="false" customWidth="true" hidden="false" outlineLevel="0" max="5" min="5" style="0" width="14.86"/>
    <col collapsed="false" customWidth="true" hidden="false" outlineLevel="0" max="6" min="6" style="0" width="17"/>
    <col collapsed="false" customWidth="true" hidden="false" outlineLevel="0" max="7" min="7" style="0" width="17.14"/>
    <col collapsed="false" customWidth="true" hidden="false" outlineLevel="0" max="8" min="8" style="0" width="13.29"/>
    <col collapsed="false" customWidth="true" hidden="false" outlineLevel="0" max="13" min="9" style="0" width="14.14"/>
    <col collapsed="false" customWidth="true" hidden="false" outlineLevel="0" max="14" min="14" style="0" width="18.14"/>
  </cols>
  <sheetData>
    <row r="2" customFormat="false" ht="15" hidden="false" customHeight="false" outlineLevel="0" collapsed="false">
      <c r="C2" s="14" t="s">
        <v>57</v>
      </c>
      <c r="D2" s="14" t="s">
        <v>58</v>
      </c>
      <c r="E2" s="14" t="s">
        <v>59</v>
      </c>
      <c r="F2" s="14" t="s">
        <v>60</v>
      </c>
      <c r="G2" s="14" t="s">
        <v>61</v>
      </c>
      <c r="H2" s="14" t="s">
        <v>62</v>
      </c>
      <c r="I2" s="14" t="s">
        <v>63</v>
      </c>
      <c r="J2" s="14" t="s">
        <v>64</v>
      </c>
      <c r="K2" s="14" t="s">
        <v>65</v>
      </c>
      <c r="L2" s="14" t="s">
        <v>66</v>
      </c>
      <c r="M2" s="14" t="s">
        <v>67</v>
      </c>
      <c r="N2" s="14" t="s">
        <v>22</v>
      </c>
    </row>
    <row r="3" customFormat="false" ht="15" hidden="false" customHeight="false" outlineLevel="0" collapsed="false">
      <c r="A3" s="8" t="str">
        <f aca="false">profile!B2</f>
        <v>viodev01</v>
      </c>
      <c r="B3" s="7" t="s">
        <v>68</v>
      </c>
      <c r="C3" s="2"/>
      <c r="D3" s="2"/>
      <c r="E3" s="2" t="s">
        <v>69</v>
      </c>
      <c r="F3" s="2" t="s">
        <v>70</v>
      </c>
      <c r="G3" s="8" t="n">
        <f aca="false">'SEA-VIO Server'!G3</f>
        <v>1201</v>
      </c>
      <c r="H3" s="8" t="n">
        <f aca="false">'SEA-VIO Server'!E3</f>
        <v>99</v>
      </c>
      <c r="I3" s="2" t="s">
        <v>71</v>
      </c>
      <c r="J3" s="8" t="n">
        <f aca="false">'SEA-VIO Server'!G2</f>
        <v>1101</v>
      </c>
      <c r="K3" s="8" t="n">
        <f aca="false">'SEA-VIO Server'!E2</f>
        <v>2</v>
      </c>
      <c r="L3" s="8" t="n">
        <f aca="false">'SEA-VIO Server'!I2</f>
        <v>1</v>
      </c>
      <c r="M3" s="2"/>
      <c r="N3" s="4" t="str">
        <f aca="false">CONCATENATE("mkvdev -sea ",E3," -vadapter ",I3," -default ",I3," -defaultid ",J3," -attr ha_mode=auto ctl_chan=",F3)</f>
        <v>mkvdev -sea ent0 -vadapter ent4 -default ent4 -defaultid 1101 -attr ha_mode=auto ctl_chan=ent5</v>
      </c>
    </row>
    <row r="4" customFormat="false" ht="15" hidden="false" customHeight="false" outlineLevel="0" collapsed="false">
      <c r="C4" s="2"/>
      <c r="D4" s="2"/>
      <c r="E4" s="2"/>
      <c r="F4" s="2"/>
      <c r="G4" s="2"/>
      <c r="H4" s="2"/>
      <c r="I4" s="2"/>
      <c r="J4" s="2"/>
      <c r="K4" s="2"/>
      <c r="N4" s="4"/>
    </row>
    <row r="5" customFormat="false" ht="15" hidden="false" customHeight="false" outlineLevel="0" collapsed="false">
      <c r="A5" s="8" t="str">
        <f aca="false">profile!B3</f>
        <v>viodev02</v>
      </c>
      <c r="B5" s="7" t="s">
        <v>68</v>
      </c>
      <c r="C5" s="2"/>
      <c r="D5" s="2"/>
      <c r="E5" s="2" t="s">
        <v>69</v>
      </c>
      <c r="F5" s="2" t="s">
        <v>70</v>
      </c>
      <c r="G5" s="8" t="n">
        <f aca="false">'SEA-VIO Server'!G6</f>
        <v>1201</v>
      </c>
      <c r="H5" s="8" t="n">
        <f aca="false">'SEA-VIO Server'!E6</f>
        <v>99</v>
      </c>
      <c r="I5" s="2" t="s">
        <v>71</v>
      </c>
      <c r="J5" s="8" t="n">
        <f aca="false">'SEA-VIO Server'!G5</f>
        <v>1101</v>
      </c>
      <c r="K5" s="8" t="n">
        <f aca="false">'SEA-VIO Server'!E5</f>
        <v>2</v>
      </c>
      <c r="L5" s="8" t="n">
        <f aca="false">'SEA-VIO Server'!I5</f>
        <v>2</v>
      </c>
      <c r="M5" s="2"/>
      <c r="N5" s="4" t="str">
        <f aca="false">CONCATENATE("mkvdev -sea ",E5," -vadapter ",I5," -default ",I5," -defaultid ",J5," -attr ha_mode=auto ctl_chan=",F5)</f>
        <v>mkvdev -sea ent0 -vadapter ent4 -default ent4 -defaultid 1101 -attr ha_mode=auto ctl_chan=ent5</v>
      </c>
    </row>
    <row r="6" customFormat="false" ht="15" hidden="false" customHeight="false" outlineLevel="0" collapsed="false">
      <c r="B6" s="7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4"/>
    </row>
    <row r="7" customFormat="false" ht="15" hidden="false" customHeight="false" outlineLevel="0" collapsed="false">
      <c r="B7" s="7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4"/>
    </row>
    <row r="9" customFormat="false" ht="16" hidden="false" customHeight="false" outlineLevel="0" collapsed="false">
      <c r="B9" s="15" t="s">
        <v>72</v>
      </c>
      <c r="C9" s="15" t="s">
        <v>73</v>
      </c>
      <c r="D9" s="15" t="s">
        <v>74</v>
      </c>
      <c r="E9" s="15" t="s">
        <v>75</v>
      </c>
      <c r="F9" s="15" t="s">
        <v>76</v>
      </c>
      <c r="G9" s="15" t="s">
        <v>77</v>
      </c>
      <c r="H9" s="15" t="s">
        <v>78</v>
      </c>
      <c r="I9" s="15" t="s">
        <v>79</v>
      </c>
      <c r="J9" s="7" t="s">
        <v>22</v>
      </c>
    </row>
    <row r="10" customFormat="false" ht="15" hidden="false" customHeight="false" outlineLevel="0" collapsed="false">
      <c r="A10" s="8" t="str">
        <f aca="false">profile!B2</f>
        <v>viodev01</v>
      </c>
      <c r="B10" s="5" t="s">
        <v>80</v>
      </c>
      <c r="C10" s="8" t="str">
        <f aca="false">A10</f>
        <v>viodev01</v>
      </c>
      <c r="D10" s="2" t="s">
        <v>81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9" t="str">
        <f aca="false">CONCATENATE("mktcpip -hostname ",C10," -inetaddr ",D10," -gateway ",F10," -netmask ",E10," -interface ",B10," -start ")</f>
        <v>mktcpip -hostname viodev01 -inetaddr 192.168.15.24 -gateway 192.168.15.1 -netmask 255.255.255.0 -interface en6 -start </v>
      </c>
    </row>
    <row r="11" customFormat="false" ht="15" hidden="false" customHeight="false" outlineLevel="0" collapsed="false">
      <c r="B11" s="5"/>
      <c r="C11" s="5"/>
    </row>
    <row r="12" customFormat="false" ht="15" hidden="false" customHeight="false" outlineLevel="0" collapsed="false">
      <c r="A12" s="8" t="str">
        <f aca="false">profile!B3</f>
        <v>viodev02</v>
      </c>
      <c r="B12" s="5" t="s">
        <v>80</v>
      </c>
      <c r="C12" s="8" t="str">
        <f aca="false">A12</f>
        <v>viodev02</v>
      </c>
      <c r="D12" s="2" t="s">
        <v>87</v>
      </c>
      <c r="E12" s="2" t="s">
        <v>82</v>
      </c>
      <c r="F12" s="2" t="s">
        <v>83</v>
      </c>
      <c r="G12" s="2" t="s">
        <v>84</v>
      </c>
      <c r="H12" s="2" t="s">
        <v>85</v>
      </c>
      <c r="I12" s="2" t="s">
        <v>86</v>
      </c>
      <c r="J12" s="9" t="str">
        <f aca="false">CONCATENATE("mktcpip -hostname ",C12," -inetaddr ",D12," -gateway ",F12," -netmask ",E12," -interface ",B12," -start ")</f>
        <v>mktcpip -hostname viodev02 -inetaddr 192.168.15.25 -gateway 192.168.15.1 -netmask 255.255.255.0 -interface en6 -start </v>
      </c>
    </row>
    <row r="13" customFormat="false" ht="15" hidden="false" customHeight="fals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K6" activeCellId="0" sqref="K6"/>
    </sheetView>
  </sheetViews>
  <sheetFormatPr defaultColWidth="10.6171875" defaultRowHeight="16" zeroHeight="false" outlineLevelRow="0" outlineLevelCol="0"/>
  <cols>
    <col collapsed="false" customWidth="true" hidden="false" outlineLevel="0" max="8" min="1" style="0" width="14.14"/>
    <col collapsed="false" customWidth="true" hidden="false" outlineLevel="0" max="9" min="9" style="0" width="32.71"/>
    <col collapsed="false" customWidth="true" hidden="false" outlineLevel="0" max="10" min="10" style="0" width="28"/>
    <col collapsed="false" customWidth="true" hidden="false" outlineLevel="0" max="11" min="11" style="0" width="47.55"/>
  </cols>
  <sheetData>
    <row r="1" customFormat="false" ht="16" hidden="false" customHeight="false" outlineLevel="0" collapsed="false">
      <c r="B1" s="16" t="s">
        <v>73</v>
      </c>
      <c r="C1" s="16" t="s">
        <v>88</v>
      </c>
      <c r="D1" s="10" t="s">
        <v>89</v>
      </c>
      <c r="E1" s="10" t="s">
        <v>90</v>
      </c>
      <c r="F1" s="10" t="s">
        <v>91</v>
      </c>
      <c r="G1" s="10" t="s">
        <v>92</v>
      </c>
      <c r="H1" s="16" t="s">
        <v>93</v>
      </c>
      <c r="I1" s="16" t="s">
        <v>94</v>
      </c>
      <c r="J1" s="7" t="s">
        <v>95</v>
      </c>
      <c r="K1" s="12" t="s">
        <v>96</v>
      </c>
    </row>
    <row r="2" customFormat="false" ht="15" hidden="false" customHeight="false" outlineLevel="0" collapsed="false">
      <c r="B2" s="8" t="str">
        <f aca="false">profile!B4</f>
        <v>aixdev01</v>
      </c>
      <c r="C2" s="8" t="n">
        <f aca="false">profile!C4</f>
        <v>3</v>
      </c>
      <c r="D2" s="8" t="str">
        <f aca="false">profile!$B$2</f>
        <v>viodev01</v>
      </c>
      <c r="E2" s="2" t="str">
        <f aca="false">CONCATENATE("lp",C2,"_hd0")</f>
        <v>lp3_hd0</v>
      </c>
      <c r="F2" s="2" t="n">
        <v>50</v>
      </c>
      <c r="G2" s="6" t="s">
        <v>97</v>
      </c>
      <c r="H2" s="6" t="s">
        <v>98</v>
      </c>
      <c r="I2" s="2" t="str">
        <f aca="false">CONCATENATE("lp",C2,"_hdisk0")</f>
        <v>lp3_hdisk0</v>
      </c>
      <c r="J2" s="9" t="str">
        <f aca="false">CONCATENATE("mklv -lv ",E2," ",G2," ",F2,"G")</f>
        <v>mklv -lv lp3_hd0 client_vg 50G</v>
      </c>
      <c r="K2" s="9" t="str">
        <f aca="false">CONCATENATE("mkvdev -vdev ",E2," -vadapter ",H2," -dev ",I2)</f>
        <v>mkvdev -vdev lp3_hd0 -vadapter vhost0 -dev lp3_hdisk0</v>
      </c>
    </row>
    <row r="3" customFormat="false" ht="15" hidden="false" customHeight="false" outlineLevel="0" collapsed="false">
      <c r="B3" s="8" t="str">
        <f aca="false">profile!B5</f>
        <v>aixdev02</v>
      </c>
      <c r="C3" s="8" t="n">
        <f aca="false">profile!C5</f>
        <v>4</v>
      </c>
      <c r="D3" s="8" t="str">
        <f aca="false">profile!$B$2</f>
        <v>viodev01</v>
      </c>
      <c r="E3" s="2" t="str">
        <f aca="false">CONCATENATE("lp",C3,"_hd0")</f>
        <v>lp4_hd0</v>
      </c>
      <c r="F3" s="2" t="n">
        <v>50</v>
      </c>
      <c r="G3" s="6" t="s">
        <v>97</v>
      </c>
      <c r="H3" s="6" t="s">
        <v>99</v>
      </c>
      <c r="I3" s="2" t="str">
        <f aca="false">CONCATENATE("lp",C3,"_hdisk0")</f>
        <v>lp4_hdisk0</v>
      </c>
      <c r="J3" s="9" t="str">
        <f aca="false">CONCATENATE("mklv -lv ",E3," ",G3," ",F3,"G")</f>
        <v>mklv -lv lp4_hd0 client_vg 50G</v>
      </c>
      <c r="K3" s="9" t="str">
        <f aca="false">CONCATENATE("mkvdev -vdev ",E3," -vadapter ",H3," -dev ",I3)</f>
        <v>mkvdev -vdev lp4_hd0 -vadapter vhost1 -dev lp4_hdisk0</v>
      </c>
    </row>
    <row r="4" customFormat="false" ht="15" hidden="false" customHeight="false" outlineLevel="0" collapsed="false">
      <c r="B4" s="8" t="str">
        <f aca="false">profile!B6</f>
        <v>nimsvr</v>
      </c>
      <c r="C4" s="8" t="n">
        <f aca="false">profile!C6</f>
        <v>5</v>
      </c>
      <c r="D4" s="8" t="str">
        <f aca="false">profile!$B$2</f>
        <v>viodev01</v>
      </c>
      <c r="E4" s="2" t="str">
        <f aca="false">CONCATENATE("lp",C4,"_hd0")</f>
        <v>lp5_hd0</v>
      </c>
      <c r="F4" s="2" t="n">
        <v>50</v>
      </c>
      <c r="G4" s="6" t="s">
        <v>97</v>
      </c>
      <c r="H4" s="6" t="s">
        <v>100</v>
      </c>
      <c r="I4" s="2" t="str">
        <f aca="false">CONCATENATE("lp",C4,"_hdisk0")</f>
        <v>lp5_hdisk0</v>
      </c>
      <c r="J4" s="9" t="str">
        <f aca="false">CONCATENATE("mklv -lv ",E4," ",G4," ",F4,"G")</f>
        <v>mklv -lv lp5_hd0 client_vg 50G</v>
      </c>
      <c r="K4" s="9" t="str">
        <f aca="false">CONCATENATE("mkvdev -vdev ",E4," -vadapter ",H4," -dev ",I4)</f>
        <v>mkvdev -vdev lp5_hd0 -vadapter vhost2 -dev lp5_hdisk0</v>
      </c>
    </row>
    <row r="6" customFormat="false" ht="15" hidden="false" customHeight="false" outlineLevel="0" collapsed="false">
      <c r="B6" s="8" t="str">
        <f aca="false">profile!B4</f>
        <v>aixdev01</v>
      </c>
      <c r="C6" s="8" t="n">
        <f aca="false">profile!C4</f>
        <v>3</v>
      </c>
      <c r="D6" s="8" t="str">
        <f aca="false">profile!$B$3</f>
        <v>viodev02</v>
      </c>
      <c r="E6" s="2" t="str">
        <f aca="false">CONCATENATE("lp",C6,"_hd1")</f>
        <v>lp3_hd1</v>
      </c>
      <c r="F6" s="2" t="n">
        <v>50</v>
      </c>
      <c r="G6" s="6" t="s">
        <v>97</v>
      </c>
      <c r="H6" s="6" t="s">
        <v>98</v>
      </c>
      <c r="I6" s="2" t="str">
        <f aca="false">CONCATENATE("lp",C6,"_hdisk1")</f>
        <v>lp3_hdisk1</v>
      </c>
      <c r="J6" s="9" t="str">
        <f aca="false">CONCATENATE("mklv -lv ",E6," ",G6," ",F6,"G")</f>
        <v>mklv -lv lp3_hd1 client_vg 50G</v>
      </c>
      <c r="K6" s="9" t="str">
        <f aca="false">CONCATENATE("mkvdev -vdev ",E6," -vadapter ",H6," -dev ",I6)</f>
        <v>mkvdev -vdev lp3_hd1 -vadapter vhost0 -dev lp3_hdisk1</v>
      </c>
    </row>
    <row r="7" customFormat="false" ht="15" hidden="false" customHeight="false" outlineLevel="0" collapsed="false">
      <c r="B7" s="8" t="str">
        <f aca="false">profile!B5</f>
        <v>aixdev02</v>
      </c>
      <c r="C7" s="8" t="n">
        <f aca="false">profile!C5</f>
        <v>4</v>
      </c>
      <c r="D7" s="8" t="str">
        <f aca="false">profile!$B$3</f>
        <v>viodev02</v>
      </c>
      <c r="E7" s="2" t="str">
        <f aca="false">CONCATENATE("lp",C7,"_hd1")</f>
        <v>lp4_hd1</v>
      </c>
      <c r="F7" s="2" t="n">
        <v>50</v>
      </c>
      <c r="G7" s="6" t="s">
        <v>97</v>
      </c>
      <c r="H7" s="6" t="s">
        <v>99</v>
      </c>
      <c r="I7" s="2" t="str">
        <f aca="false">CONCATENATE("lp",C7,"_hdisk1")</f>
        <v>lp4_hdisk1</v>
      </c>
      <c r="J7" s="9" t="str">
        <f aca="false">CONCATENATE("mklv -lv ",E7," ",G7," ",F7,"G")</f>
        <v>mklv -lv lp4_hd1 client_vg 50G</v>
      </c>
      <c r="K7" s="9" t="str">
        <f aca="false">CONCATENATE("mkvdev -vdev ",E7," -vadapter ",H7," -dev ",I7)</f>
        <v>mkvdev -vdev lp4_hd1 -vadapter vhost1 -dev lp4_hdisk1</v>
      </c>
    </row>
    <row r="8" customFormat="false" ht="15" hidden="false" customHeight="false" outlineLevel="0" collapsed="false">
      <c r="B8" s="8" t="str">
        <f aca="false">profile!B6</f>
        <v>nimsvr</v>
      </c>
      <c r="C8" s="8" t="n">
        <f aca="false">profile!C6</f>
        <v>5</v>
      </c>
      <c r="D8" s="8" t="str">
        <f aca="false">profile!$B$3</f>
        <v>viodev02</v>
      </c>
      <c r="E8" s="2" t="str">
        <f aca="false">CONCATENATE("lp",C8,"_hd1")</f>
        <v>lp5_hd1</v>
      </c>
      <c r="F8" s="2" t="n">
        <v>50</v>
      </c>
      <c r="G8" s="6" t="s">
        <v>97</v>
      </c>
      <c r="H8" s="6" t="s">
        <v>100</v>
      </c>
      <c r="I8" s="2" t="str">
        <f aca="false">CONCATENATE("lp",C8,"_hdisk1")</f>
        <v>lp5_hdisk1</v>
      </c>
      <c r="J8" s="9" t="str">
        <f aca="false">CONCATENATE("mklv -lv ",E8," ",G8," ",F8,"G")</f>
        <v>mklv -lv lp5_hd1 client_vg 50G</v>
      </c>
      <c r="K8" s="9" t="str">
        <f aca="false">CONCATENATE("mkvdev -vdev ",E8," -vadapter ",H8," -dev ",I8)</f>
        <v>mkvdev -vdev lp5_hd1 -vadapter vhost2 -dev lp5_hdisk1</v>
      </c>
    </row>
    <row r="9" customFormat="false" ht="15" hidden="false" customHeight="false" outlineLevel="0" collapsed="false"/>
    <row r="10" customFormat="false" ht="15" hidden="false" customHeight="false" outlineLevel="0" collapsed="false"/>
    <row r="12" customFormat="false" ht="15" hidden="false" customHeight="false" outlineLevel="0" collapsed="false">
      <c r="B12" s="8" t="s">
        <v>24</v>
      </c>
      <c r="C12" s="9" t="s">
        <v>101</v>
      </c>
    </row>
    <row r="13" customFormat="false" ht="15" hidden="false" customHeight="false" outlineLevel="0" collapsed="false">
      <c r="B13" s="8" t="s">
        <v>30</v>
      </c>
      <c r="C13" s="9" t="s">
        <v>101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0.6171875" defaultRowHeight="16" zeroHeight="false" outlineLevelRow="0" outlineLevelCol="0"/>
  <cols>
    <col collapsed="false" customWidth="true" hidden="false" outlineLevel="0" max="7" min="1" style="0" width="14.14"/>
    <col collapsed="false" customWidth="true" hidden="false" outlineLevel="0" max="8" min="8" style="0" width="30.14"/>
  </cols>
  <sheetData>
    <row r="1" customFormat="false" ht="28" hidden="false" customHeight="false" outlineLevel="0" collapsed="false">
      <c r="A1" s="10" t="s">
        <v>1</v>
      </c>
      <c r="B1" s="10" t="s">
        <v>2</v>
      </c>
      <c r="C1" s="10" t="s">
        <v>41</v>
      </c>
      <c r="D1" s="11" t="s">
        <v>43</v>
      </c>
      <c r="E1" s="10" t="s">
        <v>45</v>
      </c>
      <c r="F1" s="10" t="s">
        <v>102</v>
      </c>
      <c r="G1" s="10" t="s">
        <v>103</v>
      </c>
      <c r="H1" s="12" t="s">
        <v>22</v>
      </c>
    </row>
    <row r="2" customFormat="false" ht="15" hidden="false" customHeight="false" outlineLevel="0" collapsed="false">
      <c r="A2" s="8" t="str">
        <f aca="false">profile!$B$2</f>
        <v>viodev01</v>
      </c>
      <c r="B2" s="8" t="n">
        <f aca="false">profile!$C$2</f>
        <v>1</v>
      </c>
      <c r="C2" s="8" t="n">
        <f aca="false">'NPIV-VIO Server'!E2</f>
        <v>303</v>
      </c>
      <c r="D2" s="8" t="n">
        <f aca="false">profile!C4</f>
        <v>3</v>
      </c>
      <c r="E2" s="8" t="n">
        <f aca="false">'NPIV-VIO Server'!I2</f>
        <v>303</v>
      </c>
      <c r="F2" s="6" t="s">
        <v>104</v>
      </c>
      <c r="G2" s="6" t="s">
        <v>105</v>
      </c>
      <c r="H2" s="17" t="str">
        <f aca="false">CONCATENATE("vfcmap -vadapter ",F2," -fcp ",G2)</f>
        <v>vfcmap -vadapter vfchost0 -fcp fcs0</v>
      </c>
    </row>
    <row r="3" customFormat="false" ht="15" hidden="false" customHeight="false" outlineLevel="0" collapsed="false">
      <c r="A3" s="8" t="str">
        <f aca="false">profile!$B$2</f>
        <v>viodev01</v>
      </c>
      <c r="B3" s="8" t="n">
        <f aca="false">profile!$C$2</f>
        <v>1</v>
      </c>
      <c r="C3" s="8" t="n">
        <f aca="false">'NPIV-VIO Server'!E3</f>
        <v>304</v>
      </c>
      <c r="D3" s="8" t="n">
        <f aca="false">profile!C5</f>
        <v>4</v>
      </c>
      <c r="E3" s="8" t="n">
        <f aca="false">'NPIV-VIO Server'!I3</f>
        <v>304</v>
      </c>
      <c r="F3" s="6" t="s">
        <v>106</v>
      </c>
      <c r="G3" s="6" t="s">
        <v>107</v>
      </c>
      <c r="H3" s="17" t="str">
        <f aca="false">CONCATENATE("vfcmap -vadapter ",F3," -fcp ",G3)</f>
        <v>vfcmap -vadapter vfchost1 -fcp fcs1</v>
      </c>
    </row>
    <row r="4" customFormat="false" ht="15" hidden="false" customHeight="false" outlineLevel="0" collapsed="false">
      <c r="A4" s="8" t="str">
        <f aca="false">profile!$B$2</f>
        <v>viodev01</v>
      </c>
      <c r="B4" s="8" t="n">
        <f aca="false">profile!$C$2</f>
        <v>1</v>
      </c>
      <c r="C4" s="8" t="n">
        <f aca="false">'NPIV-VIO Server'!E4</f>
        <v>305</v>
      </c>
      <c r="D4" s="8" t="n">
        <f aca="false">profile!C6</f>
        <v>5</v>
      </c>
      <c r="E4" s="8" t="n">
        <f aca="false">'NPIV-VIO Server'!I4</f>
        <v>305</v>
      </c>
      <c r="F4" s="6" t="s">
        <v>108</v>
      </c>
      <c r="G4" s="6" t="s">
        <v>109</v>
      </c>
      <c r="H4" s="17" t="str">
        <f aca="false">CONCATENATE("vfcmap -vadapter ",F4," -fcp ",G4)</f>
        <v>vfcmap -vadapter vfchost2 -fcp fcs2</v>
      </c>
    </row>
    <row r="6" customFormat="false" ht="15" hidden="false" customHeight="false" outlineLevel="0" collapsed="false">
      <c r="A6" s="8" t="str">
        <f aca="false">profile!$B$3</f>
        <v>viodev02</v>
      </c>
      <c r="B6" s="8" t="n">
        <f aca="false">profile!$C$3</f>
        <v>2</v>
      </c>
      <c r="C6" s="8" t="n">
        <f aca="false">'NPIV-VIO Server'!E6</f>
        <v>403</v>
      </c>
      <c r="D6" s="8" t="n">
        <f aca="false">profile!C4</f>
        <v>3</v>
      </c>
      <c r="E6" s="8" t="n">
        <f aca="false">'NPIV-VIO Server'!I6</f>
        <v>403</v>
      </c>
      <c r="F6" s="6" t="s">
        <v>104</v>
      </c>
      <c r="G6" s="6" t="s">
        <v>105</v>
      </c>
      <c r="H6" s="17" t="str">
        <f aca="false">CONCATENATE("vfcmap -vadapter ",F6," -fcp ",G6)</f>
        <v>vfcmap -vadapter vfchost0 -fcp fcs0</v>
      </c>
    </row>
    <row r="7" customFormat="false" ht="15" hidden="false" customHeight="false" outlineLevel="0" collapsed="false">
      <c r="A7" s="8" t="str">
        <f aca="false">profile!$B$3</f>
        <v>viodev02</v>
      </c>
      <c r="B7" s="8" t="n">
        <f aca="false">profile!$C$3</f>
        <v>2</v>
      </c>
      <c r="C7" s="8" t="n">
        <f aca="false">'NPIV-VIO Server'!E7</f>
        <v>404</v>
      </c>
      <c r="D7" s="8" t="n">
        <f aca="false">profile!C5</f>
        <v>4</v>
      </c>
      <c r="E7" s="8" t="n">
        <f aca="false">'NPIV-VIO Server'!I7</f>
        <v>404</v>
      </c>
      <c r="F7" s="6" t="s">
        <v>106</v>
      </c>
      <c r="G7" s="6" t="s">
        <v>107</v>
      </c>
      <c r="H7" s="17" t="str">
        <f aca="false">CONCATENATE("vfcmap -vadapter ",F7," -fcp ",G7)</f>
        <v>vfcmap -vadapter vfchost1 -fcp fcs1</v>
      </c>
    </row>
    <row r="8" customFormat="false" ht="15" hidden="false" customHeight="false" outlineLevel="0" collapsed="false">
      <c r="A8" s="8" t="str">
        <f aca="false">profile!$B$3</f>
        <v>viodev02</v>
      </c>
      <c r="B8" s="8" t="n">
        <f aca="false">profile!$C$3</f>
        <v>2</v>
      </c>
      <c r="C8" s="8" t="n">
        <f aca="false">'NPIV-VIO Server'!E8</f>
        <v>405</v>
      </c>
      <c r="D8" s="8" t="n">
        <f aca="false">profile!C6</f>
        <v>5</v>
      </c>
      <c r="E8" s="8" t="n">
        <f aca="false">'NPIV-VIO Server'!I8</f>
        <v>405</v>
      </c>
      <c r="F8" s="6" t="s">
        <v>108</v>
      </c>
      <c r="G8" s="6" t="s">
        <v>109</v>
      </c>
      <c r="H8" s="17" t="str">
        <f aca="false">CONCATENATE("vfcmap -vadapter ",F8," -fcp ",G8)</f>
        <v>vfcmap -vadapter vfchost2 -fcp fcs2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10.6171875" defaultRowHeight="16" zeroHeight="false" outlineLevelRow="0" outlineLevelCol="0"/>
  <cols>
    <col collapsed="false" customWidth="true" hidden="false" outlineLevel="0" max="4" min="1" style="0" width="14.14"/>
    <col collapsed="false" customWidth="true" hidden="false" outlineLevel="0" max="6" min="5" style="0" width="11.43"/>
    <col collapsed="false" customWidth="true" hidden="false" outlineLevel="0" max="7" min="7" style="0" width="25.42"/>
    <col collapsed="false" customWidth="true" hidden="false" outlineLevel="0" max="8" min="8" style="0" width="28.89"/>
    <col collapsed="false" customWidth="true" hidden="false" outlineLevel="0" max="9" min="9" style="0" width="18.46"/>
  </cols>
  <sheetData>
    <row r="2" customFormat="false" ht="16" hidden="false" customHeight="false" outlineLevel="0" collapsed="false">
      <c r="B2" s="7" t="s">
        <v>24</v>
      </c>
    </row>
    <row r="4" customFormat="false" ht="16" hidden="false" customHeight="false" outlineLevel="0" collapsed="false">
      <c r="B4" s="0" t="s">
        <v>110</v>
      </c>
    </row>
    <row r="6" customFormat="false" ht="16" hidden="false" customHeight="false" outlineLevel="0" collapsed="false">
      <c r="B6" s="0" t="s">
        <v>111</v>
      </c>
    </row>
    <row r="8" customFormat="false" ht="16" hidden="false" customHeight="false" outlineLevel="0" collapsed="false">
      <c r="B8" s="0" t="s">
        <v>112</v>
      </c>
    </row>
    <row r="10" customFormat="false" ht="16" hidden="false" customHeight="false" outlineLevel="0" collapsed="false">
      <c r="B10" s="0" t="s">
        <v>113</v>
      </c>
    </row>
    <row r="11" customFormat="false" ht="16" hidden="false" customHeight="false" outlineLevel="0" collapsed="false">
      <c r="B11" s="0" t="s">
        <v>114</v>
      </c>
    </row>
    <row r="13" customFormat="false" ht="16" hidden="false" customHeight="false" outlineLevel="0" collapsed="false">
      <c r="B13" s="0" t="s">
        <v>112</v>
      </c>
    </row>
    <row r="14" customFormat="false" ht="16" hidden="false" customHeight="false" outlineLevel="0" collapsed="false">
      <c r="B14" s="14"/>
      <c r="C14" s="14"/>
      <c r="D14" s="14"/>
      <c r="E14" s="14"/>
    </row>
    <row r="15" customFormat="false" ht="16" hidden="false" customHeight="false" outlineLevel="0" collapsed="false">
      <c r="B15" s="14" t="s">
        <v>73</v>
      </c>
      <c r="C15" s="14" t="s">
        <v>88</v>
      </c>
      <c r="D15" s="14" t="s">
        <v>89</v>
      </c>
      <c r="E15" s="14" t="s">
        <v>93</v>
      </c>
      <c r="F15" s="14" t="s">
        <v>115</v>
      </c>
      <c r="G15" s="12" t="s">
        <v>95</v>
      </c>
      <c r="H15" s="12" t="s">
        <v>96</v>
      </c>
      <c r="I15" s="12" t="s">
        <v>116</v>
      </c>
    </row>
    <row r="16" customFormat="false" ht="15" hidden="false" customHeight="false" outlineLevel="0" collapsed="false">
      <c r="B16" s="8" t="str">
        <f aca="false">profile!B4</f>
        <v>aixdev01</v>
      </c>
      <c r="C16" s="8" t="n">
        <f aca="false">profile!C4</f>
        <v>3</v>
      </c>
      <c r="D16" s="8" t="str">
        <f aca="false">profile!$B$2</f>
        <v>viodev01</v>
      </c>
      <c r="E16" s="6" t="s">
        <v>98</v>
      </c>
      <c r="F16" s="6" t="s">
        <v>117</v>
      </c>
      <c r="G16" s="9" t="str">
        <f aca="false">CONCATENATE("mkvdev -fbo -vadapter ",E16)</f>
        <v>mkvdev -fbo -vadapter vhost0</v>
      </c>
      <c r="H16" s="17" t="str">
        <f aca="false">CONCATENATE("loadopt -vtd ",F16," -disk aix_72")</f>
        <v>loadopt -vtd vtopt0 -disk aix_72</v>
      </c>
      <c r="I16" s="17" t="str">
        <f aca="false">CONCATENATE("unloadopt -vtd ",F16)</f>
        <v>unloadopt -vtd vtopt0</v>
      </c>
    </row>
    <row r="17" customFormat="false" ht="15" hidden="false" customHeight="false" outlineLevel="0" collapsed="false">
      <c r="B17" s="8" t="str">
        <f aca="false">profile!B5</f>
        <v>aixdev02</v>
      </c>
      <c r="C17" s="8" t="n">
        <f aca="false">profile!C5</f>
        <v>4</v>
      </c>
      <c r="D17" s="8" t="str">
        <f aca="false">profile!$B$2</f>
        <v>viodev01</v>
      </c>
      <c r="E17" s="6" t="s">
        <v>99</v>
      </c>
      <c r="F17" s="6" t="s">
        <v>118</v>
      </c>
      <c r="G17" s="9" t="str">
        <f aca="false">CONCATENATE("mkvdev -fbo -vadapter ",E17)</f>
        <v>mkvdev -fbo -vadapter vhost1</v>
      </c>
      <c r="H17" s="17" t="str">
        <f aca="false">CONCATENATE("loadopt -vtd ",F17," -disk aix_72")</f>
        <v>loadopt -vtd vtopt1 -disk aix_72</v>
      </c>
      <c r="I17" s="17" t="str">
        <f aca="false">CONCATENATE("unloadopt -vtd ",F17)</f>
        <v>unloadopt -vtd vtopt1</v>
      </c>
    </row>
    <row r="18" customFormat="false" ht="15" hidden="false" customHeight="false" outlineLevel="0" collapsed="false">
      <c r="B18" s="8" t="str">
        <f aca="false">profile!B6</f>
        <v>nimsvr</v>
      </c>
      <c r="C18" s="8" t="n">
        <f aca="false">profile!C6</f>
        <v>5</v>
      </c>
      <c r="D18" s="8" t="str">
        <f aca="false">profile!$B$2</f>
        <v>viodev01</v>
      </c>
      <c r="E18" s="6" t="s">
        <v>100</v>
      </c>
      <c r="F18" s="6" t="s">
        <v>119</v>
      </c>
      <c r="G18" s="9" t="str">
        <f aca="false">CONCATENATE("mkvdev -fbo -vadapter ",E18)</f>
        <v>mkvdev -fbo -vadapter vhost2</v>
      </c>
      <c r="H18" s="17" t="str">
        <f aca="false">CONCATENATE("loadopt -vtd ",F18," -disk aix_72")</f>
        <v>loadopt -vtd vtopt2 -disk aix_72</v>
      </c>
      <c r="I18" s="17" t="str">
        <f aca="false">CONCATENATE("unloadopt -vtd ",F18)</f>
        <v>unloadopt -vtd vtopt2</v>
      </c>
    </row>
    <row r="20" customFormat="false" ht="16" hidden="false" customHeight="false" outlineLevel="0" collapsed="false">
      <c r="C20" s="9"/>
    </row>
    <row r="21" customFormat="false" ht="16" hidden="false" customHeight="false" outlineLevel="0" collapsed="false">
      <c r="C21" s="9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171875" defaultRowHeight="16" zeroHeight="false" outlineLevelRow="0" outlineLevelCol="0"/>
  <cols>
    <col collapsed="false" customWidth="true" hidden="false" outlineLevel="0" max="1" min="1" style="0" width="32.28"/>
    <col collapsed="false" customWidth="true" hidden="false" outlineLevel="0" max="4" min="2" style="0" width="14.14"/>
    <col collapsed="false" customWidth="true" hidden="false" outlineLevel="0" max="5" min="5" style="0" width="78.14"/>
    <col collapsed="false" customWidth="true" hidden="false" outlineLevel="0" max="6" min="6" style="0" width="72.11"/>
  </cols>
  <sheetData>
    <row r="1" customFormat="false" ht="16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120</v>
      </c>
      <c r="F1" s="11" t="s">
        <v>121</v>
      </c>
    </row>
    <row r="2" customFormat="false" ht="15" hidden="false" customHeight="false" outlineLevel="0" collapsed="false">
      <c r="A2" s="8" t="str">
        <f aca="false">profile!$A$2</f>
        <v>Server-8205-E6B-SN06EFB4P</v>
      </c>
      <c r="B2" s="8" t="str">
        <f aca="false">profile!B2</f>
        <v>viodev01</v>
      </c>
      <c r="C2" s="8" t="n">
        <f aca="false">profile!C2</f>
        <v>1</v>
      </c>
      <c r="D2" s="8" t="str">
        <f aca="false">profile!D2</f>
        <v>default_profile</v>
      </c>
      <c r="E2" s="17" t="str">
        <f aca="false">CONCATENATE("chsysstate -r lpar -m ",A2," -o on -f ",D2," -n ",B2)</f>
        <v>chsysstate -r lpar -m Server-8205-E6B-SN06EFB4P -o on -f default_profile -n viodev01</v>
      </c>
      <c r="F2" s="17" t="str">
        <f aca="false">CONCATENATE("chsysstate -r lpar -m ",$A2," -o off -f ",$D2," -n ",$B2)</f>
        <v>chsysstate -r lpar -m Server-8205-E6B-SN06EFB4P -o off -f default_profile -n viodev01</v>
      </c>
    </row>
    <row r="3" customFormat="false" ht="15" hidden="false" customHeight="false" outlineLevel="0" collapsed="false">
      <c r="A3" s="8" t="str">
        <f aca="false">profile!$A$2</f>
        <v>Server-8205-E6B-SN06EFB4P</v>
      </c>
      <c r="B3" s="8" t="str">
        <f aca="false">profile!B3</f>
        <v>viodev02</v>
      </c>
      <c r="C3" s="8" t="n">
        <f aca="false">profile!C3</f>
        <v>2</v>
      </c>
      <c r="D3" s="8" t="str">
        <f aca="false">profile!D3</f>
        <v>default_profile</v>
      </c>
      <c r="E3" s="17" t="str">
        <f aca="false">CONCATENATE("chsysstate -r lpar -m ",A3," -o on -f ",D3," -n ",B3)</f>
        <v>chsysstate -r lpar -m Server-8205-E6B-SN06EFB4P -o on -f default_profile -n viodev02</v>
      </c>
      <c r="F3" s="17" t="str">
        <f aca="false">CONCATENATE("chsysstate -r lpar -m ",$A3," -o off -f ",$D3," -n ",$B3)</f>
        <v>chsysstate -r lpar -m Server-8205-E6B-SN06EFB4P -o off -f default_profile -n viodev02</v>
      </c>
    </row>
    <row r="4" customFormat="false" ht="15" hidden="false" customHeight="false" outlineLevel="0" collapsed="false">
      <c r="A4" s="8" t="str">
        <f aca="false">profile!$A$2</f>
        <v>Server-8205-E6B-SN06EFB4P</v>
      </c>
      <c r="B4" s="8" t="str">
        <f aca="false">profile!B4</f>
        <v>aixdev01</v>
      </c>
      <c r="C4" s="8" t="n">
        <f aca="false">profile!C4</f>
        <v>3</v>
      </c>
      <c r="D4" s="8" t="str">
        <f aca="false">profile!D4</f>
        <v>default_profile</v>
      </c>
      <c r="E4" s="17" t="str">
        <f aca="false">CONCATENATE("chsysstate -r lpar -m ",A4," -o on -f ",D4," -b sms -n ",B4)</f>
        <v>chsysstate -r lpar -m Server-8205-E6B-SN06EFB4P -o on -f default_profile -b sms -n aixdev01</v>
      </c>
      <c r="F4" s="17" t="str">
        <f aca="false">CONCATENATE("chsysstate -r lpar -m ",$A4," -o shutdown --immed  -n ",$B4)</f>
        <v>chsysstate -r lpar -m Server-8205-E6B-SN06EFB4P -o shutdown --immed  -n aixdev01</v>
      </c>
    </row>
    <row r="5" customFormat="false" ht="15" hidden="false" customHeight="false" outlineLevel="0" collapsed="false">
      <c r="A5" s="8" t="str">
        <f aca="false">profile!$A$2</f>
        <v>Server-8205-E6B-SN06EFB4P</v>
      </c>
      <c r="B5" s="8" t="str">
        <f aca="false">profile!B5</f>
        <v>aixdev02</v>
      </c>
      <c r="C5" s="8" t="n">
        <f aca="false">profile!C5</f>
        <v>4</v>
      </c>
      <c r="D5" s="8" t="str">
        <f aca="false">profile!D5</f>
        <v>default_profile</v>
      </c>
      <c r="E5" s="17" t="str">
        <f aca="false">CONCATENATE("chsysstate -r lpar -m ",A5," -o on -f ",D5," -b sms -n ",B5)</f>
        <v>chsysstate -r lpar -m Server-8205-E6B-SN06EFB4P -o on -f default_profile -b sms -n aixdev02</v>
      </c>
      <c r="F5" s="17" t="str">
        <f aca="false">CONCATENATE("chsysstate -r lpar -m ",$A5," -o shutdown --immed  -n ",$B5)</f>
        <v>chsysstate -r lpar -m Server-8205-E6B-SN06EFB4P -o shutdown --immed  -n aixdev02</v>
      </c>
    </row>
    <row r="6" customFormat="false" ht="15" hidden="false" customHeight="false" outlineLevel="0" collapsed="false">
      <c r="A6" s="8" t="str">
        <f aca="false">profile!$A$2</f>
        <v>Server-8205-E6B-SN06EFB4P</v>
      </c>
      <c r="B6" s="8" t="str">
        <f aca="false">profile!B6</f>
        <v>nimsvr</v>
      </c>
      <c r="C6" s="8" t="n">
        <f aca="false">profile!C6</f>
        <v>5</v>
      </c>
      <c r="D6" s="8" t="str">
        <f aca="false">profile!D6</f>
        <v>default_profile</v>
      </c>
      <c r="E6" s="17" t="str">
        <f aca="false">CONCATENATE("chsysstate -r lpar -m ",A6," -o on -f ",D6," -b sms -n ",B6)</f>
        <v>chsysstate -r lpar -m Server-8205-E6B-SN06EFB4P -o on -f default_profile -b sms -n nimsvr</v>
      </c>
      <c r="F6" s="17" t="str">
        <f aca="false">CONCATENATE("chsysstate -r lpar -m ",$A6," -o shutdown --immed  -n ",$B6)</f>
        <v>chsysstate -r lpar -m Server-8205-E6B-SN06EFB4P -o shutdown --immed  -n nimsvr</v>
      </c>
    </row>
    <row r="7" customFormat="false" ht="15" hidden="false" customHeight="false" outlineLevel="0" collapsed="false">
      <c r="E7" s="17"/>
      <c r="F7" s="17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2022-01-11T21:43:29Z</dcterms:created>
  <dc:creator/>
  <dc:description/>
  <dc:language>pt-BR</dc:language>
  <cp:lastModifiedBy/>
  <dcterms:modified xsi:type="dcterms:W3CDTF">2022-03-30T19:40:42Z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