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" windowWidth="7632" windowHeight="10008"/>
  </bookViews>
  <sheets>
    <sheet name="NH3 TONS" sheetId="1" r:id="rId1"/>
    <sheet name="Ideal Gas Conversion Factor" sheetId="2" r:id="rId2"/>
    <sheet name="Conversion Constant" sheetId="3" r:id="rId3"/>
  </sheets>
  <definedNames>
    <definedName name="_xlnm.Print_Area" localSheetId="1">'Ideal Gas Conversion Factor'!$A$1:$J$34</definedName>
  </definedNames>
  <calcPr calcId="125725"/>
</workbook>
</file>

<file path=xl/calcChain.xml><?xml version="1.0" encoding="utf-8"?>
<calcChain xmlns="http://schemas.openxmlformats.org/spreadsheetml/2006/main">
  <c r="H33" i="2"/>
  <c r="H22"/>
  <c r="H18"/>
  <c r="D26" i="3"/>
  <c r="D27"/>
  <c r="D28"/>
  <c r="D29"/>
  <c r="D24"/>
  <c r="D25"/>
  <c r="D23"/>
</calcChain>
</file>

<file path=xl/sharedStrings.xml><?xml version="1.0" encoding="utf-8"?>
<sst xmlns="http://schemas.openxmlformats.org/spreadsheetml/2006/main" count="74" uniqueCount="65">
  <si>
    <t>Single Equation</t>
  </si>
  <si>
    <t>Qf = fuel flow (SCFH)</t>
  </si>
  <si>
    <t>O2 = concentration of O2 (%)</t>
  </si>
  <si>
    <t>Qs = stack flow rate on dry basis at standard conditions (SCFH)</t>
  </si>
  <si>
    <t>First, Calculate Stack Flow rate from fuel flow rate</t>
  </si>
  <si>
    <t>Then, Calculate NH3 lb/hr</t>
  </si>
  <si>
    <t>E = Emissions in LB/HR</t>
  </si>
  <si>
    <t>NH3TONS = NH3 LB/HR * UNITOPHR#100 / 2000</t>
  </si>
  <si>
    <t>HHV = high heating value of gas - dry (Btu/SCF)  aka GCV</t>
  </si>
  <si>
    <t>Calculation of NH3 TONS from NH3 PPM for oil an gas fired units</t>
  </si>
  <si>
    <t>GAS</t>
  </si>
  <si>
    <t>OIL</t>
  </si>
  <si>
    <t>Qf = fuel flow (lb/hr)</t>
  </si>
  <si>
    <t>Fgas = F factor for gas = 8710 (SCF/MMBTU)</t>
  </si>
  <si>
    <t>Foil = F factor for oil = 9190 (SCF/MMBTU)</t>
  </si>
  <si>
    <t xml:space="preserve">Calculation of the Conversion Factor </t>
  </si>
  <si>
    <r>
      <t xml:space="preserve">The </t>
    </r>
    <r>
      <rPr>
        <b/>
        <sz val="11"/>
        <color theme="1"/>
        <rFont val="Calibri"/>
        <family val="2"/>
        <scheme val="minor"/>
      </rPr>
      <t>ideal gas law</t>
    </r>
    <r>
      <rPr>
        <sz val="11"/>
        <color theme="1"/>
        <rFont val="Calibri"/>
        <family val="2"/>
        <scheme val="minor"/>
      </rPr>
      <t xml:space="preserve"> is the equation of state of a hypothetical ideal gas.</t>
    </r>
  </si>
  <si>
    <t>The state of an amount of gas is determined by its pressure, volume, and temperature.</t>
  </si>
  <si>
    <t>Where:</t>
  </si>
  <si>
    <t>p = absolute pressure of gas</t>
  </si>
  <si>
    <t>V = volume</t>
  </si>
  <si>
    <t>n = about of substance</t>
  </si>
  <si>
    <t>R = universal gas constant</t>
  </si>
  <si>
    <t>T = absolute temperature</t>
  </si>
  <si>
    <t>C = concentration of NH3 in ppm/hr</t>
  </si>
  <si>
    <t>MW = molecular weight of NH3 = 17.03 lb/lb-mole</t>
  </si>
  <si>
    <t>-OR-</t>
  </si>
  <si>
    <t>For n=1, V=RT/P</t>
  </si>
  <si>
    <r>
      <t>At standard conditions P=1 atm, T=273 K (=492</t>
    </r>
    <r>
      <rPr>
        <vertAlign val="superscript"/>
        <sz val="10"/>
        <color theme="1"/>
        <rFont val="Tahoma"/>
        <family val="2"/>
      </rPr>
      <t>o</t>
    </r>
    <r>
      <rPr>
        <sz val="10"/>
        <color theme="1"/>
        <rFont val="Tahoma"/>
        <family val="2"/>
      </rPr>
      <t>R), with the gas constant R=0.0821 L.atm/(g-mol.K)</t>
    </r>
  </si>
  <si>
    <t>Then Calculate NH3TONS</t>
  </si>
  <si>
    <t>V=(0.0821)(273.1)/(1) = 22.4 L/g-mol</t>
  </si>
  <si>
    <t>Using the same law one can find the molar volume at other conditions following:</t>
  </si>
  <si>
    <r>
      <t>(PV/T)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=(PV/T)</t>
    </r>
    <r>
      <rPr>
        <vertAlign val="subscript"/>
        <sz val="10"/>
        <color theme="1"/>
        <rFont val="Tahoma"/>
        <family val="2"/>
      </rPr>
      <t>1</t>
    </r>
  </si>
  <si>
    <r>
      <t>V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=V</t>
    </r>
    <r>
      <rPr>
        <vertAlign val="subscript"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>(T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/T</t>
    </r>
    <r>
      <rPr>
        <vertAlign val="subscript"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>)</t>
    </r>
  </si>
  <si>
    <r>
      <t xml:space="preserve">60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F = 520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R</t>
    </r>
  </si>
  <si>
    <r>
      <t xml:space="preserve">68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F = 528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R</t>
    </r>
  </si>
  <si>
    <r>
      <t xml:space="preserve">70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F = 530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R</t>
    </r>
  </si>
  <si>
    <r>
      <t>V</t>
    </r>
    <r>
      <rPr>
        <vertAlign val="subscript"/>
        <sz val="11"/>
        <color theme="1"/>
        <rFont val="Tahoma"/>
        <family val="2"/>
      </rPr>
      <t>60</t>
    </r>
    <r>
      <rPr>
        <sz val="11"/>
        <color theme="1"/>
        <rFont val="Tahoma"/>
        <family val="2"/>
      </rPr>
      <t>= 359(520/492)~ 379 ft</t>
    </r>
    <r>
      <rPr>
        <vertAlign val="superscript"/>
        <sz val="11"/>
        <color theme="1"/>
        <rFont val="Tahoma"/>
        <family val="2"/>
      </rPr>
      <t>3</t>
    </r>
    <r>
      <rPr>
        <sz val="11"/>
        <color theme="1"/>
        <rFont val="Tahoma"/>
        <family val="2"/>
      </rPr>
      <t>/lb-mol</t>
    </r>
  </si>
  <si>
    <r>
      <t>V</t>
    </r>
    <r>
      <rPr>
        <vertAlign val="subscript"/>
        <sz val="11"/>
        <color theme="1"/>
        <rFont val="Tahoma"/>
        <family val="2"/>
      </rPr>
      <t>68</t>
    </r>
    <r>
      <rPr>
        <sz val="11"/>
        <color theme="1"/>
        <rFont val="Tahoma"/>
        <family val="2"/>
      </rPr>
      <t>= 359(528/492)~ 385 ft</t>
    </r>
    <r>
      <rPr>
        <vertAlign val="superscript"/>
        <sz val="11"/>
        <color theme="1"/>
        <rFont val="Tahoma"/>
        <family val="2"/>
      </rPr>
      <t>3</t>
    </r>
    <r>
      <rPr>
        <sz val="11"/>
        <color theme="1"/>
        <rFont val="Tahoma"/>
        <family val="2"/>
      </rPr>
      <t>/lb-mol</t>
    </r>
  </si>
  <si>
    <r>
      <t>V</t>
    </r>
    <r>
      <rPr>
        <vertAlign val="subscript"/>
        <sz val="11"/>
        <color theme="1"/>
        <rFont val="Tahoma"/>
        <family val="2"/>
      </rPr>
      <t>70</t>
    </r>
    <r>
      <rPr>
        <sz val="11"/>
        <color theme="1"/>
        <rFont val="Tahoma"/>
        <family val="2"/>
      </rPr>
      <t>= 359(530/492)~ 387 ft</t>
    </r>
    <r>
      <rPr>
        <vertAlign val="superscript"/>
        <sz val="11"/>
        <color theme="1"/>
        <rFont val="Tahoma"/>
        <family val="2"/>
      </rPr>
      <t>3</t>
    </r>
    <r>
      <rPr>
        <sz val="11"/>
        <color theme="1"/>
        <rFont val="Tahoma"/>
        <family val="2"/>
      </rPr>
      <t>/lb-mol</t>
    </r>
  </si>
  <si>
    <r>
      <t>(22.4)(454 g/lb)/(28.3 L/ft</t>
    </r>
    <r>
      <rPr>
        <vertAlign val="superscript"/>
        <sz val="10"/>
        <color theme="1"/>
        <rFont val="Tahoma"/>
        <family val="2"/>
      </rPr>
      <t>3</t>
    </r>
    <r>
      <rPr>
        <sz val="10"/>
        <color theme="1"/>
        <rFont val="Tahoma"/>
        <family val="2"/>
      </rPr>
      <t>) = 359 ft</t>
    </r>
    <r>
      <rPr>
        <vertAlign val="superscript"/>
        <sz val="10"/>
        <color theme="1"/>
        <rFont val="Tahoma"/>
        <family val="2"/>
      </rPr>
      <t>3</t>
    </r>
    <r>
      <rPr>
        <sz val="10"/>
        <color theme="1"/>
        <rFont val="Tahoma"/>
        <family val="2"/>
      </rPr>
      <t>/lb-mol</t>
    </r>
  </si>
  <si>
    <t>ASTM 3588</t>
  </si>
  <si>
    <t xml:space="preserve">References:  </t>
  </si>
  <si>
    <t>40CFR60, Appendix A, Reference Method 19</t>
  </si>
  <si>
    <t>Pollutant</t>
  </si>
  <si>
    <t>CO</t>
  </si>
  <si>
    <t>NOX</t>
  </si>
  <si>
    <t>NH3</t>
  </si>
  <si>
    <t>SO2</t>
  </si>
  <si>
    <t>SO3</t>
  </si>
  <si>
    <t>VOC (methane)</t>
  </si>
  <si>
    <t>THC (propane)</t>
  </si>
  <si>
    <t>Molecular Weight (lb/lb-mole)</t>
  </si>
  <si>
    <t>MW = molecular weight, lb/lb-mole</t>
  </si>
  <si>
    <t>G = ideal gas conversion factor, SCF/lb=mol</t>
  </si>
  <si>
    <r>
      <t xml:space="preserve">@ 68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 and 14 psia</t>
    </r>
  </si>
  <si>
    <t>V=</t>
  </si>
  <si>
    <r>
      <t>This is 22.4 L/g-mol, or 22.4 m</t>
    </r>
    <r>
      <rPr>
        <vertAlign val="superscript"/>
        <sz val="10"/>
        <color theme="1"/>
        <rFont val="Tahoma"/>
        <family val="2"/>
      </rPr>
      <t>3</t>
    </r>
    <r>
      <rPr>
        <sz val="10"/>
        <color theme="1"/>
        <rFont val="Tahoma"/>
        <family val="2"/>
      </rPr>
      <t>/kg-mol at standard conditions, which converted to british units would be</t>
    </r>
  </si>
  <si>
    <t>Assume pressure equals 1 atm, the volume at other (absolute) temperatures would be:</t>
  </si>
  <si>
    <t>K = conversion constant</t>
  </si>
  <si>
    <t>Conversion Constant (lb/ppm*scf)</t>
  </si>
  <si>
    <t>Calculation of Ideal Gas Conversion Factor</t>
  </si>
  <si>
    <r>
      <t xml:space="preserve">G = ideal gas c factor = 385.27 SCF/lb-mol at 68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 &amp; 14.696 psia</t>
    </r>
  </si>
  <si>
    <t>K = conversion constant for NH3 = 4.420e-8</t>
  </si>
  <si>
    <t xml:space="preserve">HHV = high heating value of gas - dry (Btu/SCF)  aka GCV 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</si>
</sst>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ahoma"/>
      <family val="2"/>
    </font>
    <font>
      <vertAlign val="superscript"/>
      <sz val="10"/>
      <color theme="1"/>
      <name val="Tahoma"/>
      <family val="2"/>
    </font>
    <font>
      <sz val="11"/>
      <color theme="1"/>
      <name val="Calibri"/>
      <family val="2"/>
    </font>
    <font>
      <vertAlign val="subscript"/>
      <sz val="10"/>
      <color theme="1"/>
      <name val="Tahoma"/>
      <family val="2"/>
    </font>
    <font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vertAlign val="superscript"/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4" fillId="0" borderId="0" xfId="0" applyFont="1"/>
    <xf numFmtId="0" fontId="0" fillId="0" borderId="0" xfId="0" quotePrefix="1"/>
    <xf numFmtId="0" fontId="4" fillId="0" borderId="0" xfId="0" applyFont="1" applyAlignment="1">
      <alignment horizontal="left"/>
    </xf>
    <xf numFmtId="0" fontId="8" fillId="0" borderId="0" xfId="0" applyFont="1"/>
    <xf numFmtId="0" fontId="0" fillId="6" borderId="0" xfId="0" applyFill="1"/>
    <xf numFmtId="0" fontId="8" fillId="6" borderId="0" xfId="0" applyFont="1" applyFill="1"/>
    <xf numFmtId="2" fontId="0" fillId="0" borderId="0" xfId="0" applyNumberFormat="1"/>
    <xf numFmtId="165" fontId="0" fillId="0" borderId="0" xfId="0" applyNumberFormat="1"/>
    <xf numFmtId="0" fontId="0" fillId="6" borderId="0" xfId="0" applyFill="1" applyAlignment="1">
      <alignment horizontal="right"/>
    </xf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11" fontId="0" fillId="0" borderId="3" xfId="0" applyNumberFormat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1" fillId="7" borderId="3" xfId="0" applyFont="1" applyFill="1" applyBorder="1"/>
    <xf numFmtId="2" fontId="1" fillId="7" borderId="3" xfId="0" applyNumberFormat="1" applyFont="1" applyFill="1" applyBorder="1"/>
    <xf numFmtId="164" fontId="1" fillId="7" borderId="3" xfId="0" applyNumberFormat="1" applyFont="1" applyFill="1" applyBorder="1"/>
    <xf numFmtId="0" fontId="3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5</xdr:row>
      <xdr:rowOff>68580</xdr:rowOff>
    </xdr:from>
    <xdr:to>
      <xdr:col>3</xdr:col>
      <xdr:colOff>342900</xdr:colOff>
      <xdr:row>7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3820" y="845820"/>
          <a:ext cx="2446020" cy="33528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22860</xdr:colOff>
      <xdr:row>7</xdr:row>
      <xdr:rowOff>144780</xdr:rowOff>
    </xdr:from>
    <xdr:to>
      <xdr:col>5</xdr:col>
      <xdr:colOff>428248</xdr:colOff>
      <xdr:row>10</xdr:row>
      <xdr:rowOff>60960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2860" y="1287780"/>
          <a:ext cx="3811528" cy="4648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624840</xdr:colOff>
      <xdr:row>18</xdr:row>
      <xdr:rowOff>114300</xdr:rowOff>
    </xdr:from>
    <xdr:to>
      <xdr:col>2</xdr:col>
      <xdr:colOff>723900</xdr:colOff>
      <xdr:row>19</xdr:row>
      <xdr:rowOff>99060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34440" y="2125980"/>
          <a:ext cx="853440" cy="16764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19</xdr:row>
      <xdr:rowOff>167640</xdr:rowOff>
    </xdr:from>
    <xdr:to>
      <xdr:col>5</xdr:col>
      <xdr:colOff>152400</xdr:colOff>
      <xdr:row>21</xdr:row>
      <xdr:rowOff>137160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4300" y="2362200"/>
          <a:ext cx="3444240" cy="335280"/>
        </a:xfrm>
        <a:prstGeom prst="rect">
          <a:avLst/>
        </a:prstGeom>
        <a:noFill/>
      </xdr:spPr>
    </xdr:pic>
    <xdr:clientData/>
  </xdr:twoCellAnchor>
  <xdr:twoCellAnchor>
    <xdr:from>
      <xdr:col>6</xdr:col>
      <xdr:colOff>38100</xdr:colOff>
      <xdr:row>7</xdr:row>
      <xdr:rowOff>121920</xdr:rowOff>
    </xdr:from>
    <xdr:to>
      <xdr:col>11</xdr:col>
      <xdr:colOff>556260</xdr:colOff>
      <xdr:row>10</xdr:row>
      <xdr:rowOff>20802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53840" y="1447800"/>
          <a:ext cx="3573780" cy="447522"/>
        </a:xfrm>
        <a:prstGeom prst="rect">
          <a:avLst/>
        </a:prstGeom>
        <a:noFill/>
      </xdr:spPr>
    </xdr:pic>
    <xdr:clientData/>
  </xdr:twoCellAnchor>
  <xdr:twoCellAnchor>
    <xdr:from>
      <xdr:col>6</xdr:col>
      <xdr:colOff>419100</xdr:colOff>
      <xdr:row>18</xdr:row>
      <xdr:rowOff>129540</xdr:rowOff>
    </xdr:from>
    <xdr:to>
      <xdr:col>8</xdr:col>
      <xdr:colOff>396240</xdr:colOff>
      <xdr:row>20</xdr:row>
      <xdr:rowOff>68580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34840" y="3467100"/>
          <a:ext cx="1196340" cy="3048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220980</xdr:colOff>
      <xdr:row>33</xdr:row>
      <xdr:rowOff>99060</xdr:rowOff>
    </xdr:from>
    <xdr:to>
      <xdr:col>5</xdr:col>
      <xdr:colOff>22860</xdr:colOff>
      <xdr:row>35</xdr:row>
      <xdr:rowOff>68580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20980" y="6179820"/>
          <a:ext cx="3208020" cy="33528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274320</xdr:colOff>
      <xdr:row>36</xdr:row>
      <xdr:rowOff>144780</xdr:rowOff>
    </xdr:from>
    <xdr:to>
      <xdr:col>5</xdr:col>
      <xdr:colOff>228600</xdr:colOff>
      <xdr:row>39</xdr:row>
      <xdr:rowOff>45720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4320" y="6774180"/>
          <a:ext cx="3360420" cy="449580"/>
        </a:xfrm>
        <a:prstGeom prst="rect">
          <a:avLst/>
        </a:prstGeom>
        <a:noFill/>
      </xdr:spPr>
    </xdr:pic>
    <xdr:clientData/>
  </xdr:twoCellAnchor>
  <xdr:twoCellAnchor>
    <xdr:from>
      <xdr:col>6</xdr:col>
      <xdr:colOff>121920</xdr:colOff>
      <xdr:row>5</xdr:row>
      <xdr:rowOff>22860</xdr:rowOff>
    </xdr:from>
    <xdr:to>
      <xdr:col>10</xdr:col>
      <xdr:colOff>60960</xdr:colOff>
      <xdr:row>6</xdr:row>
      <xdr:rowOff>175260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137660" y="982980"/>
          <a:ext cx="2385060" cy="33528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205740</xdr:colOff>
      <xdr:row>5</xdr:row>
      <xdr:rowOff>53340</xdr:rowOff>
    </xdr:from>
    <xdr:to>
      <xdr:col>2</xdr:col>
      <xdr:colOff>480060</xdr:colOff>
      <xdr:row>6</xdr:row>
      <xdr:rowOff>45720</xdr:rowOff>
    </xdr:to>
    <xdr:pic>
      <xdr:nvPicPr>
        <xdr:cNvPr id="2049" name="Picture 1" descr="pV = nRT\,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5340" y="967740"/>
          <a:ext cx="883920" cy="17526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6</xdr:row>
      <xdr:rowOff>15240</xdr:rowOff>
    </xdr:from>
    <xdr:to>
      <xdr:col>2</xdr:col>
      <xdr:colOff>220980</xdr:colOff>
      <xdr:row>7</xdr:row>
      <xdr:rowOff>137160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97280" y="929640"/>
          <a:ext cx="685800" cy="3048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0</xdr:colOff>
      <xdr:row>15</xdr:row>
      <xdr:rowOff>152400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377440"/>
          <a:ext cx="1691640" cy="33528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533400</xdr:colOff>
      <xdr:row>13</xdr:row>
      <xdr:rowOff>152400</xdr:rowOff>
    </xdr:from>
    <xdr:to>
      <xdr:col>4</xdr:col>
      <xdr:colOff>441960</xdr:colOff>
      <xdr:row>15</xdr:row>
      <xdr:rowOff>121920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34640" y="2346960"/>
          <a:ext cx="883920" cy="335280"/>
        </a:xfrm>
        <a:prstGeom prst="rect">
          <a:avLst/>
        </a:prstGeom>
        <a:noFill/>
      </xdr:spPr>
    </xdr:pic>
    <xdr:clientData/>
  </xdr:twoCellAnchor>
  <xdr:twoCellAnchor>
    <xdr:from>
      <xdr:col>1</xdr:col>
      <xdr:colOff>716280</xdr:colOff>
      <xdr:row>17</xdr:row>
      <xdr:rowOff>0</xdr:rowOff>
    </xdr:from>
    <xdr:to>
      <xdr:col>3</xdr:col>
      <xdr:colOff>784860</xdr:colOff>
      <xdr:row>18</xdr:row>
      <xdr:rowOff>152400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5880" y="2926080"/>
          <a:ext cx="176022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6"/>
  <sheetViews>
    <sheetView tabSelected="1" workbookViewId="0">
      <selection activeCell="G16" sqref="G16"/>
    </sheetView>
  </sheetViews>
  <sheetFormatPr defaultRowHeight="14.4"/>
  <cols>
    <col min="2" max="2" width="11" customWidth="1"/>
    <col min="3" max="3" width="12" bestFit="1" customWidth="1"/>
    <col min="10" max="10" width="9" bestFit="1" customWidth="1"/>
  </cols>
  <sheetData>
    <row r="1" spans="1:12" ht="18">
      <c r="A1" s="21" t="s">
        <v>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3" spans="1:12">
      <c r="A3" s="24" t="s">
        <v>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>
      <c r="A4" s="22" t="s">
        <v>10</v>
      </c>
      <c r="B4" s="22"/>
      <c r="C4" s="22"/>
      <c r="D4" s="22"/>
      <c r="E4" s="22"/>
      <c r="F4" s="22"/>
      <c r="G4" s="23" t="s">
        <v>11</v>
      </c>
      <c r="H4" s="23"/>
      <c r="I4" s="23"/>
      <c r="J4" s="23"/>
      <c r="K4" s="23"/>
      <c r="L4" s="23"/>
    </row>
    <row r="12" spans="1:12">
      <c r="A12" t="s">
        <v>3</v>
      </c>
      <c r="G12" t="s">
        <v>3</v>
      </c>
    </row>
    <row r="13" spans="1:12">
      <c r="A13" t="s">
        <v>1</v>
      </c>
      <c r="G13" t="s">
        <v>12</v>
      </c>
    </row>
    <row r="14" spans="1:12">
      <c r="A14" t="s">
        <v>13</v>
      </c>
      <c r="G14" t="s">
        <v>14</v>
      </c>
    </row>
    <row r="15" spans="1:12">
      <c r="A15" t="s">
        <v>8</v>
      </c>
      <c r="G15" t="s">
        <v>64</v>
      </c>
    </row>
    <row r="16" spans="1:12">
      <c r="A16" t="s">
        <v>2</v>
      </c>
      <c r="G16" t="s">
        <v>2</v>
      </c>
    </row>
    <row r="18" spans="1:12">
      <c r="A18" s="24" t="s">
        <v>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20" spans="1:12">
      <c r="G20" s="4" t="s">
        <v>26</v>
      </c>
    </row>
    <row r="22" spans="1:12">
      <c r="G22" t="s">
        <v>6</v>
      </c>
    </row>
    <row r="23" spans="1:12">
      <c r="A23" t="s">
        <v>6</v>
      </c>
      <c r="G23" t="s">
        <v>25</v>
      </c>
    </row>
    <row r="24" spans="1:12">
      <c r="A24" t="s">
        <v>63</v>
      </c>
      <c r="G24" t="s">
        <v>62</v>
      </c>
    </row>
    <row r="25" spans="1:12">
      <c r="A25" t="s">
        <v>24</v>
      </c>
      <c r="G25" t="s">
        <v>24</v>
      </c>
    </row>
    <row r="26" spans="1:12">
      <c r="A26" t="s">
        <v>3</v>
      </c>
      <c r="G26" t="s">
        <v>3</v>
      </c>
    </row>
    <row r="28" spans="1:12">
      <c r="A28" s="24" t="s">
        <v>29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30" spans="1:12">
      <c r="A30" t="s">
        <v>7</v>
      </c>
    </row>
    <row r="32" spans="1:12">
      <c r="A32" s="24" t="s">
        <v>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</sheetData>
  <mergeCells count="22">
    <mergeCell ref="A46:B46"/>
    <mergeCell ref="F3:J3"/>
    <mergeCell ref="F32:J32"/>
    <mergeCell ref="A45:B45"/>
    <mergeCell ref="A3:E3"/>
    <mergeCell ref="A18:E18"/>
    <mergeCell ref="A42:B42"/>
    <mergeCell ref="A43:B43"/>
    <mergeCell ref="A44:B44"/>
    <mergeCell ref="K3:L3"/>
    <mergeCell ref="F18:J18"/>
    <mergeCell ref="K18:L18"/>
    <mergeCell ref="F28:J28"/>
    <mergeCell ref="K28:L28"/>
    <mergeCell ref="A28:E28"/>
    <mergeCell ref="A32:E32"/>
    <mergeCell ref="A40:B40"/>
    <mergeCell ref="A1:L1"/>
    <mergeCell ref="A4:F4"/>
    <mergeCell ref="G4:L4"/>
    <mergeCell ref="K32:L32"/>
    <mergeCell ref="A41:B41"/>
  </mergeCells>
  <pageMargins left="0.7" right="0.7" top="0.75" bottom="0.75" header="0.3" footer="0.3"/>
  <pageSetup scale="8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sqref="A1:J34"/>
    </sheetView>
  </sheetViews>
  <sheetFormatPr defaultRowHeight="14.4"/>
  <sheetData>
    <row r="1" spans="1:2">
      <c r="A1" t="s">
        <v>61</v>
      </c>
    </row>
    <row r="3" spans="1:2">
      <c r="A3" t="s">
        <v>16</v>
      </c>
    </row>
    <row r="4" spans="1:2">
      <c r="A4" t="s">
        <v>17</v>
      </c>
    </row>
    <row r="7" spans="1:2">
      <c r="A7" s="2"/>
    </row>
    <row r="8" spans="1:2">
      <c r="A8" t="s">
        <v>18</v>
      </c>
    </row>
    <row r="9" spans="1:2">
      <c r="B9" t="s">
        <v>19</v>
      </c>
    </row>
    <row r="10" spans="1:2">
      <c r="B10" t="s">
        <v>20</v>
      </c>
    </row>
    <row r="11" spans="1:2">
      <c r="B11" t="s">
        <v>21</v>
      </c>
    </row>
    <row r="12" spans="1:2">
      <c r="B12" t="s">
        <v>22</v>
      </c>
    </row>
    <row r="13" spans="1:2">
      <c r="B13" t="s">
        <v>23</v>
      </c>
    </row>
    <row r="15" spans="1:2">
      <c r="A15" s="3" t="s">
        <v>27</v>
      </c>
    </row>
    <row r="16" spans="1:2" ht="15">
      <c r="A16" s="3" t="s">
        <v>28</v>
      </c>
    </row>
    <row r="18" spans="1:8">
      <c r="B18" s="5" t="s">
        <v>30</v>
      </c>
      <c r="G18" s="1" t="s">
        <v>56</v>
      </c>
      <c r="H18" s="10">
        <f>0.0821*273.1*1</f>
        <v>22.421510000000005</v>
      </c>
    </row>
    <row r="20" spans="1:8" ht="15">
      <c r="A20" s="3" t="s">
        <v>57</v>
      </c>
    </row>
    <row r="22" spans="1:8" ht="15">
      <c r="B22" s="5" t="s">
        <v>40</v>
      </c>
      <c r="G22" s="1" t="s">
        <v>56</v>
      </c>
      <c r="H22" s="10">
        <f>22.4*454/28.3</f>
        <v>359.34982332155471</v>
      </c>
    </row>
    <row r="24" spans="1:8">
      <c r="A24" s="3" t="s">
        <v>31</v>
      </c>
    </row>
    <row r="26" spans="1:8">
      <c r="B26" s="3" t="s">
        <v>32</v>
      </c>
    </row>
    <row r="28" spans="1:8">
      <c r="A28" s="3" t="s">
        <v>58</v>
      </c>
    </row>
    <row r="30" spans="1:8">
      <c r="B30" s="3" t="s">
        <v>33</v>
      </c>
    </row>
    <row r="32" spans="1:8" ht="16.2">
      <c r="A32" t="s">
        <v>34</v>
      </c>
      <c r="C32" s="6" t="s">
        <v>37</v>
      </c>
    </row>
    <row r="33" spans="1:8" ht="16.2">
      <c r="A33" s="7" t="s">
        <v>35</v>
      </c>
      <c r="B33" s="7"/>
      <c r="C33" s="8" t="s">
        <v>38</v>
      </c>
      <c r="D33" s="7"/>
      <c r="E33" s="7"/>
      <c r="F33" s="7"/>
      <c r="G33" s="11" t="s">
        <v>56</v>
      </c>
      <c r="H33" s="7">
        <f>359*(528/492)</f>
        <v>385.26829268292687</v>
      </c>
    </row>
    <row r="34" spans="1:8" ht="16.2">
      <c r="A34" t="s">
        <v>36</v>
      </c>
      <c r="C34" s="6" t="s">
        <v>39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0"/>
  <sheetViews>
    <sheetView workbookViewId="0">
      <selection activeCell="I13" sqref="I13"/>
    </sheetView>
  </sheetViews>
  <sheetFormatPr defaultRowHeight="14.4"/>
  <cols>
    <col min="2" max="2" width="13.88671875" customWidth="1"/>
    <col min="3" max="3" width="10.77734375" customWidth="1"/>
    <col min="4" max="4" width="14.21875" customWidth="1"/>
  </cols>
  <sheetData>
    <row r="1" spans="1:5">
      <c r="A1" t="s">
        <v>15</v>
      </c>
    </row>
    <row r="3" spans="1:5">
      <c r="A3" t="s">
        <v>42</v>
      </c>
    </row>
    <row r="4" spans="1:5">
      <c r="B4" t="s">
        <v>41</v>
      </c>
    </row>
    <row r="5" spans="1:5">
      <c r="B5" t="s">
        <v>43</v>
      </c>
    </row>
    <row r="9" spans="1:5">
      <c r="A9" t="s">
        <v>18</v>
      </c>
    </row>
    <row r="10" spans="1:5">
      <c r="B10" t="s">
        <v>59</v>
      </c>
    </row>
    <row r="11" spans="1:5">
      <c r="B11" t="s">
        <v>53</v>
      </c>
    </row>
    <row r="12" spans="1:5">
      <c r="B12" t="s">
        <v>54</v>
      </c>
      <c r="E12">
        <v>385.27</v>
      </c>
    </row>
    <row r="13" spans="1:5">
      <c r="B13" s="4" t="s">
        <v>55</v>
      </c>
    </row>
    <row r="22" spans="2:4" ht="43.2">
      <c r="B22" s="16" t="s">
        <v>44</v>
      </c>
      <c r="C22" s="17" t="s">
        <v>52</v>
      </c>
      <c r="D22" s="17" t="s">
        <v>60</v>
      </c>
    </row>
    <row r="23" spans="2:4">
      <c r="B23" s="12" t="s">
        <v>45</v>
      </c>
      <c r="C23" s="13">
        <v>28</v>
      </c>
      <c r="D23" s="14">
        <f t="shared" ref="D23:D29" si="0">C23/($E$12*1000000)</f>
        <v>7.267630492901082E-8</v>
      </c>
    </row>
    <row r="24" spans="2:4">
      <c r="B24" s="18" t="s">
        <v>47</v>
      </c>
      <c r="C24" s="19">
        <v>17.03</v>
      </c>
      <c r="D24" s="20">
        <f t="shared" si="0"/>
        <v>4.4202766890751944E-8</v>
      </c>
    </row>
    <row r="25" spans="2:4">
      <c r="B25" s="12" t="s">
        <v>46</v>
      </c>
      <c r="C25" s="13">
        <v>46.01</v>
      </c>
      <c r="D25" s="14">
        <f t="shared" si="0"/>
        <v>1.1942274249227815E-7</v>
      </c>
    </row>
    <row r="26" spans="2:4">
      <c r="B26" s="12" t="s">
        <v>48</v>
      </c>
      <c r="C26" s="13">
        <v>64</v>
      </c>
      <c r="D26" s="15">
        <f t="shared" si="0"/>
        <v>1.661172684091676E-7</v>
      </c>
    </row>
    <row r="27" spans="2:4">
      <c r="B27" s="12" t="s">
        <v>49</v>
      </c>
      <c r="C27" s="13">
        <v>80.06</v>
      </c>
      <c r="D27" s="14">
        <f t="shared" si="0"/>
        <v>2.0780232045059309E-7</v>
      </c>
    </row>
    <row r="28" spans="2:4">
      <c r="B28" s="12" t="s">
        <v>51</v>
      </c>
      <c r="C28" s="13">
        <v>44</v>
      </c>
      <c r="D28" s="14">
        <f t="shared" si="0"/>
        <v>1.1420562203130273E-7</v>
      </c>
    </row>
    <row r="29" spans="2:4">
      <c r="B29" s="12" t="s">
        <v>50</v>
      </c>
      <c r="C29" s="13">
        <v>16</v>
      </c>
      <c r="D29" s="14">
        <f t="shared" si="0"/>
        <v>4.15293171022919E-8</v>
      </c>
    </row>
    <row r="30" spans="2:4">
      <c r="C30" s="9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AA5C1F208D445A15D6767A00EAD07" ma:contentTypeVersion="25" ma:contentTypeDescription="Create a new document." ma:contentTypeScope="" ma:versionID="14191baeef6f581356652181c56c19e6">
  <xsd:schema xmlns:xsd="http://www.w3.org/2001/XMLSchema" xmlns:xs="http://www.w3.org/2001/XMLSchema" xmlns:p="http://schemas.microsoft.com/office/2006/metadata/properties" xmlns:ns1="http://schemas.microsoft.com/sharepoint/v3" xmlns:ns2="71ad929b-e4c2-4f02-8c25-c944431edaea" xmlns:ns3="12496e73-b6b6-45b6-b6b1-8b7501c70335" targetNamespace="http://schemas.microsoft.com/office/2006/metadata/properties" ma:root="true" ma:fieldsID="ddee70bf5a3ecfd3fe00e61a78a27436" ns1:_="" ns2:_="" ns3:_="">
    <xsd:import namespace="http://schemas.microsoft.com/sharepoint/v3"/>
    <xsd:import namespace="71ad929b-e4c2-4f02-8c25-c944431edaea"/>
    <xsd:import namespace="12496e73-b6b6-45b6-b6b1-8b7501c70335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8" nillable="true" ma:displayName="Number of Likes" ma:internalName="LikesCount">
      <xsd:simpleType>
        <xsd:restriction base="dms:Unknown"/>
      </xsd:simpleType>
    </xsd:element>
    <xsd:element name="LikedBy" ma:index="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d929b-e4c2-4f02-8c25-c944431edae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b13d1be4-09f7-4b26-b7f6-acda977cd64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14f9de02-3f9a-4904-9b1c-5c3e37a9f39c}" ma:internalName="TaxCatchAll" ma:showField="CatchAllData" ma:web="71ad929b-e4c2-4f02-8c25-c944431eda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96e73-b6b6-45b6-b6b1-8b7501c70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13d1be4-09f7-4b26-b7f6-acda977cd6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TaxCatchAll xmlns="71ad929b-e4c2-4f02-8c25-c944431edaea" xsi:nil="true"/>
    <TaxKeywordTaxHTField xmlns="71ad929b-e4c2-4f02-8c25-c944431edaea">
      <Terms xmlns="http://schemas.microsoft.com/office/infopath/2007/PartnerControls"/>
    </TaxKeywordTaxHTField>
    <lcf76f155ced4ddcb4097134ff3c332f xmlns="12496e73-b6b6-45b6-b6b1-8b7501c703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4AFF605-E2CF-47E6-B4B4-316EEB628DA7}"/>
</file>

<file path=customXml/itemProps2.xml><?xml version="1.0" encoding="utf-8"?>
<ds:datastoreItem xmlns:ds="http://schemas.openxmlformats.org/officeDocument/2006/customXml" ds:itemID="{A46E4D8B-765A-4A79-A9AC-3DA10B4D8334}"/>
</file>

<file path=customXml/itemProps3.xml><?xml version="1.0" encoding="utf-8"?>
<ds:datastoreItem xmlns:ds="http://schemas.openxmlformats.org/officeDocument/2006/customXml" ds:itemID="{5CA4DCD2-401C-4B4E-B265-19E725D020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NH3 TONS</vt:lpstr>
      <vt:lpstr>Ideal Gas Conversion Factor</vt:lpstr>
      <vt:lpstr>Conversion Constant</vt:lpstr>
      <vt:lpstr>'Ideal Gas Conversion Factor'!Print_Area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oserpersu</dc:creator>
  <cp:lastModifiedBy>Tammy Hassil</cp:lastModifiedBy>
  <cp:lastPrinted>2010-11-12T21:49:14Z</cp:lastPrinted>
  <dcterms:created xsi:type="dcterms:W3CDTF">2010-10-21T18:53:40Z</dcterms:created>
  <dcterms:modified xsi:type="dcterms:W3CDTF">2010-11-12T22:03:24Z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0x0101007E7AA5C1F208D445A15D6767A00EAD07</vt:lpwstr>
  </property>
  <property fmtid="{D5CDD505-2E9C-101B-9397-08002B2CF9AE}" pid="3" name="Order">
    <vt:r8>100</vt:r8>
  </property>
  <property fmtid="{D5CDD505-2E9C-101B-9397-08002B2CF9AE}" pid="4" name="TaxKeyword">
    <vt:lpwstr/>
  </property>
  <property fmtid="{D5CDD505-2E9C-101B-9397-08002B2CF9AE}" pid="5" name="_ExtendedDescription">
    <vt:lpwstr/>
  </property>
</Properties>
</file>