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2-formacion academica\1-En Desarrollo o completados\Excel\"/>
    </mc:Choice>
  </mc:AlternateContent>
  <xr:revisionPtr revIDLastSave="0" documentId="13_ncr:1_{0E2F333E-0B93-43B5-96E6-59BE38BCC6E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st1" sheetId="3" r:id="rId1"/>
    <sheet name="Passengers info" sheetId="1" r:id="rId2"/>
    <sheet name="Passengers Forcas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" i="4" l="1"/>
  <c r="C67" i="4"/>
  <c r="C75" i="4"/>
  <c r="H2" i="4"/>
  <c r="C60" i="4"/>
  <c r="C68" i="4"/>
  <c r="C76" i="4"/>
  <c r="H3" i="4"/>
  <c r="C61" i="4"/>
  <c r="C69" i="4"/>
  <c r="C77" i="4"/>
  <c r="H4" i="4"/>
  <c r="C62" i="4"/>
  <c r="C70" i="4"/>
  <c r="C78" i="4"/>
  <c r="H5" i="4"/>
  <c r="C81" i="4"/>
  <c r="C63" i="4"/>
  <c r="C71" i="4"/>
  <c r="C79" i="4"/>
  <c r="H6" i="4"/>
  <c r="C65" i="4"/>
  <c r="H8" i="4"/>
  <c r="C64" i="4"/>
  <c r="C72" i="4"/>
  <c r="C80" i="4"/>
  <c r="H7" i="4"/>
  <c r="C73" i="4"/>
  <c r="C66" i="4"/>
  <c r="C74" i="4"/>
  <c r="C82" i="4"/>
  <c r="C21" i="3"/>
  <c r="H3" i="3"/>
  <c r="C22" i="3"/>
  <c r="H4" i="3"/>
  <c r="H6" i="3"/>
  <c r="C23" i="3"/>
  <c r="H5" i="3"/>
  <c r="C24" i="3"/>
  <c r="H2" i="3"/>
  <c r="C25" i="3"/>
  <c r="H7" i="3"/>
  <c r="H8" i="3"/>
  <c r="D82" i="4" l="1"/>
  <c r="D80" i="4"/>
  <c r="D79" i="4"/>
  <c r="D78" i="4"/>
  <c r="D69" i="4"/>
  <c r="D60" i="4"/>
  <c r="E75" i="4"/>
  <c r="E76" i="4"/>
  <c r="D59" i="4"/>
  <c r="E65" i="4"/>
  <c r="E82" i="4"/>
  <c r="E80" i="4"/>
  <c r="E79" i="4"/>
  <c r="E78" i="4"/>
  <c r="E69" i="4"/>
  <c r="E60" i="4"/>
  <c r="E70" i="4"/>
  <c r="D67" i="4"/>
  <c r="D65" i="4"/>
  <c r="E68" i="4"/>
  <c r="D74" i="4"/>
  <c r="D72" i="4"/>
  <c r="D71" i="4"/>
  <c r="D70" i="4"/>
  <c r="D61" i="4"/>
  <c r="D75" i="4"/>
  <c r="E61" i="4"/>
  <c r="E67" i="4"/>
  <c r="D68" i="4"/>
  <c r="D73" i="4"/>
  <c r="E74" i="4"/>
  <c r="E72" i="4"/>
  <c r="E71" i="4"/>
  <c r="D81" i="4"/>
  <c r="E59" i="4"/>
  <c r="D66" i="4"/>
  <c r="D64" i="4"/>
  <c r="D63" i="4"/>
  <c r="D62" i="4"/>
  <c r="D76" i="4"/>
  <c r="E73" i="4"/>
  <c r="E77" i="4"/>
  <c r="E66" i="4"/>
  <c r="E64" i="4"/>
  <c r="E63" i="4"/>
  <c r="E62" i="4"/>
  <c r="D77" i="4"/>
  <c r="E81" i="4"/>
  <c r="D25" i="3"/>
  <c r="E21" i="3"/>
  <c r="E24" i="3"/>
  <c r="E25" i="3"/>
  <c r="D21" i="3"/>
  <c r="E22" i="3"/>
  <c r="D24" i="3"/>
  <c r="D22" i="3"/>
  <c r="D23" i="3"/>
  <c r="E23" i="3"/>
</calcChain>
</file>

<file path=xl/sharedStrings.xml><?xml version="1.0" encoding="utf-8"?>
<sst xmlns="http://schemas.openxmlformats.org/spreadsheetml/2006/main" count="33" uniqueCount="21">
  <si>
    <t>Date</t>
  </si>
  <si>
    <t>Sales</t>
  </si>
  <si>
    <t>Forecast(Sales)</t>
  </si>
  <si>
    <t>Lower Confidence Bound(Sales)</t>
  </si>
  <si>
    <t>Upper Confidence Bound(Sales)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</si>
  <si>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</si>
  <si>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</si>
  <si>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</si>
  <si>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</si>
  <si>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</si>
  <si>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</si>
  <si>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</si>
  <si>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</si>
  <si>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</si>
  <si>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Airport Passengers</t>
  </si>
  <si>
    <t>Forecast(Airport Passengers)</t>
  </si>
  <si>
    <t>Lower Confidence Bound(Airport Passengers)</t>
  </si>
  <si>
    <t>Upper Confidence Bound(Airport Passengers)</t>
  </si>
  <si>
    <t>Please review</t>
  </si>
  <si>
    <t>Create a forecast in Excel for Windows</t>
  </si>
  <si>
    <t>https://support.microsoft.com/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</si>
</sst>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8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Segoe UI Light"/>
      <family val="2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2">
    <xf numFmtId="0" fontId="0" fillId="0" borderId="0" xfId="0"/>
    <xf numFmtId="14" fontId="17" fillId="0" borderId="0" xfId="0" applyNumberFormat="1" applyFont="1"/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4" fontId="0" fillId="0" borderId="0" xfId="0" applyNumberFormat="1"/>
    <xf numFmtId="0" fontId="20" fillId="0" borderId="0" xfId="36"/>
    <xf numFmtId="168" fontId="0" fillId="0" borderId="0" xfId="0" applyNumberFormat="1"/>
    <xf numFmtId="3" fontId="0" fillId="0" borderId="0" xfId="0" applyNumberFormat="1"/>
    <xf numFmtId="0" fontId="18" fillId="0" borderId="0" xfId="0" applyFont="1"/>
    <xf numFmtId="3" fontId="18" fillId="0" borderId="0" xfId="0" applyNumberFormat="1" applyFont="1"/>
    <xf numFmtId="168" fontId="18" fillId="0" borderId="0" xfId="0" applyNumberFormat="1" applyFont="1" applyAlignment="1">
      <alignment horizontal="left"/>
    </xf>
  </cellXfs>
  <cellStyles count="44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8" xr:uid="{A6BAAD21-D032-4A75-ACC1-A34CF58F7556}"/>
    <cellStyle name="60% - Accent2 2" xfId="39" xr:uid="{42EBA32D-D117-4A33-BAC2-5A35A87C96E0}"/>
    <cellStyle name="60% - Accent3 2" xfId="40" xr:uid="{30C8EC93-CE2E-4DCD-8F59-AD58D3E40466}"/>
    <cellStyle name="60% - Accent4 2" xfId="41" xr:uid="{0267BB63-6FAB-4E23-9DDC-CF71170F7C47}"/>
    <cellStyle name="60% - Accent5 2" xfId="42" xr:uid="{77C2C9C6-00D5-46BF-A47E-146C5006362E}"/>
    <cellStyle name="60% - Accent6 2" xfId="43" xr:uid="{ABB3A54E-7388-44B4-83E6-AE94D64B0FD2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36" builtinId="8"/>
    <cellStyle name="Input" xfId="9" builtinId="20" customBuiltin="1"/>
    <cellStyle name="Linked Cell" xfId="12" builtinId="24" customBuiltin="1"/>
    <cellStyle name="Neutral 2" xfId="37" xr:uid="{D7D6C44B-6473-44E1-A937-E6A401EA0583}"/>
    <cellStyle name="Normal" xfId="0" builtinId="0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12"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168" formatCode="[$-409]mmm\-yy;@"/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numFmt numFmtId="4" formatCode="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9" formatCode="d/m/yyyy"/>
    </dxf>
  </dxfs>
  <tableStyles count="1" defaultTableStyle="TableStyleMedium2" defaultPivotStyle="PivotStyleLight16">
    <tableStyle name="CustomTableStyle" pivot="0" count="2" xr9:uid="{F31F11A2-2156-41B6-84BC-014CD6FC46E2}">
      <tableStyleElement type="headerRow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test1!$B$2:$B$25</c:f>
              <c:numCache>
                <c:formatCode>_(* #,##0.00_);_(* \(#,##0.00\);_(* "-"??_);_(@_)</c:formatCode>
                <c:ptCount val="24"/>
                <c:pt idx="0">
                  <c:v>2980</c:v>
                </c:pt>
                <c:pt idx="1">
                  <c:v>1478</c:v>
                </c:pt>
                <c:pt idx="2">
                  <c:v>8523</c:v>
                </c:pt>
                <c:pt idx="3">
                  <c:v>3528</c:v>
                </c:pt>
                <c:pt idx="4">
                  <c:v>4116</c:v>
                </c:pt>
                <c:pt idx="5">
                  <c:v>6325</c:v>
                </c:pt>
                <c:pt idx="6">
                  <c:v>2541</c:v>
                </c:pt>
                <c:pt idx="7">
                  <c:v>2478</c:v>
                </c:pt>
                <c:pt idx="8">
                  <c:v>5750</c:v>
                </c:pt>
                <c:pt idx="9">
                  <c:v>4050</c:v>
                </c:pt>
                <c:pt idx="10">
                  <c:v>8963</c:v>
                </c:pt>
                <c:pt idx="11">
                  <c:v>6250</c:v>
                </c:pt>
                <c:pt idx="12">
                  <c:v>4500</c:v>
                </c:pt>
                <c:pt idx="13">
                  <c:v>1440</c:v>
                </c:pt>
                <c:pt idx="14">
                  <c:v>1862</c:v>
                </c:pt>
                <c:pt idx="15">
                  <c:v>3392</c:v>
                </c:pt>
                <c:pt idx="16">
                  <c:v>8600</c:v>
                </c:pt>
                <c:pt idx="17">
                  <c:v>1256</c:v>
                </c:pt>
                <c:pt idx="18">
                  <c:v>7536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7-4460-B180-3852C1E2CD20}"/>
            </c:ext>
          </c:extLst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test1!$A$2:$A$25</c:f>
              <c:numCache>
                <c:formatCode>m/d/yyyy</c:formatCode>
                <c:ptCount val="24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</c:numCache>
            </c:numRef>
          </c:cat>
          <c:val>
            <c:numRef>
              <c:f>test1!$C$2:$C$25</c:f>
              <c:numCache>
                <c:formatCode>General</c:formatCode>
                <c:ptCount val="24"/>
                <c:pt idx="18" formatCode="_(* #,##0.00_);_(* \(#,##0.00\);_(* &quot;-&quot;??_);_(@_)">
                  <c:v>7536</c:v>
                </c:pt>
                <c:pt idx="19" formatCode="_(* #,##0.00_);_(* \(#,##0.00\);_(* &quot;-&quot;??_);_(@_)">
                  <c:v>4847.5026233856552</c:v>
                </c:pt>
                <c:pt idx="20" formatCode="_(* #,##0.00_);_(* \(#,##0.00\);_(* &quot;-&quot;??_);_(@_)">
                  <c:v>4900.1453098264046</c:v>
                </c:pt>
                <c:pt idx="21" formatCode="_(* #,##0.00_);_(* \(#,##0.00\);_(* &quot;-&quot;??_);_(@_)">
                  <c:v>4952.7879962671441</c:v>
                </c:pt>
                <c:pt idx="22" formatCode="_(* #,##0.00_);_(* \(#,##0.00\);_(* &quot;-&quot;??_);_(@_)">
                  <c:v>5005.4306827078935</c:v>
                </c:pt>
                <c:pt idx="23" formatCode="_(* #,##0.00_);_(* \(#,##0.00\);_(* &quot;-&quot;??_);_(@_)">
                  <c:v>5058.073369148633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7-4460-B180-3852C1E2CD20}"/>
            </c:ext>
          </c:extLst>
        </c:ser>
        <c:ser>
          <c:idx val="2"/>
          <c:order val="2"/>
          <c:tx>
            <c:strRef>
              <c:f>test1!$D$1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test1!$A$2:$A$25</c:f>
              <c:numCache>
                <c:formatCode>m/d/yyyy</c:formatCode>
                <c:ptCount val="24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</c:numCache>
            </c:numRef>
          </c:cat>
          <c:val>
            <c:numRef>
              <c:f>test1!$D$2:$D$25</c:f>
              <c:numCache>
                <c:formatCode>General</c:formatCode>
                <c:ptCount val="24"/>
                <c:pt idx="18" formatCode="_(* #,##0.00_);_(* \(#,##0.00\);_(* &quot;-&quot;??_);_(@_)">
                  <c:v>7536</c:v>
                </c:pt>
                <c:pt idx="19" formatCode="_(* #,##0.00_);_(* \(#,##0.00\);_(* &quot;-&quot;??_);_(@_)">
                  <c:v>-393.95908297564529</c:v>
                </c:pt>
                <c:pt idx="20" formatCode="_(* #,##0.00_);_(* \(#,##0.00\);_(* &quot;-&quot;??_);_(@_)">
                  <c:v>-367.98263893576495</c:v>
                </c:pt>
                <c:pt idx="21" formatCode="_(* #,##0.00_);_(* \(#,##0.00\);_(* &quot;-&quot;??_);_(@_)">
                  <c:v>-342.39853045055133</c:v>
                </c:pt>
                <c:pt idx="22" formatCode="_(* #,##0.00_);_(* \(#,##0.00\);_(* &quot;-&quot;??_);_(@_)">
                  <c:v>-317.20593552033642</c:v>
                </c:pt>
                <c:pt idx="23" formatCode="_(* #,##0.00_);_(* \(#,##0.00\);_(* &quot;-&quot;??_);_(@_)">
                  <c:v>-292.40396294848324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7-4460-B180-3852C1E2CD20}"/>
            </c:ext>
          </c:extLst>
        </c:ser>
        <c:ser>
          <c:idx val="3"/>
          <c:order val="3"/>
          <c:tx>
            <c:strRef>
              <c:f>test1!$E$1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test1!$A$2:$A$25</c:f>
              <c:numCache>
                <c:formatCode>m/d/yyyy</c:formatCode>
                <c:ptCount val="24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</c:numCache>
            </c:numRef>
          </c:cat>
          <c:val>
            <c:numRef>
              <c:f>test1!$E$2:$E$25</c:f>
              <c:numCache>
                <c:formatCode>General</c:formatCode>
                <c:ptCount val="24"/>
                <c:pt idx="18" formatCode="_(* #,##0.00_);_(* \(#,##0.00\);_(* &quot;-&quot;??_);_(@_)">
                  <c:v>7536</c:v>
                </c:pt>
                <c:pt idx="19" formatCode="_(* #,##0.00_);_(* \(#,##0.00\);_(* &quot;-&quot;??_);_(@_)">
                  <c:v>10088.964329746956</c:v>
                </c:pt>
                <c:pt idx="20" formatCode="_(* #,##0.00_);_(* \(#,##0.00\);_(* &quot;-&quot;??_);_(@_)">
                  <c:v>10168.273258588575</c:v>
                </c:pt>
                <c:pt idx="21" formatCode="_(* #,##0.00_);_(* \(#,##0.00\);_(* &quot;-&quot;??_);_(@_)">
                  <c:v>10247.974522984839</c:v>
                </c:pt>
                <c:pt idx="22" formatCode="_(* #,##0.00_);_(* \(#,##0.00\);_(* &quot;-&quot;??_);_(@_)">
                  <c:v>10328.067300936124</c:v>
                </c:pt>
                <c:pt idx="23" formatCode="_(* #,##0.00_);_(* \(#,##0.00\);_(* &quot;-&quot;??_);_(@_)">
                  <c:v>10408.550701245749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7-4460-B180-3852C1E2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8458240"/>
        <c:axId val="1518454496"/>
      </c:lineChart>
      <c:catAx>
        <c:axId val="15184582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18454496"/>
        <c:crosses val="autoZero"/>
        <c:auto val="1"/>
        <c:lblAlgn val="ctr"/>
        <c:lblOffset val="100"/>
        <c:noMultiLvlLbl val="0"/>
      </c:catAx>
      <c:valAx>
        <c:axId val="15184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1845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Passegers</a:t>
            </a:r>
            <a:r>
              <a:rPr lang="es-CR" baseline="0"/>
              <a:t> Forecasting  95%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'Passengers Forcast'!$B$1</c:f>
              <c:strCache>
                <c:ptCount val="1"/>
                <c:pt idx="0">
                  <c:v>Airport Passengers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'Passengers Forcast'!$B$2:$B$82</c:f>
              <c:numCache>
                <c:formatCode>#,##0</c:formatCode>
                <c:ptCount val="81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  <c:pt idx="42">
                  <c:v>4284443</c:v>
                </c:pt>
                <c:pt idx="43">
                  <c:v>4356216</c:v>
                </c:pt>
                <c:pt idx="44">
                  <c:v>3819379</c:v>
                </c:pt>
                <c:pt idx="45">
                  <c:v>3844987</c:v>
                </c:pt>
                <c:pt idx="46">
                  <c:v>3478890</c:v>
                </c:pt>
                <c:pt idx="47">
                  <c:v>3443039</c:v>
                </c:pt>
                <c:pt idx="48">
                  <c:v>3204637</c:v>
                </c:pt>
                <c:pt idx="49">
                  <c:v>2966477</c:v>
                </c:pt>
                <c:pt idx="50">
                  <c:v>3593364</c:v>
                </c:pt>
                <c:pt idx="51">
                  <c:v>3604104</c:v>
                </c:pt>
                <c:pt idx="52">
                  <c:v>3933016</c:v>
                </c:pt>
                <c:pt idx="53">
                  <c:v>4146797</c:v>
                </c:pt>
                <c:pt idx="54">
                  <c:v>4176486</c:v>
                </c:pt>
                <c:pt idx="55">
                  <c:v>4347059</c:v>
                </c:pt>
                <c:pt idx="56">
                  <c:v>3781168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3-4B1B-8C2C-41511579E8F3}"/>
            </c:ext>
          </c:extLst>
        </c:ser>
        <c:ser>
          <c:idx val="1"/>
          <c:order val="1"/>
          <c:tx>
            <c:strRef>
              <c:f>'Passengers Forcast'!$C$1</c:f>
              <c:strCache>
                <c:ptCount val="1"/>
                <c:pt idx="0">
                  <c:v>Forecast(Airport Passengers)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'Passengers Forcast'!$A$2:$A$82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'Passengers Forcast'!$C$2:$C$82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3858196.3569040108</c:v>
                </c:pt>
                <c:pt idx="58" formatCode="#,##0">
                  <c:v>3562679.8147925721</c:v>
                </c:pt>
                <c:pt idx="59" formatCode="#,##0">
                  <c:v>3633798.4729250954</c:v>
                </c:pt>
                <c:pt idx="60" formatCode="#,##0">
                  <c:v>3366457.3612811649</c:v>
                </c:pt>
                <c:pt idx="61" formatCode="#,##0">
                  <c:v>3110902.6240295651</c:v>
                </c:pt>
                <c:pt idx="62" formatCode="#,##0">
                  <c:v>3614670.2108763144</c:v>
                </c:pt>
                <c:pt idx="63" formatCode="#,##0">
                  <c:v>3666432.117738775</c:v>
                </c:pt>
                <c:pt idx="64" formatCode="#,##0">
                  <c:v>3960805.0319508724</c:v>
                </c:pt>
                <c:pt idx="65" formatCode="#,##0">
                  <c:v>4182885.9611527501</c:v>
                </c:pt>
                <c:pt idx="66" formatCode="#,##0">
                  <c:v>4367447.1020644996</c:v>
                </c:pt>
                <c:pt idx="67" formatCode="#,##0">
                  <c:v>4363455.1675175149</c:v>
                </c:pt>
                <c:pt idx="68" formatCode="#,##0">
                  <c:v>3954015.4254007861</c:v>
                </c:pt>
                <c:pt idx="69" formatCode="#,##0">
                  <c:v>4031043.7823047969</c:v>
                </c:pt>
                <c:pt idx="70" formatCode="#,##0">
                  <c:v>3735527.2401933582</c:v>
                </c:pt>
                <c:pt idx="71" formatCode="#,##0">
                  <c:v>3806645.8983258815</c:v>
                </c:pt>
                <c:pt idx="72" formatCode="#,##0">
                  <c:v>3539304.7866819515</c:v>
                </c:pt>
                <c:pt idx="73" formatCode="#,##0">
                  <c:v>3283750.0494303512</c:v>
                </c:pt>
                <c:pt idx="74" formatCode="#,##0">
                  <c:v>3787517.6362771005</c:v>
                </c:pt>
                <c:pt idx="75" formatCode="#,##0">
                  <c:v>3839279.5431395615</c:v>
                </c:pt>
                <c:pt idx="76" formatCode="#,##0">
                  <c:v>4133652.4573516585</c:v>
                </c:pt>
                <c:pt idx="77" formatCode="#,##0">
                  <c:v>4355733.3865535362</c:v>
                </c:pt>
                <c:pt idx="78" formatCode="#,##0">
                  <c:v>4540294.5274652867</c:v>
                </c:pt>
                <c:pt idx="79" formatCode="#,##0">
                  <c:v>4536302.592918301</c:v>
                </c:pt>
                <c:pt idx="80" formatCode="#,##0">
                  <c:v>4126862.8508015722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3-4B1B-8C2C-41511579E8F3}"/>
            </c:ext>
          </c:extLst>
        </c:ser>
        <c:ser>
          <c:idx val="2"/>
          <c:order val="2"/>
          <c:tx>
            <c:strRef>
              <c:f>'Passengers Forcast'!$D$1</c:f>
              <c:strCache>
                <c:ptCount val="1"/>
                <c:pt idx="0">
                  <c:v>Lower Confidence Bound(Airport Passengers)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'Passengers Forcast'!$A$2:$A$82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'Passengers Forcast'!$D$2:$D$82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3695827.071337596</c:v>
                </c:pt>
                <c:pt idx="58" formatCode="#,##0">
                  <c:v>3395234.3290626127</c:v>
                </c:pt>
                <c:pt idx="59" formatCode="#,##0">
                  <c:v>3461387.5968217924</c:v>
                </c:pt>
                <c:pt idx="60" formatCode="#,##0">
                  <c:v>3189182.4444287894</c:v>
                </c:pt>
                <c:pt idx="61" formatCode="#,##0">
                  <c:v>2928856.7472351794</c:v>
                </c:pt>
                <c:pt idx="62" formatCode="#,##0">
                  <c:v>3427939.1790022892</c:v>
                </c:pt>
                <c:pt idx="63" formatCode="#,##0">
                  <c:v>3475095.2945883656</c:v>
                </c:pt>
                <c:pt idx="64" formatCode="#,##0">
                  <c:v>3764936.0480073574</c:v>
                </c:pt>
                <c:pt idx="65" formatCode="#,##0">
                  <c:v>3982553.3179673976</c:v>
                </c:pt>
                <c:pt idx="66" formatCode="#,##0">
                  <c:v>4162714.691868763</c:v>
                </c:pt>
                <c:pt idx="67" formatCode="#,##0">
                  <c:v>4154382.7227156921</c:v>
                </c:pt>
                <c:pt idx="68" formatCode="#,##0">
                  <c:v>3740658.9096208187</c:v>
                </c:pt>
                <c:pt idx="69" formatCode="#,##0">
                  <c:v>3813423.808088656</c:v>
                </c:pt>
                <c:pt idx="70" formatCode="#,##0">
                  <c:v>3513725.7444141367</c:v>
                </c:pt>
                <c:pt idx="71" formatCode="#,##0">
                  <c:v>3580709.4021058688</c:v>
                </c:pt>
                <c:pt idx="72" formatCode="#,##0">
                  <c:v>3309277.1877112389</c:v>
                </c:pt>
                <c:pt idx="73" formatCode="#,##0">
                  <c:v>3049672.8310821415</c:v>
                </c:pt>
                <c:pt idx="74" formatCode="#,##0">
                  <c:v>3549430.0544170653</c:v>
                </c:pt>
                <c:pt idx="75" formatCode="#,##0">
                  <c:v>3597218.7935852995</c:v>
                </c:pt>
                <c:pt idx="76" formatCode="#,##0">
                  <c:v>3887653.8264740822</c:v>
                </c:pt>
                <c:pt idx="77" formatCode="#,##0">
                  <c:v>4105830.3871314777</c:v>
                </c:pt>
                <c:pt idx="78" formatCode="#,##0">
                  <c:v>4286519.0215908252</c:v>
                </c:pt>
                <c:pt idx="79" formatCode="#,##0">
                  <c:v>4278684.903490141</c:v>
                </c:pt>
                <c:pt idx="80" formatCode="#,##0">
                  <c:v>3865431.8629269381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3-4B1B-8C2C-41511579E8F3}"/>
            </c:ext>
          </c:extLst>
        </c:ser>
        <c:ser>
          <c:idx val="3"/>
          <c:order val="3"/>
          <c:tx>
            <c:strRef>
              <c:f>'Passengers Forcast'!$E$1</c:f>
              <c:strCache>
                <c:ptCount val="1"/>
                <c:pt idx="0">
                  <c:v>Upper Confidence Bound(Airport Passengers)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'Passengers Forcast'!$A$2:$A$82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'Passengers Forcast'!$E$2:$E$82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4020565.6424704255</c:v>
                </c:pt>
                <c:pt idx="58" formatCode="#,##0">
                  <c:v>3730125.3005225314</c:v>
                </c:pt>
                <c:pt idx="59" formatCode="#,##0">
                  <c:v>3806209.3490283983</c:v>
                </c:pt>
                <c:pt idx="60" formatCode="#,##0">
                  <c:v>3543732.2781335404</c:v>
                </c:pt>
                <c:pt idx="61" formatCode="#,##0">
                  <c:v>3292948.5008239509</c:v>
                </c:pt>
                <c:pt idx="62" formatCode="#,##0">
                  <c:v>3801401.2427503397</c:v>
                </c:pt>
                <c:pt idx="63" formatCode="#,##0">
                  <c:v>3857768.9408891844</c:v>
                </c:pt>
                <c:pt idx="64" formatCode="#,##0">
                  <c:v>4156674.0158943874</c:v>
                </c:pt>
                <c:pt idx="65" formatCode="#,##0">
                  <c:v>4383218.604338103</c:v>
                </c:pt>
                <c:pt idx="66" formatCode="#,##0">
                  <c:v>4572179.5122602358</c:v>
                </c:pt>
                <c:pt idx="67" formatCode="#,##0">
                  <c:v>4572527.6123193381</c:v>
                </c:pt>
                <c:pt idx="68" formatCode="#,##0">
                  <c:v>4167371.9411807535</c:v>
                </c:pt>
                <c:pt idx="69" formatCode="#,##0">
                  <c:v>4248663.7565209372</c:v>
                </c:pt>
                <c:pt idx="70" formatCode="#,##0">
                  <c:v>3957328.7359725796</c:v>
                </c:pt>
                <c:pt idx="71" formatCode="#,##0">
                  <c:v>4032582.3945458941</c:v>
                </c:pt>
                <c:pt idx="72" formatCode="#,##0">
                  <c:v>3769332.3856526641</c:v>
                </c:pt>
                <c:pt idx="73" formatCode="#,##0">
                  <c:v>3517827.267778561</c:v>
                </c:pt>
                <c:pt idx="74" formatCode="#,##0">
                  <c:v>4025605.2181371357</c:v>
                </c:pt>
                <c:pt idx="75" formatCode="#,##0">
                  <c:v>4081340.2926938236</c:v>
                </c:pt>
                <c:pt idx="76" formatCode="#,##0">
                  <c:v>4379651.0882292343</c:v>
                </c:pt>
                <c:pt idx="77" formatCode="#,##0">
                  <c:v>4605636.3859755946</c:v>
                </c:pt>
                <c:pt idx="78" formatCode="#,##0">
                  <c:v>4794070.0333397482</c:v>
                </c:pt>
                <c:pt idx="79" formatCode="#,##0">
                  <c:v>4793920.282346461</c:v>
                </c:pt>
                <c:pt idx="80" formatCode="#,##0">
                  <c:v>4388293.8386762068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3-4B1B-8C2C-41511579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139440"/>
        <c:axId val="1598139856"/>
      </c:lineChart>
      <c:catAx>
        <c:axId val="15981394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98139856"/>
        <c:crosses val="autoZero"/>
        <c:auto val="1"/>
        <c:lblAlgn val="ctr"/>
        <c:lblOffset val="100"/>
        <c:noMultiLvlLbl val="0"/>
      </c:catAx>
      <c:valAx>
        <c:axId val="15981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981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315685</xdr:colOff>
      <xdr:row>12</xdr:row>
      <xdr:rowOff>28303</xdr:rowOff>
    </xdr:from>
    <xdr:to>
      <xdr:col>18</xdr:col>
      <xdr:colOff>104230</xdr:colOff>
      <xdr:row>32</xdr:row>
      <xdr:rowOff>37827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B56D1-64D2-F83D-42FA-42EF725AC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239487</xdr:colOff>
      <xdr:row>2</xdr:row>
      <xdr:rowOff>112414</xdr:rowOff>
    </xdr:from>
    <xdr:to>
      <xdr:col>26</xdr:col>
      <xdr:colOff>163287</xdr:colOff>
      <xdr:row>29</xdr:row>
      <xdr:rowOff>58838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D9B9D-5A5C-178E-8D14-0393D55AA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91658" y="482528"/>
          <a:ext cx="4800600" cy="4942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10</xdr:row>
      <xdr:rowOff>38100</xdr:rowOff>
    </xdr:from>
    <xdr:to>
      <xdr:col>18</xdr:col>
      <xdr:colOff>32385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0FB93-7656-DEDC-0730-FDBA06DE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2566B8-3516-4906-BA9A-6938D469F4D9}" name="Table2" displayName="Table2" ref="A1:E25" totalsRowShown="0">
  <autoFilter ref="A1:E25" xr:uid="{232566B8-3516-4906-BA9A-6938D469F4D9}"/>
  <tableColumns count="5">
    <tableColumn id="1" xr3:uid="{295429D5-E740-4370-A774-5DB4A467BC59}" name="Date" dataDxfId="11"/>
    <tableColumn id="2" xr3:uid="{D3D81B70-13A0-4AA7-B557-B571A9510EE7}" name="Sales"/>
    <tableColumn id="3" xr3:uid="{4E6F4B3E-E37D-4551-81DD-3387111461A1}" name="Forecast(Sales)" dataDxfId="10">
      <calculatedColumnFormula>_xlfn.FORECAST.ETS(A2,$B$2:$B$20,$A$2:$A$20,1,1)</calculatedColumnFormula>
    </tableColumn>
    <tableColumn id="4" xr3:uid="{F7571103-ED61-480C-9B35-9D268D987315}" name="Lower Confidence Bound(Sales)" dataDxfId="9">
      <calculatedColumnFormula>C2-_xlfn.FORECAST.ETS.CONFINT(A2,$B$2:$B$20,$A$2:$A$20,0.95,1,1)</calculatedColumnFormula>
    </tableColumn>
    <tableColumn id="5" xr3:uid="{4F130764-ED30-447B-856E-51CC15924DC8}" name="Upper Confidence Bound(Sales)" dataDxfId="8">
      <calculatedColumnFormula>C2+_xlfn.FORECAST.ETS.CONFINT(A2,$B$2:$B$20,$A$2:$A$20,0.95,1,1)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939465-BE5C-4C1E-A8E2-A1AEB82C9557}" name="Table3" displayName="Table3" ref="G1:H8" totalsRowShown="0">
  <autoFilter ref="G1:H8" xr:uid="{D2939465-BE5C-4C1E-A8E2-A1AEB82C9557}"/>
  <tableColumns count="2">
    <tableColumn id="1" xr3:uid="{6627FCAB-61E5-4098-ADC3-26C45A39C446}" name="Statistic"/>
    <tableColumn id="2" xr3:uid="{EF1F435F-5218-46B9-882F-DBCC7E0ACDF2}" name="Valu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37B7AB-E311-482E-AEDA-F8B33964934C}" name="Table4" displayName="Table4" ref="A1:E82" totalsRowShown="0">
  <autoFilter ref="A1:E82" xr:uid="{5337B7AB-E311-482E-AEDA-F8B33964934C}"/>
  <tableColumns count="5">
    <tableColumn id="1" xr3:uid="{895C9211-260A-4771-84C5-C139E79530BF}" name="Date" dataDxfId="4"/>
    <tableColumn id="2" xr3:uid="{EBA62CC0-26A7-4EBA-829A-7E7E2FA6CF84}" name="Airport Passengers"/>
    <tableColumn id="3" xr3:uid="{58133A7F-0EB5-4C51-B63D-C879662C0DDD}" name="Forecast(Airport Passengers)" dataDxfId="3">
      <calculatedColumnFormula>_xlfn.FORECAST.ETS(A2,$B$2:$B$58,$A$2:$A$58,1,1)</calculatedColumnFormula>
    </tableColumn>
    <tableColumn id="4" xr3:uid="{EB960E08-9A9F-4066-A586-AA6E715E5EE5}" name="Lower Confidence Bound(Airport Passengers)" dataDxfId="2">
      <calculatedColumnFormula>C2-_xlfn.FORECAST.ETS.CONFINT(A2,$B$2:$B$58,$A$2:$A$58,0.95,1,1)</calculatedColumnFormula>
    </tableColumn>
    <tableColumn id="5" xr3:uid="{B511EEA8-7910-4D79-B5AD-38D11005AF04}" name="Upper Confidence Bound(Airport Passengers)" dataDxfId="1">
      <calculatedColumnFormula>C2+_xlfn.FORECAST.ETS.CONFINT(A2,$B$2:$B$58,$A$2:$A$58,0.95,1,1)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815FB8-BD24-4AF6-9493-771733C2E22F}" name="Table5" displayName="Table5" ref="G1:H8" totalsRowShown="0">
  <autoFilter ref="G1:H8" xr:uid="{62815FB8-BD24-4AF6-9493-771733C2E22F}"/>
  <tableColumns count="2">
    <tableColumn id="1" xr3:uid="{7E0A564C-F71C-4303-8561-BFD4C8072531}" name="Statistic"/>
    <tableColumn id="2" xr3:uid="{DF2DDC8E-C070-4C5B-B82E-D5495B5286D2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microsoft.com/en-us/office/create-a-forecast-in-excel-for-windows-22c500da-6da7-45e5-bfdc-60a7062329fd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EC6A-A4C8-4C2C-87E0-983AB3BF333B}">
  <dimension ref="A1:H25"/>
  <sheetViews>
    <sheetView showGridLines="0" zoomScale="70" zoomScaleNormal="70" workbookViewId="0">
      <selection activeCell="D32" sqref="D32"/>
    </sheetView>
  </sheetViews>
  <sheetFormatPr defaultRowHeight="14.4" x14ac:dyDescent="0.3"/>
  <cols>
    <col min="1" max="1" width="10.44140625" bestFit="1" customWidth="1"/>
    <col min="2" max="2" width="10" bestFit="1" customWidth="1"/>
    <col min="3" max="3" width="15.44140625" customWidth="1"/>
    <col min="4" max="4" width="29.5546875" customWidth="1"/>
    <col min="5" max="5" width="29.6640625" customWidth="1"/>
    <col min="7" max="7" width="11.6640625" customWidth="1"/>
    <col min="8" max="8" width="9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 s="3">
        <v>42370</v>
      </c>
      <c r="B2" s="4">
        <v>2980</v>
      </c>
      <c r="G2" t="s">
        <v>7</v>
      </c>
      <c r="H2" s="5">
        <f>_xlfn.FORECAST.ETS.STAT($B$2:$B$20,$A$2:$A$20,1,1,1)</f>
        <v>0.1</v>
      </c>
    </row>
    <row r="3" spans="1:8" x14ac:dyDescent="0.3">
      <c r="A3" s="3">
        <v>42371</v>
      </c>
      <c r="B3" s="4">
        <v>1478</v>
      </c>
      <c r="G3" t="s">
        <v>8</v>
      </c>
      <c r="H3" s="5">
        <f>_xlfn.FORECAST.ETS.STAT($B$2:$B$20,$A$2:$A$20,2,1,1)</f>
        <v>1E-3</v>
      </c>
    </row>
    <row r="4" spans="1:8" x14ac:dyDescent="0.3">
      <c r="A4" s="3">
        <v>42372</v>
      </c>
      <c r="B4" s="4">
        <v>8523</v>
      </c>
      <c r="G4" t="s">
        <v>9</v>
      </c>
      <c r="H4" s="5">
        <f>_xlfn.FORECAST.ETS.STAT($B$2:$B$20,$A$2:$A$20,3,1,1)</f>
        <v>2.2204460492503131E-16</v>
      </c>
    </row>
    <row r="5" spans="1:8" x14ac:dyDescent="0.3">
      <c r="A5" s="3">
        <v>42373</v>
      </c>
      <c r="B5" s="4">
        <v>3528</v>
      </c>
      <c r="G5" t="s">
        <v>10</v>
      </c>
      <c r="H5" s="5">
        <f>_xlfn.FORECAST.ETS.STAT($B$2:$B$20,$A$2:$A$20,4,1,1)</f>
        <v>0.87948332112764682</v>
      </c>
    </row>
    <row r="6" spans="1:8" x14ac:dyDescent="0.3">
      <c r="A6" s="3">
        <v>42374</v>
      </c>
      <c r="B6" s="4">
        <v>4116</v>
      </c>
      <c r="G6" t="s">
        <v>11</v>
      </c>
      <c r="H6" s="5">
        <f>_xlfn.FORECAST.ETS.STAT($B$2:$B$20,$A$2:$A$20,5,1,1)</f>
        <v>0.65681817238948625</v>
      </c>
    </row>
    <row r="7" spans="1:8" x14ac:dyDescent="0.3">
      <c r="A7" s="3">
        <v>42375</v>
      </c>
      <c r="B7" s="4">
        <v>6325</v>
      </c>
      <c r="G7" t="s">
        <v>12</v>
      </c>
      <c r="H7" s="5">
        <f>_xlfn.FORECAST.ETS.STAT($B$2:$B$20,$A$2:$A$20,6,1,1)</f>
        <v>2621.1801090771614</v>
      </c>
    </row>
    <row r="8" spans="1:8" x14ac:dyDescent="0.3">
      <c r="A8" s="3">
        <v>42376</v>
      </c>
      <c r="B8" s="4">
        <v>2541</v>
      </c>
      <c r="G8" t="s">
        <v>13</v>
      </c>
      <c r="H8" s="5">
        <f>_xlfn.FORECAST.ETS.STAT($B$2:$B$20,$A$2:$A$20,7,1,1)</f>
        <v>2938.3380189616078</v>
      </c>
    </row>
    <row r="9" spans="1:8" x14ac:dyDescent="0.3">
      <c r="A9" s="3">
        <v>42377</v>
      </c>
      <c r="B9" s="4">
        <v>2478</v>
      </c>
    </row>
    <row r="10" spans="1:8" x14ac:dyDescent="0.3">
      <c r="A10" s="3">
        <v>42378</v>
      </c>
      <c r="B10" s="4">
        <v>5750</v>
      </c>
    </row>
    <row r="11" spans="1:8" x14ac:dyDescent="0.3">
      <c r="A11" s="3">
        <v>42379</v>
      </c>
      <c r="B11" s="4">
        <v>4050</v>
      </c>
    </row>
    <row r="12" spans="1:8" x14ac:dyDescent="0.3">
      <c r="A12" s="3">
        <v>42380</v>
      </c>
      <c r="B12" s="4">
        <v>8963</v>
      </c>
    </row>
    <row r="13" spans="1:8" x14ac:dyDescent="0.3">
      <c r="A13" s="3">
        <v>42381</v>
      </c>
      <c r="B13" s="4">
        <v>6250</v>
      </c>
    </row>
    <row r="14" spans="1:8" x14ac:dyDescent="0.3">
      <c r="A14" s="3">
        <v>42382</v>
      </c>
      <c r="B14" s="4">
        <v>4500</v>
      </c>
    </row>
    <row r="15" spans="1:8" x14ac:dyDescent="0.3">
      <c r="A15" s="3">
        <v>42383</v>
      </c>
      <c r="B15" s="4">
        <v>1440</v>
      </c>
    </row>
    <row r="16" spans="1:8" x14ac:dyDescent="0.3">
      <c r="A16" s="3">
        <v>42384</v>
      </c>
      <c r="B16" s="4">
        <v>1862</v>
      </c>
    </row>
    <row r="17" spans="1:5" x14ac:dyDescent="0.3">
      <c r="A17" s="3">
        <v>42385</v>
      </c>
      <c r="B17" s="4">
        <v>3392</v>
      </c>
    </row>
    <row r="18" spans="1:5" x14ac:dyDescent="0.3">
      <c r="A18" s="3">
        <v>42386</v>
      </c>
      <c r="B18" s="4">
        <v>8600</v>
      </c>
    </row>
    <row r="19" spans="1:5" x14ac:dyDescent="0.3">
      <c r="A19" s="3">
        <v>42387</v>
      </c>
      <c r="B19" s="4">
        <v>1256</v>
      </c>
    </row>
    <row r="20" spans="1:5" x14ac:dyDescent="0.3">
      <c r="A20" s="3">
        <v>42388</v>
      </c>
      <c r="B20" s="4">
        <v>7536</v>
      </c>
      <c r="C20" s="4">
        <v>7536</v>
      </c>
      <c r="D20" s="4">
        <v>7536</v>
      </c>
      <c r="E20" s="4">
        <v>7536</v>
      </c>
    </row>
    <row r="21" spans="1:5" x14ac:dyDescent="0.3">
      <c r="A21" s="3">
        <v>42389</v>
      </c>
      <c r="C21" s="4">
        <f>_xlfn.FORECAST.ETS(A21,$B$2:$B$20,$A$2:$A$20,1,1)</f>
        <v>4847.5026233856552</v>
      </c>
      <c r="D21" s="4">
        <f>C21-_xlfn.FORECAST.ETS.CONFINT(A21,$B$2:$B$20,$A$2:$A$20,0.95,1,1)</f>
        <v>-393.95908297564529</v>
      </c>
      <c r="E21" s="4">
        <f>C21+_xlfn.FORECAST.ETS.CONFINT(A21,$B$2:$B$20,$A$2:$A$20,0.95,1,1)</f>
        <v>10088.964329746956</v>
      </c>
    </row>
    <row r="22" spans="1:5" x14ac:dyDescent="0.3">
      <c r="A22" s="3">
        <v>42390</v>
      </c>
      <c r="C22" s="4">
        <f>_xlfn.FORECAST.ETS(A22,$B$2:$B$20,$A$2:$A$20,1,1)</f>
        <v>4900.1453098264046</v>
      </c>
      <c r="D22" s="4">
        <f>C22-_xlfn.FORECAST.ETS.CONFINT(A22,$B$2:$B$20,$A$2:$A$20,0.95,1,1)</f>
        <v>-367.98263893576495</v>
      </c>
      <c r="E22" s="4">
        <f>C22+_xlfn.FORECAST.ETS.CONFINT(A22,$B$2:$B$20,$A$2:$A$20,0.95,1,1)</f>
        <v>10168.273258588575</v>
      </c>
    </row>
    <row r="23" spans="1:5" x14ac:dyDescent="0.3">
      <c r="A23" s="3">
        <v>42391</v>
      </c>
      <c r="C23" s="4">
        <f>_xlfn.FORECAST.ETS(A23,$B$2:$B$20,$A$2:$A$20,1,1)</f>
        <v>4952.7879962671441</v>
      </c>
      <c r="D23" s="4">
        <f>C23-_xlfn.FORECAST.ETS.CONFINT(A23,$B$2:$B$20,$A$2:$A$20,0.95,1,1)</f>
        <v>-342.39853045055133</v>
      </c>
      <c r="E23" s="4">
        <f>C23+_xlfn.FORECAST.ETS.CONFINT(A23,$B$2:$B$20,$A$2:$A$20,0.95,1,1)</f>
        <v>10247.974522984839</v>
      </c>
    </row>
    <row r="24" spans="1:5" x14ac:dyDescent="0.3">
      <c r="A24" s="3">
        <v>42392</v>
      </c>
      <c r="C24" s="4">
        <f>_xlfn.FORECAST.ETS(A24,$B$2:$B$20,$A$2:$A$20,1,1)</f>
        <v>5005.4306827078935</v>
      </c>
      <c r="D24" s="4">
        <f>C24-_xlfn.FORECAST.ETS.CONFINT(A24,$B$2:$B$20,$A$2:$A$20,0.95,1,1)</f>
        <v>-317.20593552033642</v>
      </c>
      <c r="E24" s="4">
        <f>C24+_xlfn.FORECAST.ETS.CONFINT(A24,$B$2:$B$20,$A$2:$A$20,0.95,1,1)</f>
        <v>10328.067300936124</v>
      </c>
    </row>
    <row r="25" spans="1:5" x14ac:dyDescent="0.3">
      <c r="A25" s="3">
        <v>42393</v>
      </c>
      <c r="C25" s="4">
        <f>_xlfn.FORECAST.ETS(A25,$B$2:$B$20,$A$2:$A$20,1,1)</f>
        <v>5058.073369148633</v>
      </c>
      <c r="D25" s="4">
        <f>C25-_xlfn.FORECAST.ETS.CONFINT(A25,$B$2:$B$20,$A$2:$A$20,0.95,1,1)</f>
        <v>-292.40396294848324</v>
      </c>
      <c r="E25" s="4">
        <f>C25+_xlfn.FORECAST.ETS.CONFINT(A25,$B$2:$B$20,$A$2:$A$20,0.95,1,1)</f>
        <v>10408.550701245749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9"/>
  <sheetViews>
    <sheetView topLeftCell="A13" workbookViewId="0">
      <selection activeCell="A2" sqref="A2:B59"/>
    </sheetView>
  </sheetViews>
  <sheetFormatPr defaultRowHeight="14.4" x14ac:dyDescent="0.3"/>
  <cols>
    <col min="1" max="1" width="7.33203125" bestFit="1" customWidth="1"/>
    <col min="2" max="2" width="16.77734375" bestFit="1" customWidth="1"/>
    <col min="4" max="4" width="10.5546875" bestFit="1" customWidth="1"/>
    <col min="5" max="5" width="10.21875" bestFit="1" customWidth="1"/>
  </cols>
  <sheetData>
    <row r="2" spans="1:5" ht="16.8" x14ac:dyDescent="0.4">
      <c r="A2" s="9" t="s">
        <v>0</v>
      </c>
      <c r="B2" s="9" t="s">
        <v>14</v>
      </c>
    </row>
    <row r="3" spans="1:5" ht="16.8" x14ac:dyDescent="0.4">
      <c r="A3" s="11">
        <v>39814</v>
      </c>
      <c r="B3" s="10">
        <v>2644539</v>
      </c>
      <c r="D3" s="1"/>
      <c r="E3" s="2"/>
    </row>
    <row r="4" spans="1:5" ht="16.8" x14ac:dyDescent="0.4">
      <c r="A4" s="11">
        <v>39845</v>
      </c>
      <c r="B4" s="10">
        <v>2359800</v>
      </c>
      <c r="D4" s="1"/>
      <c r="E4" s="2"/>
    </row>
    <row r="5" spans="1:5" ht="16.8" x14ac:dyDescent="0.4">
      <c r="A5" s="11">
        <v>39873</v>
      </c>
      <c r="B5" s="10">
        <v>2925918</v>
      </c>
      <c r="D5" s="1"/>
      <c r="E5" s="2"/>
    </row>
    <row r="6" spans="1:5" ht="16.8" x14ac:dyDescent="0.4">
      <c r="A6" s="11">
        <v>39904</v>
      </c>
      <c r="B6" s="10">
        <v>3024973</v>
      </c>
      <c r="D6" s="1"/>
      <c r="E6" s="2"/>
    </row>
    <row r="7" spans="1:5" ht="16.8" x14ac:dyDescent="0.4">
      <c r="A7" s="11">
        <v>39934</v>
      </c>
      <c r="B7" s="10">
        <v>3177100</v>
      </c>
      <c r="D7" s="1"/>
      <c r="E7" s="2"/>
    </row>
    <row r="8" spans="1:5" ht="16.8" x14ac:dyDescent="0.4">
      <c r="A8" s="11">
        <v>39965</v>
      </c>
      <c r="B8" s="10">
        <v>3419595</v>
      </c>
      <c r="D8" s="1"/>
      <c r="E8" s="2"/>
    </row>
    <row r="9" spans="1:5" ht="16.8" x14ac:dyDescent="0.4">
      <c r="A9" s="11">
        <v>39995</v>
      </c>
      <c r="B9" s="10">
        <v>3649702</v>
      </c>
      <c r="D9" s="1"/>
      <c r="E9" s="2"/>
    </row>
    <row r="10" spans="1:5" ht="16.8" x14ac:dyDescent="0.4">
      <c r="A10" s="11">
        <v>40026</v>
      </c>
      <c r="B10" s="10">
        <v>3650668</v>
      </c>
      <c r="D10" s="1"/>
      <c r="E10" s="2"/>
    </row>
    <row r="11" spans="1:5" ht="16.8" x14ac:dyDescent="0.4">
      <c r="A11" s="11">
        <v>40057</v>
      </c>
      <c r="B11" s="10">
        <v>3191526</v>
      </c>
      <c r="D11" s="1"/>
      <c r="E11" s="2"/>
    </row>
    <row r="12" spans="1:5" ht="16.8" x14ac:dyDescent="0.4">
      <c r="A12" s="11">
        <v>40087</v>
      </c>
      <c r="B12" s="10">
        <v>3249428</v>
      </c>
      <c r="D12" s="1"/>
      <c r="E12" s="2"/>
    </row>
    <row r="13" spans="1:5" ht="16.8" x14ac:dyDescent="0.4">
      <c r="A13" s="11">
        <v>40118</v>
      </c>
      <c r="B13" s="10">
        <v>2971484</v>
      </c>
      <c r="D13" s="1"/>
      <c r="E13" s="2"/>
    </row>
    <row r="14" spans="1:5" ht="16.8" x14ac:dyDescent="0.4">
      <c r="A14" s="11">
        <v>40148</v>
      </c>
      <c r="B14" s="10">
        <v>3074209</v>
      </c>
      <c r="D14" s="1"/>
      <c r="E14" s="2"/>
    </row>
    <row r="15" spans="1:5" ht="16.8" x14ac:dyDescent="0.4">
      <c r="A15" s="11">
        <v>40179</v>
      </c>
      <c r="B15" s="10">
        <v>2785466</v>
      </c>
      <c r="D15" s="1"/>
      <c r="E15" s="2"/>
    </row>
    <row r="16" spans="1:5" ht="16.8" x14ac:dyDescent="0.4">
      <c r="A16" s="11">
        <v>40210</v>
      </c>
      <c r="B16" s="10">
        <v>2515361</v>
      </c>
      <c r="D16" s="1"/>
      <c r="E16" s="2"/>
    </row>
    <row r="17" spans="1:5" ht="16.8" x14ac:dyDescent="0.4">
      <c r="A17" s="11">
        <v>40238</v>
      </c>
      <c r="B17" s="10">
        <v>3105958</v>
      </c>
      <c r="D17" s="1"/>
      <c r="E17" s="2"/>
    </row>
    <row r="18" spans="1:5" ht="16.8" x14ac:dyDescent="0.4">
      <c r="A18" s="11">
        <v>40269</v>
      </c>
      <c r="B18" s="10">
        <v>3139059</v>
      </c>
      <c r="D18" s="1"/>
      <c r="E18" s="2"/>
    </row>
    <row r="19" spans="1:5" ht="16.8" x14ac:dyDescent="0.4">
      <c r="A19" s="11">
        <v>40299</v>
      </c>
      <c r="B19" s="10">
        <v>3380355</v>
      </c>
      <c r="D19" s="1"/>
      <c r="E19" s="2"/>
    </row>
    <row r="20" spans="1:5" ht="16.8" x14ac:dyDescent="0.4">
      <c r="A20" s="11">
        <v>40330</v>
      </c>
      <c r="B20" s="10">
        <v>3612886</v>
      </c>
      <c r="D20" s="1"/>
      <c r="E20" s="2"/>
    </row>
    <row r="21" spans="1:5" ht="16.8" x14ac:dyDescent="0.4">
      <c r="A21" s="11">
        <v>40360</v>
      </c>
      <c r="B21" s="10">
        <v>3765824</v>
      </c>
      <c r="D21" s="1"/>
      <c r="E21" s="2"/>
    </row>
    <row r="22" spans="1:5" ht="16.8" x14ac:dyDescent="0.4">
      <c r="A22" s="11">
        <v>40391</v>
      </c>
      <c r="B22" s="10">
        <v>3771842</v>
      </c>
      <c r="E22" s="2"/>
    </row>
    <row r="23" spans="1:5" ht="16.8" x14ac:dyDescent="0.4">
      <c r="A23" s="11">
        <v>40422</v>
      </c>
      <c r="B23" s="10">
        <v>3356365</v>
      </c>
    </row>
    <row r="24" spans="1:5" ht="16.8" x14ac:dyDescent="0.4">
      <c r="A24" s="11">
        <v>40452</v>
      </c>
      <c r="B24" s="10">
        <v>3490100</v>
      </c>
    </row>
    <row r="25" spans="1:5" ht="16.8" x14ac:dyDescent="0.4">
      <c r="A25" s="11">
        <v>40483</v>
      </c>
      <c r="B25" s="10">
        <v>3163659</v>
      </c>
    </row>
    <row r="26" spans="1:5" ht="16.8" x14ac:dyDescent="0.4">
      <c r="A26" s="11">
        <v>40513</v>
      </c>
      <c r="B26" s="10">
        <v>3167124</v>
      </c>
    </row>
    <row r="27" spans="1:5" ht="16.8" x14ac:dyDescent="0.4">
      <c r="A27" s="11">
        <v>40544</v>
      </c>
      <c r="B27" s="10">
        <v>2883810</v>
      </c>
    </row>
    <row r="28" spans="1:5" ht="16.8" x14ac:dyDescent="0.4">
      <c r="A28" s="11">
        <v>40575</v>
      </c>
      <c r="B28" s="10">
        <v>2610667</v>
      </c>
    </row>
    <row r="29" spans="1:5" ht="16.8" x14ac:dyDescent="0.4">
      <c r="A29" s="11">
        <v>40603</v>
      </c>
      <c r="B29" s="10">
        <v>3129205</v>
      </c>
    </row>
    <row r="30" spans="1:5" ht="16.8" x14ac:dyDescent="0.4">
      <c r="A30" s="11">
        <v>40634</v>
      </c>
      <c r="B30" s="10">
        <v>3200527</v>
      </c>
    </row>
    <row r="31" spans="1:5" ht="16.8" x14ac:dyDescent="0.4">
      <c r="A31" s="11">
        <v>40664</v>
      </c>
      <c r="B31" s="10">
        <v>3547804</v>
      </c>
    </row>
    <row r="32" spans="1:5" ht="16.8" x14ac:dyDescent="0.4">
      <c r="A32" s="11">
        <v>40695</v>
      </c>
      <c r="B32" s="10">
        <v>3766323</v>
      </c>
    </row>
    <row r="33" spans="1:2" ht="16.8" x14ac:dyDescent="0.4">
      <c r="A33" s="11">
        <v>40725</v>
      </c>
      <c r="B33" s="10">
        <v>3935589</v>
      </c>
    </row>
    <row r="34" spans="1:2" ht="16.8" x14ac:dyDescent="0.4">
      <c r="A34" s="11">
        <v>40756</v>
      </c>
      <c r="B34" s="10">
        <v>3917884</v>
      </c>
    </row>
    <row r="35" spans="1:2" ht="16.8" x14ac:dyDescent="0.4">
      <c r="A35" s="11">
        <v>40787</v>
      </c>
      <c r="B35" s="10">
        <v>3564970</v>
      </c>
    </row>
    <row r="36" spans="1:2" ht="16.8" x14ac:dyDescent="0.4">
      <c r="A36" s="11">
        <v>40817</v>
      </c>
      <c r="B36" s="10">
        <v>3602455</v>
      </c>
    </row>
    <row r="37" spans="1:2" ht="16.8" x14ac:dyDescent="0.4">
      <c r="A37" s="11">
        <v>40848</v>
      </c>
      <c r="B37" s="10">
        <v>3326859</v>
      </c>
    </row>
    <row r="38" spans="1:2" ht="16.8" x14ac:dyDescent="0.4">
      <c r="A38" s="11">
        <v>40878</v>
      </c>
      <c r="B38" s="10">
        <v>3441693</v>
      </c>
    </row>
    <row r="39" spans="1:2" ht="16.8" x14ac:dyDescent="0.4">
      <c r="A39" s="11">
        <v>40909</v>
      </c>
      <c r="B39" s="10">
        <v>3211600</v>
      </c>
    </row>
    <row r="40" spans="1:2" ht="16.8" x14ac:dyDescent="0.4">
      <c r="A40" s="11">
        <v>40940</v>
      </c>
      <c r="B40" s="10">
        <v>2998119</v>
      </c>
    </row>
    <row r="41" spans="1:2" ht="16.8" x14ac:dyDescent="0.4">
      <c r="A41" s="11">
        <v>40969</v>
      </c>
      <c r="B41" s="10">
        <v>3472440</v>
      </c>
    </row>
    <row r="42" spans="1:2" ht="16.8" x14ac:dyDescent="0.4">
      <c r="A42" s="11">
        <v>41000</v>
      </c>
      <c r="B42" s="10">
        <v>3563007</v>
      </c>
    </row>
    <row r="43" spans="1:2" ht="16.8" x14ac:dyDescent="0.4">
      <c r="A43" s="11">
        <v>41030</v>
      </c>
      <c r="B43" s="10">
        <v>3820570</v>
      </c>
    </row>
    <row r="44" spans="1:2" ht="16.8" x14ac:dyDescent="0.4">
      <c r="A44" s="11">
        <v>41061</v>
      </c>
      <c r="B44" s="10">
        <v>4107195</v>
      </c>
    </row>
    <row r="45" spans="1:2" ht="16.8" x14ac:dyDescent="0.4">
      <c r="A45" s="11">
        <v>41091</v>
      </c>
      <c r="B45" s="10">
        <v>4284443</v>
      </c>
    </row>
    <row r="46" spans="1:2" ht="16.8" x14ac:dyDescent="0.4">
      <c r="A46" s="11">
        <v>41122</v>
      </c>
      <c r="B46" s="10">
        <v>4356216</v>
      </c>
    </row>
    <row r="47" spans="1:2" ht="16.8" x14ac:dyDescent="0.4">
      <c r="A47" s="11">
        <v>41153</v>
      </c>
      <c r="B47" s="10">
        <v>3819379</v>
      </c>
    </row>
    <row r="48" spans="1:2" ht="16.8" x14ac:dyDescent="0.4">
      <c r="A48" s="11">
        <v>41183</v>
      </c>
      <c r="B48" s="10">
        <v>3844987</v>
      </c>
    </row>
    <row r="49" spans="1:2" ht="16.8" x14ac:dyDescent="0.4">
      <c r="A49" s="11">
        <v>41214</v>
      </c>
      <c r="B49" s="10">
        <v>3478890</v>
      </c>
    </row>
    <row r="50" spans="1:2" ht="16.8" x14ac:dyDescent="0.4">
      <c r="A50" s="11">
        <v>41244</v>
      </c>
      <c r="B50" s="10">
        <v>3443039</v>
      </c>
    </row>
    <row r="51" spans="1:2" ht="16.8" x14ac:dyDescent="0.4">
      <c r="A51" s="11">
        <v>41275</v>
      </c>
      <c r="B51" s="10">
        <v>3204637</v>
      </c>
    </row>
    <row r="52" spans="1:2" ht="16.8" x14ac:dyDescent="0.4">
      <c r="A52" s="11">
        <v>41306</v>
      </c>
      <c r="B52" s="10">
        <v>2966477</v>
      </c>
    </row>
    <row r="53" spans="1:2" ht="16.8" x14ac:dyDescent="0.4">
      <c r="A53" s="11">
        <v>41334</v>
      </c>
      <c r="B53" s="10">
        <v>3593364</v>
      </c>
    </row>
    <row r="54" spans="1:2" ht="16.8" x14ac:dyDescent="0.4">
      <c r="A54" s="11">
        <v>41365</v>
      </c>
      <c r="B54" s="10">
        <v>3604104</v>
      </c>
    </row>
    <row r="55" spans="1:2" ht="16.8" x14ac:dyDescent="0.4">
      <c r="A55" s="11">
        <v>41395</v>
      </c>
      <c r="B55" s="10">
        <v>3933016</v>
      </c>
    </row>
    <row r="56" spans="1:2" ht="16.8" x14ac:dyDescent="0.4">
      <c r="A56" s="11">
        <v>41426</v>
      </c>
      <c r="B56" s="10">
        <v>4146797</v>
      </c>
    </row>
    <row r="57" spans="1:2" ht="16.8" x14ac:dyDescent="0.4">
      <c r="A57" s="11">
        <v>41456</v>
      </c>
      <c r="B57" s="10">
        <v>4176486</v>
      </c>
    </row>
    <row r="58" spans="1:2" ht="16.8" x14ac:dyDescent="0.4">
      <c r="A58" s="11">
        <v>41487</v>
      </c>
      <c r="B58" s="10">
        <v>4347059</v>
      </c>
    </row>
    <row r="59" spans="1:2" ht="16.8" x14ac:dyDescent="0.4">
      <c r="A59" s="11">
        <v>41518</v>
      </c>
      <c r="B59" s="10">
        <v>3781168</v>
      </c>
    </row>
  </sheetData>
  <sortState xmlns:xlrd2="http://schemas.microsoft.com/office/spreadsheetml/2017/richdata2" ref="D3:E21">
    <sortCondition ref="D3:D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9689-D5E9-469D-AF85-C645A1B7F20A}">
  <dimension ref="A1:H82"/>
  <sheetViews>
    <sheetView tabSelected="1" topLeftCell="D1" zoomScale="85" zoomScaleNormal="85" workbookViewId="0">
      <selection activeCell="K36" sqref="K36"/>
    </sheetView>
  </sheetViews>
  <sheetFormatPr defaultRowHeight="14.4" x14ac:dyDescent="0.3"/>
  <cols>
    <col min="2" max="2" width="18.44140625" customWidth="1"/>
    <col min="3" max="3" width="26.77734375" customWidth="1"/>
    <col min="4" max="4" width="40.88671875" customWidth="1"/>
    <col min="5" max="5" width="41" customWidth="1"/>
    <col min="7" max="7" width="9.44140625" customWidth="1"/>
    <col min="8" max="8" width="16.109375" customWidth="1"/>
  </cols>
  <sheetData>
    <row r="1" spans="1:8" x14ac:dyDescent="0.3">
      <c r="A1" t="s">
        <v>0</v>
      </c>
      <c r="B1" t="s">
        <v>14</v>
      </c>
      <c r="C1" t="s">
        <v>15</v>
      </c>
      <c r="D1" t="s">
        <v>16</v>
      </c>
      <c r="E1" t="s">
        <v>17</v>
      </c>
      <c r="G1" t="s">
        <v>5</v>
      </c>
      <c r="H1" t="s">
        <v>6</v>
      </c>
    </row>
    <row r="2" spans="1:8" x14ac:dyDescent="0.3">
      <c r="A2" s="7">
        <v>39814</v>
      </c>
      <c r="B2" s="8">
        <v>2644539</v>
      </c>
      <c r="G2" t="s">
        <v>7</v>
      </c>
      <c r="H2" s="5">
        <f>_xlfn.FORECAST.ETS.STAT($B$2:$B$58,$A$2:$A$58,1,1,1)</f>
        <v>0.251</v>
      </c>
    </row>
    <row r="3" spans="1:8" x14ac:dyDescent="0.3">
      <c r="A3" s="7">
        <v>39845</v>
      </c>
      <c r="B3" s="8">
        <v>2359800</v>
      </c>
      <c r="G3" t="s">
        <v>8</v>
      </c>
      <c r="H3" s="5">
        <f>_xlfn.FORECAST.ETS.STAT($B$2:$B$58,$A$2:$A$58,2,1,1)</f>
        <v>1E-3</v>
      </c>
    </row>
    <row r="4" spans="1:8" x14ac:dyDescent="0.3">
      <c r="A4" s="7">
        <v>39873</v>
      </c>
      <c r="B4" s="8">
        <v>2925918</v>
      </c>
      <c r="G4" t="s">
        <v>9</v>
      </c>
      <c r="H4" s="5">
        <f>_xlfn.FORECAST.ETS.STAT($B$2:$B$58,$A$2:$A$58,3,1,1)</f>
        <v>1E-3</v>
      </c>
    </row>
    <row r="5" spans="1:8" x14ac:dyDescent="0.3">
      <c r="A5" s="7">
        <v>39904</v>
      </c>
      <c r="B5" s="8">
        <v>3024973</v>
      </c>
      <c r="G5" t="s">
        <v>10</v>
      </c>
      <c r="H5" s="5">
        <f>_xlfn.FORECAST.ETS.STAT($B$2:$B$58,$A$2:$A$58,4,1,1)</f>
        <v>0.39269082373623726</v>
      </c>
    </row>
    <row r="6" spans="1:8" x14ac:dyDescent="0.3">
      <c r="A6" s="7">
        <v>39934</v>
      </c>
      <c r="B6" s="8">
        <v>3177100</v>
      </c>
      <c r="G6" t="s">
        <v>11</v>
      </c>
      <c r="H6" s="5">
        <f>_xlfn.FORECAST.ETS.STAT($B$2:$B$58,$A$2:$A$58,5,1,1)</f>
        <v>2.4598145864877893E-2</v>
      </c>
    </row>
    <row r="7" spans="1:8" x14ac:dyDescent="0.3">
      <c r="A7" s="7">
        <v>39965</v>
      </c>
      <c r="B7" s="8">
        <v>3419595</v>
      </c>
      <c r="G7" t="s">
        <v>12</v>
      </c>
      <c r="H7" s="5">
        <f>_xlfn.FORECAST.ETS.STAT($B$2:$B$58,$A$2:$A$58,6,1,1)</f>
        <v>89312.28428133727</v>
      </c>
    </row>
    <row r="8" spans="1:8" x14ac:dyDescent="0.3">
      <c r="A8" s="7">
        <v>39995</v>
      </c>
      <c r="B8" s="8">
        <v>3649702</v>
      </c>
      <c r="G8" t="s">
        <v>13</v>
      </c>
      <c r="H8" s="5">
        <f>_xlfn.FORECAST.ETS.STAT($B$2:$B$58,$A$2:$A$58,7,1,1)</f>
        <v>117922.59746755386</v>
      </c>
    </row>
    <row r="9" spans="1:8" x14ac:dyDescent="0.3">
      <c r="A9" s="7">
        <v>40026</v>
      </c>
      <c r="B9" s="8">
        <v>3650668</v>
      </c>
    </row>
    <row r="10" spans="1:8" x14ac:dyDescent="0.3">
      <c r="A10" s="7">
        <v>40057</v>
      </c>
      <c r="B10" s="8">
        <v>3191526</v>
      </c>
    </row>
    <row r="11" spans="1:8" x14ac:dyDescent="0.3">
      <c r="A11" s="7">
        <v>40087</v>
      </c>
      <c r="B11" s="8">
        <v>3249428</v>
      </c>
    </row>
    <row r="12" spans="1:8" x14ac:dyDescent="0.3">
      <c r="A12" s="7">
        <v>40118</v>
      </c>
      <c r="B12" s="8">
        <v>2971484</v>
      </c>
    </row>
    <row r="13" spans="1:8" x14ac:dyDescent="0.3">
      <c r="A13" s="7">
        <v>40148</v>
      </c>
      <c r="B13" s="8">
        <v>3074209</v>
      </c>
    </row>
    <row r="14" spans="1:8" x14ac:dyDescent="0.3">
      <c r="A14" s="7">
        <v>40179</v>
      </c>
      <c r="B14" s="8">
        <v>2785466</v>
      </c>
    </row>
    <row r="15" spans="1:8" x14ac:dyDescent="0.3">
      <c r="A15" s="7">
        <v>40210</v>
      </c>
      <c r="B15" s="8">
        <v>2515361</v>
      </c>
    </row>
    <row r="16" spans="1:8" x14ac:dyDescent="0.3">
      <c r="A16" s="7">
        <v>40238</v>
      </c>
      <c r="B16" s="8">
        <v>3105958</v>
      </c>
    </row>
    <row r="17" spans="1:2" x14ac:dyDescent="0.3">
      <c r="A17" s="7">
        <v>40269</v>
      </c>
      <c r="B17" s="8">
        <v>3139059</v>
      </c>
    </row>
    <row r="18" spans="1:2" x14ac:dyDescent="0.3">
      <c r="A18" s="7">
        <v>40299</v>
      </c>
      <c r="B18" s="8">
        <v>3380355</v>
      </c>
    </row>
    <row r="19" spans="1:2" x14ac:dyDescent="0.3">
      <c r="A19" s="7">
        <v>40330</v>
      </c>
      <c r="B19" s="8">
        <v>3612886</v>
      </c>
    </row>
    <row r="20" spans="1:2" x14ac:dyDescent="0.3">
      <c r="A20" s="7">
        <v>40360</v>
      </c>
      <c r="B20" s="8">
        <v>3765824</v>
      </c>
    </row>
    <row r="21" spans="1:2" x14ac:dyDescent="0.3">
      <c r="A21" s="7">
        <v>40391</v>
      </c>
      <c r="B21" s="8">
        <v>3771842</v>
      </c>
    </row>
    <row r="22" spans="1:2" x14ac:dyDescent="0.3">
      <c r="A22" s="7">
        <v>40422</v>
      </c>
      <c r="B22" s="8">
        <v>3356365</v>
      </c>
    </row>
    <row r="23" spans="1:2" x14ac:dyDescent="0.3">
      <c r="A23" s="7">
        <v>40452</v>
      </c>
      <c r="B23" s="8">
        <v>3490100</v>
      </c>
    </row>
    <row r="24" spans="1:2" x14ac:dyDescent="0.3">
      <c r="A24" s="7">
        <v>40483</v>
      </c>
      <c r="B24" s="8">
        <v>3163659</v>
      </c>
    </row>
    <row r="25" spans="1:2" x14ac:dyDescent="0.3">
      <c r="A25" s="7">
        <v>40513</v>
      </c>
      <c r="B25" s="8">
        <v>3167124</v>
      </c>
    </row>
    <row r="26" spans="1:2" x14ac:dyDescent="0.3">
      <c r="A26" s="7">
        <v>40544</v>
      </c>
      <c r="B26" s="8">
        <v>2883810</v>
      </c>
    </row>
    <row r="27" spans="1:2" x14ac:dyDescent="0.3">
      <c r="A27" s="7">
        <v>40575</v>
      </c>
      <c r="B27" s="8">
        <v>2610667</v>
      </c>
    </row>
    <row r="28" spans="1:2" x14ac:dyDescent="0.3">
      <c r="A28" s="7">
        <v>40603</v>
      </c>
      <c r="B28" s="8">
        <v>3129205</v>
      </c>
    </row>
    <row r="29" spans="1:2" x14ac:dyDescent="0.3">
      <c r="A29" s="7">
        <v>40634</v>
      </c>
      <c r="B29" s="8">
        <v>3200527</v>
      </c>
    </row>
    <row r="30" spans="1:2" x14ac:dyDescent="0.3">
      <c r="A30" s="7">
        <v>40664</v>
      </c>
      <c r="B30" s="8">
        <v>3547804</v>
      </c>
    </row>
    <row r="31" spans="1:2" x14ac:dyDescent="0.3">
      <c r="A31" s="7">
        <v>40695</v>
      </c>
      <c r="B31" s="8">
        <v>3766323</v>
      </c>
    </row>
    <row r="32" spans="1:2" x14ac:dyDescent="0.3">
      <c r="A32" s="7">
        <v>40725</v>
      </c>
      <c r="B32" s="8">
        <v>3935589</v>
      </c>
    </row>
    <row r="33" spans="1:7" x14ac:dyDescent="0.3">
      <c r="A33" s="7">
        <v>40756</v>
      </c>
      <c r="B33" s="8">
        <v>3917884</v>
      </c>
      <c r="G33" t="s">
        <v>18</v>
      </c>
    </row>
    <row r="34" spans="1:7" x14ac:dyDescent="0.3">
      <c r="A34" s="7">
        <v>40787</v>
      </c>
      <c r="B34" s="8">
        <v>3564970</v>
      </c>
      <c r="G34" s="6"/>
    </row>
    <row r="35" spans="1:7" x14ac:dyDescent="0.3">
      <c r="A35" s="7">
        <v>40817</v>
      </c>
      <c r="B35" s="8">
        <v>3602455</v>
      </c>
      <c r="G35" s="6" t="s">
        <v>19</v>
      </c>
    </row>
    <row r="36" spans="1:7" x14ac:dyDescent="0.3">
      <c r="A36" s="7">
        <v>40848</v>
      </c>
      <c r="B36" s="8">
        <v>3326859</v>
      </c>
      <c r="G36" t="s">
        <v>20</v>
      </c>
    </row>
    <row r="37" spans="1:7" x14ac:dyDescent="0.3">
      <c r="A37" s="7">
        <v>40878</v>
      </c>
      <c r="B37" s="8">
        <v>3441693</v>
      </c>
    </row>
    <row r="38" spans="1:7" x14ac:dyDescent="0.3">
      <c r="A38" s="7">
        <v>40909</v>
      </c>
      <c r="B38" s="8">
        <v>3211600</v>
      </c>
    </row>
    <row r="39" spans="1:7" x14ac:dyDescent="0.3">
      <c r="A39" s="7">
        <v>40940</v>
      </c>
      <c r="B39" s="8">
        <v>2998119</v>
      </c>
    </row>
    <row r="40" spans="1:7" x14ac:dyDescent="0.3">
      <c r="A40" s="7">
        <v>40969</v>
      </c>
      <c r="B40" s="8">
        <v>3472440</v>
      </c>
    </row>
    <row r="41" spans="1:7" x14ac:dyDescent="0.3">
      <c r="A41" s="7">
        <v>41000</v>
      </c>
      <c r="B41" s="8">
        <v>3563007</v>
      </c>
    </row>
    <row r="42" spans="1:7" x14ac:dyDescent="0.3">
      <c r="A42" s="7">
        <v>41030</v>
      </c>
      <c r="B42" s="8">
        <v>3820570</v>
      </c>
    </row>
    <row r="43" spans="1:7" x14ac:dyDescent="0.3">
      <c r="A43" s="7">
        <v>41061</v>
      </c>
      <c r="B43" s="8">
        <v>4107195</v>
      </c>
    </row>
    <row r="44" spans="1:7" x14ac:dyDescent="0.3">
      <c r="A44" s="7">
        <v>41091</v>
      </c>
      <c r="B44" s="8">
        <v>4284443</v>
      </c>
    </row>
    <row r="45" spans="1:7" x14ac:dyDescent="0.3">
      <c r="A45" s="7">
        <v>41122</v>
      </c>
      <c r="B45" s="8">
        <v>4356216</v>
      </c>
    </row>
    <row r="46" spans="1:7" x14ac:dyDescent="0.3">
      <c r="A46" s="7">
        <v>41153</v>
      </c>
      <c r="B46" s="8">
        <v>3819379</v>
      </c>
    </row>
    <row r="47" spans="1:7" x14ac:dyDescent="0.3">
      <c r="A47" s="7">
        <v>41183</v>
      </c>
      <c r="B47" s="8">
        <v>3844987</v>
      </c>
    </row>
    <row r="48" spans="1:7" x14ac:dyDescent="0.3">
      <c r="A48" s="7">
        <v>41214</v>
      </c>
      <c r="B48" s="8">
        <v>3478890</v>
      </c>
    </row>
    <row r="49" spans="1:5" x14ac:dyDescent="0.3">
      <c r="A49" s="7">
        <v>41244</v>
      </c>
      <c r="B49" s="8">
        <v>3443039</v>
      </c>
    </row>
    <row r="50" spans="1:5" x14ac:dyDescent="0.3">
      <c r="A50" s="7">
        <v>41275</v>
      </c>
      <c r="B50" s="8">
        <v>3204637</v>
      </c>
    </row>
    <row r="51" spans="1:5" x14ac:dyDescent="0.3">
      <c r="A51" s="7">
        <v>41306</v>
      </c>
      <c r="B51" s="8">
        <v>2966477</v>
      </c>
    </row>
    <row r="52" spans="1:5" x14ac:dyDescent="0.3">
      <c r="A52" s="7">
        <v>41334</v>
      </c>
      <c r="B52" s="8">
        <v>3593364</v>
      </c>
    </row>
    <row r="53" spans="1:5" x14ac:dyDescent="0.3">
      <c r="A53" s="7">
        <v>41365</v>
      </c>
      <c r="B53" s="8">
        <v>3604104</v>
      </c>
    </row>
    <row r="54" spans="1:5" x14ac:dyDescent="0.3">
      <c r="A54" s="7">
        <v>41395</v>
      </c>
      <c r="B54" s="8">
        <v>3933016</v>
      </c>
    </row>
    <row r="55" spans="1:5" x14ac:dyDescent="0.3">
      <c r="A55" s="7">
        <v>41426</v>
      </c>
      <c r="B55" s="8">
        <v>4146797</v>
      </c>
    </row>
    <row r="56" spans="1:5" x14ac:dyDescent="0.3">
      <c r="A56" s="7">
        <v>41456</v>
      </c>
      <c r="B56" s="8">
        <v>4176486</v>
      </c>
    </row>
    <row r="57" spans="1:5" x14ac:dyDescent="0.3">
      <c r="A57" s="7">
        <v>41487</v>
      </c>
      <c r="B57" s="8">
        <v>4347059</v>
      </c>
    </row>
    <row r="58" spans="1:5" x14ac:dyDescent="0.3">
      <c r="A58" s="7">
        <v>41518</v>
      </c>
      <c r="B58" s="8">
        <v>3781168</v>
      </c>
      <c r="C58" s="8">
        <v>3781168</v>
      </c>
      <c r="D58" s="8">
        <v>3781168</v>
      </c>
      <c r="E58" s="8">
        <v>3781168</v>
      </c>
    </row>
    <row r="59" spans="1:5" x14ac:dyDescent="0.3">
      <c r="A59" s="7">
        <v>41548</v>
      </c>
      <c r="C59" s="8">
        <f>_xlfn.FORECAST.ETS(A59,$B$2:$B$58,$A$2:$A$58,1,1)</f>
        <v>3858196.3569040108</v>
      </c>
      <c r="D59" s="8">
        <f>C59-_xlfn.FORECAST.ETS.CONFINT(A59,$B$2:$B$58,$A$2:$A$58,0.95,1,1)</f>
        <v>3695827.071337596</v>
      </c>
      <c r="E59" s="8">
        <f>C59+_xlfn.FORECAST.ETS.CONFINT(A59,$B$2:$B$58,$A$2:$A$58,0.95,1,1)</f>
        <v>4020565.6424704255</v>
      </c>
    </row>
    <row r="60" spans="1:5" x14ac:dyDescent="0.3">
      <c r="A60" s="7">
        <v>41579</v>
      </c>
      <c r="C60" s="8">
        <f>_xlfn.FORECAST.ETS(A60,$B$2:$B$58,$A$2:$A$58,1,1)</f>
        <v>3562679.8147925721</v>
      </c>
      <c r="D60" s="8">
        <f>C60-_xlfn.FORECAST.ETS.CONFINT(A60,$B$2:$B$58,$A$2:$A$58,0.95,1,1)</f>
        <v>3395234.3290626127</v>
      </c>
      <c r="E60" s="8">
        <f>C60+_xlfn.FORECAST.ETS.CONFINT(A60,$B$2:$B$58,$A$2:$A$58,0.95,1,1)</f>
        <v>3730125.3005225314</v>
      </c>
    </row>
    <row r="61" spans="1:5" x14ac:dyDescent="0.3">
      <c r="A61" s="7">
        <v>41609</v>
      </c>
      <c r="C61" s="8">
        <f>_xlfn.FORECAST.ETS(A61,$B$2:$B$58,$A$2:$A$58,1,1)</f>
        <v>3633798.4729250954</v>
      </c>
      <c r="D61" s="8">
        <f>C61-_xlfn.FORECAST.ETS.CONFINT(A61,$B$2:$B$58,$A$2:$A$58,0.95,1,1)</f>
        <v>3461387.5968217924</v>
      </c>
      <c r="E61" s="8">
        <f>C61+_xlfn.FORECAST.ETS.CONFINT(A61,$B$2:$B$58,$A$2:$A$58,0.95,1,1)</f>
        <v>3806209.3490283983</v>
      </c>
    </row>
    <row r="62" spans="1:5" x14ac:dyDescent="0.3">
      <c r="A62" s="7">
        <v>41640</v>
      </c>
      <c r="C62" s="8">
        <f>_xlfn.FORECAST.ETS(A62,$B$2:$B$58,$A$2:$A$58,1,1)</f>
        <v>3366457.3612811649</v>
      </c>
      <c r="D62" s="8">
        <f>C62-_xlfn.FORECAST.ETS.CONFINT(A62,$B$2:$B$58,$A$2:$A$58,0.95,1,1)</f>
        <v>3189182.4444287894</v>
      </c>
      <c r="E62" s="8">
        <f>C62+_xlfn.FORECAST.ETS.CONFINT(A62,$B$2:$B$58,$A$2:$A$58,0.95,1,1)</f>
        <v>3543732.2781335404</v>
      </c>
    </row>
    <row r="63" spans="1:5" x14ac:dyDescent="0.3">
      <c r="A63" s="7">
        <v>41671</v>
      </c>
      <c r="C63" s="8">
        <f>_xlfn.FORECAST.ETS(A63,$B$2:$B$58,$A$2:$A$58,1,1)</f>
        <v>3110902.6240295651</v>
      </c>
      <c r="D63" s="8">
        <f>C63-_xlfn.FORECAST.ETS.CONFINT(A63,$B$2:$B$58,$A$2:$A$58,0.95,1,1)</f>
        <v>2928856.7472351794</v>
      </c>
      <c r="E63" s="8">
        <f>C63+_xlfn.FORECAST.ETS.CONFINT(A63,$B$2:$B$58,$A$2:$A$58,0.95,1,1)</f>
        <v>3292948.5008239509</v>
      </c>
    </row>
    <row r="64" spans="1:5" x14ac:dyDescent="0.3">
      <c r="A64" s="7">
        <v>41699</v>
      </c>
      <c r="C64" s="8">
        <f>_xlfn.FORECAST.ETS(A64,$B$2:$B$58,$A$2:$A$58,1,1)</f>
        <v>3614670.2108763144</v>
      </c>
      <c r="D64" s="8">
        <f>C64-_xlfn.FORECAST.ETS.CONFINT(A64,$B$2:$B$58,$A$2:$A$58,0.95,1,1)</f>
        <v>3427939.1790022892</v>
      </c>
      <c r="E64" s="8">
        <f>C64+_xlfn.FORECAST.ETS.CONFINT(A64,$B$2:$B$58,$A$2:$A$58,0.95,1,1)</f>
        <v>3801401.2427503397</v>
      </c>
    </row>
    <row r="65" spans="1:5" x14ac:dyDescent="0.3">
      <c r="A65" s="7">
        <v>41730</v>
      </c>
      <c r="C65" s="8">
        <f>_xlfn.FORECAST.ETS(A65,$B$2:$B$58,$A$2:$A$58,1,1)</f>
        <v>3666432.117738775</v>
      </c>
      <c r="D65" s="8">
        <f>C65-_xlfn.FORECAST.ETS.CONFINT(A65,$B$2:$B$58,$A$2:$A$58,0.95,1,1)</f>
        <v>3475095.2945883656</v>
      </c>
      <c r="E65" s="8">
        <f>C65+_xlfn.FORECAST.ETS.CONFINT(A65,$B$2:$B$58,$A$2:$A$58,0.95,1,1)</f>
        <v>3857768.9408891844</v>
      </c>
    </row>
    <row r="66" spans="1:5" x14ac:dyDescent="0.3">
      <c r="A66" s="7">
        <v>41760</v>
      </c>
      <c r="C66" s="8">
        <f>_xlfn.FORECAST.ETS(A66,$B$2:$B$58,$A$2:$A$58,1,1)</f>
        <v>3960805.0319508724</v>
      </c>
      <c r="D66" s="8">
        <f>C66-_xlfn.FORECAST.ETS.CONFINT(A66,$B$2:$B$58,$A$2:$A$58,0.95,1,1)</f>
        <v>3764936.0480073574</v>
      </c>
      <c r="E66" s="8">
        <f>C66+_xlfn.FORECAST.ETS.CONFINT(A66,$B$2:$B$58,$A$2:$A$58,0.95,1,1)</f>
        <v>4156674.0158943874</v>
      </c>
    </row>
    <row r="67" spans="1:5" x14ac:dyDescent="0.3">
      <c r="A67" s="7">
        <v>41791</v>
      </c>
      <c r="C67" s="8">
        <f>_xlfn.FORECAST.ETS(A67,$B$2:$B$58,$A$2:$A$58,1,1)</f>
        <v>4182885.9611527501</v>
      </c>
      <c r="D67" s="8">
        <f>C67-_xlfn.FORECAST.ETS.CONFINT(A67,$B$2:$B$58,$A$2:$A$58,0.95,1,1)</f>
        <v>3982553.3179673976</v>
      </c>
      <c r="E67" s="8">
        <f>C67+_xlfn.FORECAST.ETS.CONFINT(A67,$B$2:$B$58,$A$2:$A$58,0.95,1,1)</f>
        <v>4383218.604338103</v>
      </c>
    </row>
    <row r="68" spans="1:5" x14ac:dyDescent="0.3">
      <c r="A68" s="7">
        <v>41821</v>
      </c>
      <c r="C68" s="8">
        <f>_xlfn.FORECAST.ETS(A68,$B$2:$B$58,$A$2:$A$58,1,1)</f>
        <v>4367447.1020644996</v>
      </c>
      <c r="D68" s="8">
        <f>C68-_xlfn.FORECAST.ETS.CONFINT(A68,$B$2:$B$58,$A$2:$A$58,0.95,1,1)</f>
        <v>4162714.691868763</v>
      </c>
      <c r="E68" s="8">
        <f>C68+_xlfn.FORECAST.ETS.CONFINT(A68,$B$2:$B$58,$A$2:$A$58,0.95,1,1)</f>
        <v>4572179.5122602358</v>
      </c>
    </row>
    <row r="69" spans="1:5" x14ac:dyDescent="0.3">
      <c r="A69" s="7">
        <v>41852</v>
      </c>
      <c r="C69" s="8">
        <f>_xlfn.FORECAST.ETS(A69,$B$2:$B$58,$A$2:$A$58,1,1)</f>
        <v>4363455.1675175149</v>
      </c>
      <c r="D69" s="8">
        <f>C69-_xlfn.FORECAST.ETS.CONFINT(A69,$B$2:$B$58,$A$2:$A$58,0.95,1,1)</f>
        <v>4154382.7227156921</v>
      </c>
      <c r="E69" s="8">
        <f>C69+_xlfn.FORECAST.ETS.CONFINT(A69,$B$2:$B$58,$A$2:$A$58,0.95,1,1)</f>
        <v>4572527.6123193381</v>
      </c>
    </row>
    <row r="70" spans="1:5" x14ac:dyDescent="0.3">
      <c r="A70" s="7">
        <v>41883</v>
      </c>
      <c r="C70" s="8">
        <f>_xlfn.FORECAST.ETS(A70,$B$2:$B$58,$A$2:$A$58,1,1)</f>
        <v>3954015.4254007861</v>
      </c>
      <c r="D70" s="8">
        <f>C70-_xlfn.FORECAST.ETS.CONFINT(A70,$B$2:$B$58,$A$2:$A$58,0.95,1,1)</f>
        <v>3740658.9096208187</v>
      </c>
      <c r="E70" s="8">
        <f>C70+_xlfn.FORECAST.ETS.CONFINT(A70,$B$2:$B$58,$A$2:$A$58,0.95,1,1)</f>
        <v>4167371.9411807535</v>
      </c>
    </row>
    <row r="71" spans="1:5" x14ac:dyDescent="0.3">
      <c r="A71" s="7">
        <v>41913</v>
      </c>
      <c r="C71" s="8">
        <f>_xlfn.FORECAST.ETS(A71,$B$2:$B$58,$A$2:$A$58,1,1)</f>
        <v>4031043.7823047969</v>
      </c>
      <c r="D71" s="8">
        <f>C71-_xlfn.FORECAST.ETS.CONFINT(A71,$B$2:$B$58,$A$2:$A$58,0.95,1,1)</f>
        <v>3813423.808088656</v>
      </c>
      <c r="E71" s="8">
        <f>C71+_xlfn.FORECAST.ETS.CONFINT(A71,$B$2:$B$58,$A$2:$A$58,0.95,1,1)</f>
        <v>4248663.7565209372</v>
      </c>
    </row>
    <row r="72" spans="1:5" x14ac:dyDescent="0.3">
      <c r="A72" s="7">
        <v>41944</v>
      </c>
      <c r="C72" s="8">
        <f>_xlfn.FORECAST.ETS(A72,$B$2:$B$58,$A$2:$A$58,1,1)</f>
        <v>3735527.2401933582</v>
      </c>
      <c r="D72" s="8">
        <f>C72-_xlfn.FORECAST.ETS.CONFINT(A72,$B$2:$B$58,$A$2:$A$58,0.95,1,1)</f>
        <v>3513725.7444141367</v>
      </c>
      <c r="E72" s="8">
        <f>C72+_xlfn.FORECAST.ETS.CONFINT(A72,$B$2:$B$58,$A$2:$A$58,0.95,1,1)</f>
        <v>3957328.7359725796</v>
      </c>
    </row>
    <row r="73" spans="1:5" x14ac:dyDescent="0.3">
      <c r="A73" s="7">
        <v>41974</v>
      </c>
      <c r="C73" s="8">
        <f>_xlfn.FORECAST.ETS(A73,$B$2:$B$58,$A$2:$A$58,1,1)</f>
        <v>3806645.8983258815</v>
      </c>
      <c r="D73" s="8">
        <f>C73-_xlfn.FORECAST.ETS.CONFINT(A73,$B$2:$B$58,$A$2:$A$58,0.95,1,1)</f>
        <v>3580709.4021058688</v>
      </c>
      <c r="E73" s="8">
        <f>C73+_xlfn.FORECAST.ETS.CONFINT(A73,$B$2:$B$58,$A$2:$A$58,0.95,1,1)</f>
        <v>4032582.3945458941</v>
      </c>
    </row>
    <row r="74" spans="1:5" x14ac:dyDescent="0.3">
      <c r="A74" s="7">
        <v>42005</v>
      </c>
      <c r="C74" s="8">
        <f>_xlfn.FORECAST.ETS(A74,$B$2:$B$58,$A$2:$A$58,1,1)</f>
        <v>3539304.7866819515</v>
      </c>
      <c r="D74" s="8">
        <f>C74-_xlfn.FORECAST.ETS.CONFINT(A74,$B$2:$B$58,$A$2:$A$58,0.95,1,1)</f>
        <v>3309277.1877112389</v>
      </c>
      <c r="E74" s="8">
        <f>C74+_xlfn.FORECAST.ETS.CONFINT(A74,$B$2:$B$58,$A$2:$A$58,0.95,1,1)</f>
        <v>3769332.3856526641</v>
      </c>
    </row>
    <row r="75" spans="1:5" x14ac:dyDescent="0.3">
      <c r="A75" s="7">
        <v>42036</v>
      </c>
      <c r="C75" s="8">
        <f>_xlfn.FORECAST.ETS(A75,$B$2:$B$58,$A$2:$A$58,1,1)</f>
        <v>3283750.0494303512</v>
      </c>
      <c r="D75" s="8">
        <f>C75-_xlfn.FORECAST.ETS.CONFINT(A75,$B$2:$B$58,$A$2:$A$58,0.95,1,1)</f>
        <v>3049672.8310821415</v>
      </c>
      <c r="E75" s="8">
        <f>C75+_xlfn.FORECAST.ETS.CONFINT(A75,$B$2:$B$58,$A$2:$A$58,0.95,1,1)</f>
        <v>3517827.267778561</v>
      </c>
    </row>
    <row r="76" spans="1:5" x14ac:dyDescent="0.3">
      <c r="A76" s="7">
        <v>42064</v>
      </c>
      <c r="C76" s="8">
        <f>_xlfn.FORECAST.ETS(A76,$B$2:$B$58,$A$2:$A$58,1,1)</f>
        <v>3787517.6362771005</v>
      </c>
      <c r="D76" s="8">
        <f>C76-_xlfn.FORECAST.ETS.CONFINT(A76,$B$2:$B$58,$A$2:$A$58,0.95,1,1)</f>
        <v>3549430.0544170653</v>
      </c>
      <c r="E76" s="8">
        <f>C76+_xlfn.FORECAST.ETS.CONFINT(A76,$B$2:$B$58,$A$2:$A$58,0.95,1,1)</f>
        <v>4025605.2181371357</v>
      </c>
    </row>
    <row r="77" spans="1:5" x14ac:dyDescent="0.3">
      <c r="A77" s="7">
        <v>42095</v>
      </c>
      <c r="C77" s="8">
        <f>_xlfn.FORECAST.ETS(A77,$B$2:$B$58,$A$2:$A$58,1,1)</f>
        <v>3839279.5431395615</v>
      </c>
      <c r="D77" s="8">
        <f>C77-_xlfn.FORECAST.ETS.CONFINT(A77,$B$2:$B$58,$A$2:$A$58,0.95,1,1)</f>
        <v>3597218.7935852995</v>
      </c>
      <c r="E77" s="8">
        <f>C77+_xlfn.FORECAST.ETS.CONFINT(A77,$B$2:$B$58,$A$2:$A$58,0.95,1,1)</f>
        <v>4081340.2926938236</v>
      </c>
    </row>
    <row r="78" spans="1:5" x14ac:dyDescent="0.3">
      <c r="A78" s="7">
        <v>42125</v>
      </c>
      <c r="C78" s="8">
        <f>_xlfn.FORECAST.ETS(A78,$B$2:$B$58,$A$2:$A$58,1,1)</f>
        <v>4133652.4573516585</v>
      </c>
      <c r="D78" s="8">
        <f>C78-_xlfn.FORECAST.ETS.CONFINT(A78,$B$2:$B$58,$A$2:$A$58,0.95,1,1)</f>
        <v>3887653.8264740822</v>
      </c>
      <c r="E78" s="8">
        <f>C78+_xlfn.FORECAST.ETS.CONFINT(A78,$B$2:$B$58,$A$2:$A$58,0.95,1,1)</f>
        <v>4379651.0882292343</v>
      </c>
    </row>
    <row r="79" spans="1:5" x14ac:dyDescent="0.3">
      <c r="A79" s="7">
        <v>42156</v>
      </c>
      <c r="C79" s="8">
        <f>_xlfn.FORECAST.ETS(A79,$B$2:$B$58,$A$2:$A$58,1,1)</f>
        <v>4355733.3865535362</v>
      </c>
      <c r="D79" s="8">
        <f>C79-_xlfn.FORECAST.ETS.CONFINT(A79,$B$2:$B$58,$A$2:$A$58,0.95,1,1)</f>
        <v>4105830.3871314777</v>
      </c>
      <c r="E79" s="8">
        <f>C79+_xlfn.FORECAST.ETS.CONFINT(A79,$B$2:$B$58,$A$2:$A$58,0.95,1,1)</f>
        <v>4605636.3859755946</v>
      </c>
    </row>
    <row r="80" spans="1:5" x14ac:dyDescent="0.3">
      <c r="A80" s="7">
        <v>42186</v>
      </c>
      <c r="C80" s="8">
        <f>_xlfn.FORECAST.ETS(A80,$B$2:$B$58,$A$2:$A$58,1,1)</f>
        <v>4540294.5274652867</v>
      </c>
      <c r="D80" s="8">
        <f>C80-_xlfn.FORECAST.ETS.CONFINT(A80,$B$2:$B$58,$A$2:$A$58,0.95,1,1)</f>
        <v>4286519.0215908252</v>
      </c>
      <c r="E80" s="8">
        <f>C80+_xlfn.FORECAST.ETS.CONFINT(A80,$B$2:$B$58,$A$2:$A$58,0.95,1,1)</f>
        <v>4794070.0333397482</v>
      </c>
    </row>
    <row r="81" spans="1:5" x14ac:dyDescent="0.3">
      <c r="A81" s="7">
        <v>42217</v>
      </c>
      <c r="C81" s="8">
        <f>_xlfn.FORECAST.ETS(A81,$B$2:$B$58,$A$2:$A$58,1,1)</f>
        <v>4536302.592918301</v>
      </c>
      <c r="D81" s="8">
        <f>C81-_xlfn.FORECAST.ETS.CONFINT(A81,$B$2:$B$58,$A$2:$A$58,0.95,1,1)</f>
        <v>4278684.903490141</v>
      </c>
      <c r="E81" s="8">
        <f>C81+_xlfn.FORECAST.ETS.CONFINT(A81,$B$2:$B$58,$A$2:$A$58,0.95,1,1)</f>
        <v>4793920.282346461</v>
      </c>
    </row>
    <row r="82" spans="1:5" x14ac:dyDescent="0.3">
      <c r="A82" s="7">
        <v>42248</v>
      </c>
      <c r="C82" s="8">
        <f>_xlfn.FORECAST.ETS(A82,$B$2:$B$58,$A$2:$A$58,1,1)</f>
        <v>4126862.8508015722</v>
      </c>
      <c r="D82" s="8">
        <f>C82-_xlfn.FORECAST.ETS.CONFINT(A82,$B$2:$B$58,$A$2:$A$58,0.95,1,1)</f>
        <v>3865431.8629269381</v>
      </c>
      <c r="E82" s="8">
        <f>C82+_xlfn.FORECAST.ETS.CONFINT(A82,$B$2:$B$58,$A$2:$A$58,0.95,1,1)</f>
        <v>4388293.8386762068</v>
      </c>
    </row>
  </sheetData>
  <hyperlinks>
    <hyperlink ref="G35" r:id="rId1" location=":~:text=On%20the%20Data%20tab%2C%20in,date%2C%20and%20then%20click%20Create." xr:uid="{01CE451F-1C0F-477C-8277-976DDC9860C8}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Passengers info</vt:lpstr>
      <vt:lpstr>Passengers Forcast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Rdouglas</dc:creator>
  <cp:lastModifiedBy>Rdouglas</cp:lastModifiedBy>
  <dcterms:created xsi:type="dcterms:W3CDTF">2015-06-05T18:17:20Z</dcterms:created>
  <dcterms:modified xsi:type="dcterms:W3CDTF">2022-08-07T06:43:38Z</dcterms:modified>
</cp:coreProperties>
</file>