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-formacion academica\1-En Desarrollo o completados\Grow-Up\Especialidad de Inteligencia de Negocios\Excel Intermedio\2-funciones logicas y condicionales\"/>
    </mc:Choice>
  </mc:AlternateContent>
  <xr:revisionPtr revIDLastSave="0" documentId="13_ncr:1_{A0EC72EA-94D8-45B0-B341-1FC2AFAE8E83}" xr6:coauthVersionLast="47" xr6:coauthVersionMax="47" xr10:uidLastSave="{00000000-0000-0000-0000-000000000000}"/>
  <bookViews>
    <workbookView xWindow="-108" yWindow="-108" windowWidth="23256" windowHeight="12576" tabRatio="813" activeTab="3" xr2:uid="{00000000-000D-0000-FFFF-FFFF00000000}"/>
  </bookViews>
  <sheets>
    <sheet name="Instrucciones" sheetId="5" r:id="rId1"/>
    <sheet name="Base de Datos Inicial" sheetId="6" r:id="rId2"/>
    <sheet name="Resumen" sheetId="7" r:id="rId3"/>
    <sheet name="Dashboard" sheetId="8" r:id="rId4"/>
  </sheets>
  <definedNames>
    <definedName name="_xlnm._FilterDatabase" localSheetId="1" hidden="1">'Base de Datos Inicial'!$A$3:$N$64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7" l="1"/>
  <c r="Q4" i="7"/>
  <c r="P5" i="7"/>
  <c r="P4" i="7"/>
  <c r="O5" i="7"/>
  <c r="O4" i="7"/>
  <c r="K5" i="7"/>
  <c r="K6" i="7"/>
  <c r="K4" i="7"/>
  <c r="J5" i="7"/>
  <c r="J6" i="7"/>
  <c r="J4" i="7"/>
  <c r="I5" i="7"/>
  <c r="I6" i="7"/>
  <c r="I4" i="7"/>
  <c r="E5" i="7"/>
  <c r="E6" i="7"/>
  <c r="E7" i="7"/>
  <c r="E4" i="7"/>
  <c r="D5" i="7"/>
  <c r="D6" i="7"/>
  <c r="D7" i="7"/>
  <c r="D4" i="7"/>
  <c r="C5" i="7"/>
  <c r="C6" i="7"/>
  <c r="C7" i="7"/>
  <c r="C4" i="7"/>
  <c r="I64" i="6"/>
  <c r="J64" i="6" s="1"/>
  <c r="G64" i="6"/>
  <c r="H64" i="6" s="1"/>
  <c r="K64" i="6" s="1"/>
  <c r="I63" i="6"/>
  <c r="J63" i="6" s="1"/>
  <c r="G63" i="6"/>
  <c r="H63" i="6" s="1"/>
  <c r="K63" i="6" s="1"/>
  <c r="I62" i="6"/>
  <c r="J62" i="6" s="1"/>
  <c r="G62" i="6"/>
  <c r="H62" i="6" s="1"/>
  <c r="K62" i="6" s="1"/>
  <c r="I61" i="6"/>
  <c r="G61" i="6"/>
  <c r="H61" i="6" s="1"/>
  <c r="I60" i="6"/>
  <c r="J60" i="6" s="1"/>
  <c r="G60" i="6"/>
  <c r="H60" i="6" s="1"/>
  <c r="K60" i="6" s="1"/>
  <c r="I59" i="6"/>
  <c r="J59" i="6" s="1"/>
  <c r="G59" i="6"/>
  <c r="H59" i="6" s="1"/>
  <c r="K59" i="6" s="1"/>
  <c r="I58" i="6"/>
  <c r="J58" i="6" s="1"/>
  <c r="G58" i="6"/>
  <c r="H58" i="6" s="1"/>
  <c r="K58" i="6" s="1"/>
  <c r="I57" i="6"/>
  <c r="G57" i="6"/>
  <c r="H57" i="6" s="1"/>
  <c r="I56" i="6"/>
  <c r="J56" i="6" s="1"/>
  <c r="G56" i="6"/>
  <c r="H56" i="6" s="1"/>
  <c r="K56" i="6" s="1"/>
  <c r="I55" i="6"/>
  <c r="J55" i="6" s="1"/>
  <c r="G55" i="6"/>
  <c r="H55" i="6" s="1"/>
  <c r="K55" i="6" s="1"/>
  <c r="I54" i="6"/>
  <c r="J54" i="6" s="1"/>
  <c r="G54" i="6"/>
  <c r="H54" i="6" s="1"/>
  <c r="K54" i="6" s="1"/>
  <c r="I53" i="6"/>
  <c r="G53" i="6"/>
  <c r="H53" i="6" s="1"/>
  <c r="J53" i="6" s="1"/>
  <c r="I52" i="6"/>
  <c r="J52" i="6" s="1"/>
  <c r="G52" i="6"/>
  <c r="H52" i="6" s="1"/>
  <c r="K52" i="6" s="1"/>
  <c r="I51" i="6"/>
  <c r="J51" i="6" s="1"/>
  <c r="G51" i="6"/>
  <c r="H51" i="6" s="1"/>
  <c r="K51" i="6" s="1"/>
  <c r="I50" i="6"/>
  <c r="J50" i="6" s="1"/>
  <c r="G50" i="6"/>
  <c r="H50" i="6" s="1"/>
  <c r="K50" i="6" s="1"/>
  <c r="I49" i="6"/>
  <c r="G49" i="6"/>
  <c r="H49" i="6" s="1"/>
  <c r="J49" i="6" s="1"/>
  <c r="I48" i="6"/>
  <c r="J48" i="6" s="1"/>
  <c r="G48" i="6"/>
  <c r="H48" i="6" s="1"/>
  <c r="K48" i="6" s="1"/>
  <c r="I47" i="6"/>
  <c r="J47" i="6" s="1"/>
  <c r="G47" i="6"/>
  <c r="H47" i="6" s="1"/>
  <c r="K47" i="6" s="1"/>
  <c r="I46" i="6"/>
  <c r="J46" i="6" s="1"/>
  <c r="G46" i="6"/>
  <c r="H46" i="6" s="1"/>
  <c r="K46" i="6" s="1"/>
  <c r="I45" i="6"/>
  <c r="G45" i="6"/>
  <c r="H45" i="6" s="1"/>
  <c r="I44" i="6"/>
  <c r="J44" i="6" s="1"/>
  <c r="G44" i="6"/>
  <c r="H44" i="6" s="1"/>
  <c r="K44" i="6" s="1"/>
  <c r="I43" i="6"/>
  <c r="J43" i="6" s="1"/>
  <c r="G43" i="6"/>
  <c r="H43" i="6" s="1"/>
  <c r="K43" i="6" s="1"/>
  <c r="I42" i="6"/>
  <c r="J42" i="6" s="1"/>
  <c r="G42" i="6"/>
  <c r="H42" i="6" s="1"/>
  <c r="K42" i="6" s="1"/>
  <c r="I41" i="6"/>
  <c r="G41" i="6"/>
  <c r="H41" i="6" s="1"/>
  <c r="I40" i="6"/>
  <c r="J40" i="6" s="1"/>
  <c r="G40" i="6"/>
  <c r="H40" i="6" s="1"/>
  <c r="K40" i="6" s="1"/>
  <c r="I39" i="6"/>
  <c r="J39" i="6" s="1"/>
  <c r="G39" i="6"/>
  <c r="H39" i="6" s="1"/>
  <c r="K39" i="6" s="1"/>
  <c r="I38" i="6"/>
  <c r="J38" i="6" s="1"/>
  <c r="G38" i="6"/>
  <c r="H38" i="6" s="1"/>
  <c r="K38" i="6" s="1"/>
  <c r="I37" i="6"/>
  <c r="G37" i="6"/>
  <c r="H37" i="6" s="1"/>
  <c r="I36" i="6"/>
  <c r="J36" i="6" s="1"/>
  <c r="G36" i="6"/>
  <c r="H36" i="6" s="1"/>
  <c r="K36" i="6" s="1"/>
  <c r="I35" i="6"/>
  <c r="J35" i="6" s="1"/>
  <c r="G35" i="6"/>
  <c r="H35" i="6" s="1"/>
  <c r="K35" i="6" s="1"/>
  <c r="I34" i="6"/>
  <c r="J34" i="6" s="1"/>
  <c r="G34" i="6"/>
  <c r="H34" i="6" s="1"/>
  <c r="K34" i="6" s="1"/>
  <c r="I33" i="6"/>
  <c r="G33" i="6"/>
  <c r="H33" i="6" s="1"/>
  <c r="I32" i="6"/>
  <c r="J32" i="6" s="1"/>
  <c r="G32" i="6"/>
  <c r="H32" i="6" s="1"/>
  <c r="K32" i="6" s="1"/>
  <c r="I31" i="6"/>
  <c r="J31" i="6" s="1"/>
  <c r="G31" i="6"/>
  <c r="H31" i="6" s="1"/>
  <c r="K31" i="6" s="1"/>
  <c r="I30" i="6"/>
  <c r="J30" i="6" s="1"/>
  <c r="G30" i="6"/>
  <c r="H30" i="6" s="1"/>
  <c r="K30" i="6" s="1"/>
  <c r="I29" i="6"/>
  <c r="G29" i="6"/>
  <c r="H29" i="6" s="1"/>
  <c r="I28" i="6"/>
  <c r="J28" i="6" s="1"/>
  <c r="G28" i="6"/>
  <c r="H28" i="6" s="1"/>
  <c r="K28" i="6" s="1"/>
  <c r="I27" i="6"/>
  <c r="J27" i="6" s="1"/>
  <c r="G27" i="6"/>
  <c r="H27" i="6" s="1"/>
  <c r="K27" i="6" s="1"/>
  <c r="I26" i="6"/>
  <c r="J26" i="6" s="1"/>
  <c r="G26" i="6"/>
  <c r="H26" i="6" s="1"/>
  <c r="K26" i="6" s="1"/>
  <c r="I25" i="6"/>
  <c r="G25" i="6"/>
  <c r="H25" i="6" s="1"/>
  <c r="I24" i="6"/>
  <c r="J24" i="6" s="1"/>
  <c r="G24" i="6"/>
  <c r="H24" i="6" s="1"/>
  <c r="K24" i="6" s="1"/>
  <c r="I23" i="6"/>
  <c r="J23" i="6" s="1"/>
  <c r="G23" i="6"/>
  <c r="H23" i="6" s="1"/>
  <c r="K23" i="6" s="1"/>
  <c r="I22" i="6"/>
  <c r="J22" i="6" s="1"/>
  <c r="G22" i="6"/>
  <c r="H22" i="6" s="1"/>
  <c r="K22" i="6" s="1"/>
  <c r="I21" i="6"/>
  <c r="G21" i="6"/>
  <c r="H21" i="6" s="1"/>
  <c r="I20" i="6"/>
  <c r="J20" i="6" s="1"/>
  <c r="G20" i="6"/>
  <c r="H20" i="6" s="1"/>
  <c r="K20" i="6" s="1"/>
  <c r="I19" i="6"/>
  <c r="J19" i="6" s="1"/>
  <c r="G19" i="6"/>
  <c r="H19" i="6" s="1"/>
  <c r="K19" i="6" s="1"/>
  <c r="I18" i="6"/>
  <c r="J18" i="6" s="1"/>
  <c r="G18" i="6"/>
  <c r="H18" i="6" s="1"/>
  <c r="K18" i="6" s="1"/>
  <c r="I17" i="6"/>
  <c r="G17" i="6"/>
  <c r="H17" i="6" s="1"/>
  <c r="I16" i="6"/>
  <c r="J16" i="6" s="1"/>
  <c r="G16" i="6"/>
  <c r="H16" i="6" s="1"/>
  <c r="K16" i="6" s="1"/>
  <c r="I15" i="6"/>
  <c r="J15" i="6" s="1"/>
  <c r="G15" i="6"/>
  <c r="H15" i="6" s="1"/>
  <c r="K15" i="6" s="1"/>
  <c r="I14" i="6"/>
  <c r="J14" i="6" s="1"/>
  <c r="G14" i="6"/>
  <c r="H14" i="6" s="1"/>
  <c r="K14" i="6" s="1"/>
  <c r="I13" i="6"/>
  <c r="G13" i="6"/>
  <c r="H13" i="6" s="1"/>
  <c r="I12" i="6"/>
  <c r="J12" i="6" s="1"/>
  <c r="G12" i="6"/>
  <c r="H12" i="6" s="1"/>
  <c r="K12" i="6" s="1"/>
  <c r="I11" i="6"/>
  <c r="J11" i="6" s="1"/>
  <c r="G11" i="6"/>
  <c r="H11" i="6" s="1"/>
  <c r="K11" i="6" s="1"/>
  <c r="I10" i="6"/>
  <c r="J10" i="6" s="1"/>
  <c r="G10" i="6"/>
  <c r="H10" i="6" s="1"/>
  <c r="K10" i="6" s="1"/>
  <c r="I9" i="6"/>
  <c r="G9" i="6"/>
  <c r="H9" i="6" s="1"/>
  <c r="I8" i="6"/>
  <c r="J8" i="6" s="1"/>
  <c r="G8" i="6"/>
  <c r="H8" i="6" s="1"/>
  <c r="K8" i="6" s="1"/>
  <c r="I7" i="6"/>
  <c r="J7" i="6" s="1"/>
  <c r="G7" i="6"/>
  <c r="H7" i="6" s="1"/>
  <c r="K7" i="6" s="1"/>
  <c r="I6" i="6"/>
  <c r="J6" i="6" s="1"/>
  <c r="G6" i="6"/>
  <c r="H6" i="6" s="1"/>
  <c r="K6" i="6" s="1"/>
  <c r="I5" i="6"/>
  <c r="G5" i="6"/>
  <c r="H5" i="6" s="1"/>
  <c r="I4" i="6"/>
  <c r="J4" i="6" s="1"/>
  <c r="G4" i="6"/>
  <c r="H4" i="6" s="1"/>
  <c r="K4" i="6" s="1"/>
  <c r="J5" i="6" l="1"/>
  <c r="J9" i="6"/>
  <c r="J13" i="6"/>
  <c r="J17" i="6"/>
  <c r="J21" i="6"/>
  <c r="J29" i="6"/>
  <c r="J33" i="6"/>
  <c r="J37" i="6"/>
  <c r="J41" i="6"/>
  <c r="J61" i="6"/>
  <c r="J25" i="6"/>
  <c r="J45" i="6"/>
  <c r="J57" i="6"/>
  <c r="K5" i="6"/>
  <c r="K9" i="6"/>
  <c r="K13" i="6"/>
  <c r="K17" i="6"/>
  <c r="K21" i="6"/>
  <c r="K25" i="6"/>
  <c r="K29" i="6"/>
  <c r="K33" i="6"/>
  <c r="K37" i="6"/>
  <c r="K41" i="6"/>
  <c r="K45" i="6"/>
  <c r="K49" i="6"/>
  <c r="K53" i="6"/>
  <c r="K57" i="6"/>
  <c r="K61" i="6"/>
</calcChain>
</file>

<file path=xl/sharedStrings.xml><?xml version="1.0" encoding="utf-8"?>
<sst xmlns="http://schemas.openxmlformats.org/spreadsheetml/2006/main" count="175" uniqueCount="40">
  <si>
    <t>Factura de Compra</t>
  </si>
  <si>
    <t>Fecha</t>
  </si>
  <si>
    <t>Cliente</t>
  </si>
  <si>
    <t>Total de Venta</t>
  </si>
  <si>
    <t>Costo de Ventas</t>
  </si>
  <si>
    <t>Pedro</t>
  </si>
  <si>
    <t>Ana</t>
  </si>
  <si>
    <t>Marcos</t>
  </si>
  <si>
    <t>María</t>
  </si>
  <si>
    <t>Televisor</t>
  </si>
  <si>
    <t>Refrigerador</t>
  </si>
  <si>
    <t>Cocina</t>
  </si>
  <si>
    <t>Productos Vendidos</t>
  </si>
  <si>
    <t>Descuento Cliente Frecuente</t>
  </si>
  <si>
    <t>Cantidad Vendida</t>
  </si>
  <si>
    <t>Producto Vendido</t>
  </si>
  <si>
    <t>Precio del Producto</t>
  </si>
  <si>
    <t>Cliente Frecuente</t>
  </si>
  <si>
    <t>BASE DE DATOS DE IMPORTADORA EL MEJOR PRECIO</t>
  </si>
  <si>
    <t>Monto de Ventas</t>
  </si>
  <si>
    <t>Cantidad de Transacciones</t>
  </si>
  <si>
    <t>Cantidad de Artículos Vendidos</t>
  </si>
  <si>
    <t>Mes de Venta</t>
  </si>
  <si>
    <t>Análisis por Cliente</t>
  </si>
  <si>
    <t>Análisis por Producto</t>
  </si>
  <si>
    <t>Análisis por Mes</t>
  </si>
  <si>
    <t>ANÁLISIS DE VENTAS DE IMPORTADORA EL MEJOR PRECIO</t>
  </si>
  <si>
    <t>Aplique Formato Como Tabla a la base de datos inicial</t>
  </si>
  <si>
    <t>Complete al menos una de las tablas de datos de la Hoja Resumen utilizando las fórmulas vistas en clase</t>
  </si>
  <si>
    <t>En la hoja Dashboard agregue:</t>
  </si>
  <si>
    <t>Un gráfico circular con los porcentajes de Cantidad de Transacciones hechos según uno de estos criterios (Cliente, Producto Vendido, Mes)</t>
  </si>
  <si>
    <t>Un gráfico de Barras de la Cantidad de Artículos Vendidos según uno de estos criterios (Cliente, Producto Vendido, Mes)</t>
  </si>
  <si>
    <t>Un gráfico de Columnas del Monto de Ventas realizado según uno de estos criterios (Cliente, Producto Vendido, Mes)</t>
  </si>
  <si>
    <t>USO DE FORMATOS TABLA, FUNCIONES CONDICIONALES Y GRÁFICOS</t>
  </si>
  <si>
    <t>1.</t>
  </si>
  <si>
    <t>2.</t>
  </si>
  <si>
    <t>3.</t>
  </si>
  <si>
    <t>Mes</t>
  </si>
  <si>
    <t>agosto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</si>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</sst>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dd/mm/yy;@"/>
    <numFmt numFmtId="165" formatCode="[$$-440A]#,##0.0"/>
    <numFmt numFmtId="166" formatCode="_(&quot;$&quot;* #,##0_);_(&quot;$&quot;* \(#,##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9" fontId="0" fillId="3" borderId="1" xfId="0" applyNumberFormat="1" applyFill="1" applyBorder="1"/>
    <xf numFmtId="0" fontId="0" fillId="4" borderId="1" xfId="0" applyFill="1" applyBorder="1"/>
    <xf numFmtId="9" fontId="0" fillId="4" borderId="1" xfId="0" applyNumberFormat="1" applyFill="1" applyBorder="1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0" fontId="0" fillId="0" borderId="13" xfId="0" applyFont="1" applyFill="1" applyBorder="1"/>
    <xf numFmtId="164" fontId="0" fillId="0" borderId="12" xfId="0" applyNumberFormat="1" applyFont="1" applyFill="1" applyBorder="1"/>
    <xf numFmtId="0" fontId="0" fillId="0" borderId="12" xfId="0" applyFont="1" applyFill="1" applyBorder="1"/>
    <xf numFmtId="0" fontId="0" fillId="0" borderId="12" xfId="0" applyFont="1" applyFill="1" applyBorder="1" applyAlignment="1">
      <alignment horizontal="center"/>
    </xf>
    <xf numFmtId="165" fontId="0" fillId="0" borderId="12" xfId="0" applyNumberFormat="1" applyFont="1" applyFill="1" applyBorder="1"/>
    <xf numFmtId="0" fontId="0" fillId="0" borderId="14" xfId="0" applyFont="1" applyFill="1" applyBorder="1"/>
    <xf numFmtId="164" fontId="0" fillId="0" borderId="15" xfId="0" applyNumberFormat="1" applyFont="1" applyFill="1" applyBorder="1"/>
    <xf numFmtId="0" fontId="0" fillId="0" borderId="15" xfId="0" applyFont="1" applyFill="1" applyBorder="1"/>
    <xf numFmtId="0" fontId="0" fillId="0" borderId="15" xfId="0" applyFont="1" applyFill="1" applyBorder="1" applyAlignment="1">
      <alignment horizontal="center"/>
    </xf>
    <xf numFmtId="165" fontId="0" fillId="0" borderId="15" xfId="0" applyNumberFormat="1" applyFont="1" applyFill="1" applyBorder="1"/>
    <xf numFmtId="0" fontId="5" fillId="0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6" fillId="0" borderId="7" xfId="0" applyFont="1" applyFill="1" applyBorder="1"/>
    <xf numFmtId="166" fontId="6" fillId="0" borderId="11" xfId="1" applyNumberFormat="1" applyFont="1" applyFill="1" applyBorder="1"/>
    <xf numFmtId="0" fontId="6" fillId="0" borderId="10" xfId="0" applyFont="1" applyFill="1" applyBorder="1"/>
    <xf numFmtId="166" fontId="6" fillId="0" borderId="1" xfId="1" applyNumberFormat="1" applyFont="1" applyFill="1" applyBorder="1"/>
    <xf numFmtId="0" fontId="0" fillId="0" borderId="0" xfId="0" applyAlignment="1">
      <alignment horizontal="left" indent="1"/>
    </xf>
    <xf numFmtId="0" fontId="3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" fontId="0" fillId="0" borderId="12" xfId="0" applyNumberFormat="1" applyFont="1" applyFill="1" applyBorder="1" applyAlignment="1">
      <alignment horizontal="center"/>
    </xf>
    <xf numFmtId="1" fontId="0" fillId="0" borderId="15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7" fillId="0" borderId="17" xfId="0" applyFont="1" applyFill="1" applyBorder="1"/>
    <xf numFmtId="164" fontId="7" fillId="0" borderId="0" xfId="0" applyNumberFormat="1" applyFont="1" applyFill="1" applyBorder="1"/>
    <xf numFmtId="0" fontId="7" fillId="0" borderId="0" xfId="0" applyFont="1" applyFill="1" applyBorder="1"/>
    <xf numFmtId="165" fontId="7" fillId="0" borderId="0" xfId="0" applyNumberFormat="1" applyFont="1" applyFill="1" applyBorder="1"/>
    <xf numFmtId="0" fontId="6" fillId="0" borderId="1" xfId="0" applyFont="1" applyFill="1" applyBorder="1"/>
    <xf numFmtId="0" fontId="8" fillId="0" borderId="0" xfId="0" applyFont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2" xfId="0" applyFill="1" applyBorder="1"/>
    <xf numFmtId="0" fontId="0" fillId="5" borderId="0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</cellXfs>
  <cellStyles count="2">
    <cellStyle name="Moneda" xfId="1" builtinId="4"/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[$$-440A]#,##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$-440A]#,##0.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$-440A]#,##0.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$-440A]#,##0.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$-440A]#,##0.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;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theme="8" tint="0.39997558519241921"/>
        </top>
        <bottom/>
        <vertical/>
        <horizontal/>
      </border>
    </dxf>
    <dxf>
      <border outline="0">
        <top style="medium">
          <color rgb="FF000000"/>
        </top>
        <bottom style="thin">
          <color rgb="FF000000"/>
        </bottom>
      </border>
    </dxf>
    <dxf>
      <font>
        <color rgb="FF00B050"/>
      </font>
      <fill>
        <patternFill>
          <bgColor theme="0"/>
        </patternFill>
      </fill>
    </dxf>
    <dxf>
      <font>
        <color rgb="FFFF000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Resumen!$C$3</c:f>
              <c:strCache>
                <c:ptCount val="1"/>
                <c:pt idx="0">
                  <c:v>Cantidad de Transacciones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6870-4E70-89B6-24906B6939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6870-4E70-89B6-24906B6939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6870-4E70-89B6-24906B6939A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6870-4E70-89B6-24906B6939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Resumen!$B$4:$B$7</c:f>
              <c:strCache>
                <c:ptCount val="4"/>
                <c:pt idx="0">
                  <c:v>Pedro</c:v>
                </c:pt>
                <c:pt idx="1">
                  <c:v>Ana</c:v>
                </c:pt>
                <c:pt idx="2">
                  <c:v>Marcos</c:v>
                </c:pt>
                <c:pt idx="3">
                  <c:v>María</c:v>
                </c:pt>
              </c:strCache>
            </c:strRef>
          </c:cat>
          <c:val>
            <c:numRef>
              <c:f>Resumen!$C$4:$C$7</c:f>
              <c:numCache>
                <c:formatCode>General</c:formatCode>
                <c:ptCount val="4"/>
                <c:pt idx="0">
                  <c:v>16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870-4E70-89B6-24906B6939A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R"/>
              <a:t>Monto de 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Resumen!$H$4</c:f>
              <c:strCache>
                <c:ptCount val="1"/>
                <c:pt idx="0">
                  <c:v>Cocina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Resumen!$K$3</c:f>
              <c:strCache>
                <c:ptCount val="1"/>
                <c:pt idx="0">
                  <c:v>Monto de Ventas</c:v>
                </c:pt>
              </c:strCache>
            </c:strRef>
          </c:cat>
          <c:val>
            <c:numRef>
              <c:f>Resumen!$K$4</c:f>
              <c:numCache>
                <c:formatCode>_("$"* #,##0_);_("$"* \(#,##0\);_("$"* "-"??_);_(@_)</c:formatCode>
                <c:ptCount val="1"/>
                <c:pt idx="0">
                  <c:v>77550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3F-4F5A-8807-86275EDB5B01}"/>
            </c:ext>
          </c:extLst>
        </c:ser>
        <c:ser>
          <c:idx val="1"/>
          <c:order val="1"/>
          <c:tx>
            <c:strRef>
              <c:f>Resumen!$H$5</c:f>
              <c:strCache>
                <c:ptCount val="1"/>
                <c:pt idx="0">
                  <c:v>Televisor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Resumen!$K$3</c:f>
              <c:strCache>
                <c:ptCount val="1"/>
                <c:pt idx="0">
                  <c:v>Monto de Ventas</c:v>
                </c:pt>
              </c:strCache>
            </c:strRef>
          </c:cat>
          <c:val>
            <c:numRef>
              <c:f>Resumen!$K$5</c:f>
              <c:numCache>
                <c:formatCode>_("$"* #,##0_);_("$"* \(#,##0\);_("$"* "-"??_);_(@_)</c:formatCode>
                <c:ptCount val="1"/>
                <c:pt idx="0">
                  <c:v>31820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3F-4F5A-8807-86275EDB5B01}"/>
            </c:ext>
          </c:extLst>
        </c:ser>
        <c:ser>
          <c:idx val="2"/>
          <c:order val="2"/>
          <c:tx>
            <c:strRef>
              <c:f>Resumen!$H$6</c:f>
              <c:strCache>
                <c:ptCount val="1"/>
                <c:pt idx="0">
                  <c:v>Refrigerador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Resumen!$K$3</c:f>
              <c:strCache>
                <c:ptCount val="1"/>
                <c:pt idx="0">
                  <c:v>Monto de Ventas</c:v>
                </c:pt>
              </c:strCache>
            </c:strRef>
          </c:cat>
          <c:val>
            <c:numRef>
              <c:f>Resumen!$K$6</c:f>
              <c:numCache>
                <c:formatCode>_("$"* #,##0_);_("$"* \(#,##0\);_("$"* "-"??_);_(@_)</c:formatCode>
                <c:ptCount val="1"/>
                <c:pt idx="0">
                  <c:v>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3F-4F5A-8807-86275EDB5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74434464"/>
        <c:axId val="1374436960"/>
      </c:barChart>
      <c:catAx>
        <c:axId val="137443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374436960"/>
        <c:crosses val="autoZero"/>
        <c:auto val="1"/>
        <c:lblAlgn val="ctr"/>
        <c:lblOffset val="100"/>
        <c:noMultiLvlLbl val="0"/>
      </c:catAx>
      <c:valAx>
        <c:axId val="137443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37443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R"/>
              <a:t>Cantidad de Transacciones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8DF7-43F2-A154-C6910402503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8DF7-43F2-A154-C6910402503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Resumen!$M$4:$M$5</c:f>
              <c:strCache>
                <c:ptCount val="2"/>
                <c:pt idx="0">
                  <c:v>agosto</c:v>
                </c:pt>
                <c:pt idx="1">
                  <c:v>Septiembre</c:v>
                </c:pt>
              </c:strCache>
            </c:strRef>
          </c:cat>
          <c:val>
            <c:numRef>
              <c:f>Resumen!$O$4:$O$5</c:f>
              <c:numCache>
                <c:formatCode>General</c:formatCode>
                <c:ptCount val="2"/>
                <c:pt idx="0">
                  <c:v>31</c:v>
                </c:pt>
                <c:pt idx="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DF7-43F2-A154-C6910402503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R"/>
              <a:t>Cantidad de Artículos Vendidos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Resumen!$H$4</c:f>
              <c:strCache>
                <c:ptCount val="1"/>
                <c:pt idx="0">
                  <c:v>Cocina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Resumen!$J$4</c:f>
              <c:numCache>
                <c:formatCode>General</c:formatCode>
                <c:ptCount val="1"/>
                <c:pt idx="0">
                  <c:v>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CD-474B-9C06-4CABB9EA26D5}"/>
            </c:ext>
          </c:extLst>
        </c:ser>
        <c:ser>
          <c:idx val="1"/>
          <c:order val="1"/>
          <c:tx>
            <c:strRef>
              <c:f>Resumen!$H$5</c:f>
              <c:strCache>
                <c:ptCount val="1"/>
                <c:pt idx="0">
                  <c:v>Televisor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Resumen!$J$5</c:f>
              <c:numCache>
                <c:formatCode>General</c:formatCode>
                <c:ptCount val="1"/>
                <c:pt idx="0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CD-474B-9C06-4CABB9EA26D5}"/>
            </c:ext>
          </c:extLst>
        </c:ser>
        <c:ser>
          <c:idx val="2"/>
          <c:order val="2"/>
          <c:tx>
            <c:strRef>
              <c:f>Resumen!$H$6</c:f>
              <c:strCache>
                <c:ptCount val="1"/>
                <c:pt idx="0">
                  <c:v>Refrigerador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Resumen!$J$6</c:f>
              <c:numCache>
                <c:formatCode>General</c:formatCode>
                <c:ptCount val="1"/>
                <c:pt idx="0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CD-474B-9C06-4CABB9EA2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375033136"/>
        <c:axId val="1375035632"/>
      </c:barChart>
      <c:catAx>
        <c:axId val="1375033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375035632"/>
        <c:crosses val="autoZero"/>
        <c:auto val="1"/>
        <c:lblAlgn val="ctr"/>
        <c:lblOffset val="100"/>
        <c:noMultiLvlLbl val="0"/>
      </c:catAx>
      <c:valAx>
        <c:axId val="137503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137503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10886</xdr:colOff>
      <xdr:row>2</xdr:row>
      <xdr:rowOff>10885</xdr:rowOff>
    </xdr:from>
    <xdr:to>
      <xdr:col>8</xdr:col>
      <xdr:colOff>10886</xdr:colOff>
      <xdr:row>16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0F5E2BA-8D27-4367-B65B-AC6F6CBA66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21772</xdr:colOff>
      <xdr:row>15</xdr:row>
      <xdr:rowOff>152400</xdr:rowOff>
    </xdr:from>
    <xdr:to>
      <xdr:col>22</xdr:col>
      <xdr:colOff>10886</xdr:colOff>
      <xdr:row>29</xdr:row>
      <xdr:rowOff>141514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10696F4-C8E7-4A4F-BF84-FAE33F3297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21771</xdr:colOff>
      <xdr:row>30</xdr:row>
      <xdr:rowOff>10886</xdr:rowOff>
    </xdr:from>
    <xdr:to>
      <xdr:col>7</xdr:col>
      <xdr:colOff>576943</xdr:colOff>
      <xdr:row>43</xdr:row>
      <xdr:rowOff>163286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99827D7-CE13-4358-AA81-52DAEC1706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10885</xdr:colOff>
      <xdr:row>16</xdr:row>
      <xdr:rowOff>10885</xdr:rowOff>
    </xdr:from>
    <xdr:to>
      <xdr:col>15</xdr:col>
      <xdr:colOff>0</xdr:colOff>
      <xdr:row>29</xdr:row>
      <xdr:rowOff>163285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2296029-0C72-4E3A-8ED5-7125773B63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43DED5-B5A3-4613-8B27-4DFF434B79DC}" name="Tabla1" displayName="Tabla1" ref="A3:K64" totalsRowShown="0" headerRowDxfId="0" dataDxfId="1" tableBorderDxfId="13">
  <autoFilter ref="A3:K64" xr:uid="{AC43DED5-B5A3-4613-8B27-4DFF434B79DC}"/>
  <tableColumns count="11">
    <tableColumn id="1" xr3:uid="{40A44C95-0359-45C8-BB7B-E8942FDDCBB1}" name="Factura de Compra" dataDxfId="12"/>
    <tableColumn id="2" xr3:uid="{263A35D6-0E6C-4521-B957-49D01210F086}" name="Fecha" dataDxfId="11"/>
    <tableColumn id="3" xr3:uid="{6F2D7861-8D11-4283-B915-FE1B26915D05}" name="Mes" dataDxfId="10"/>
    <tableColumn id="4" xr3:uid="{7050B670-3DEE-43AC-9447-B59FE5F622FC}" name="Cliente" dataDxfId="9"/>
    <tableColumn id="5" xr3:uid="{5A672796-E294-44D7-B251-D1E208F5AEB5}" name="Cantidad Vendida" dataDxfId="8"/>
    <tableColumn id="6" xr3:uid="{04BA0339-36EF-4508-872F-C95EEB1C1543}" name="Producto Vendido" dataDxfId="7"/>
    <tableColumn id="7" xr3:uid="{0417C5F5-4A99-4149-94FD-D951D45C03BA}" name="Precio del Producto" dataDxfId="6">
      <calculatedColumnFormula>+IF(F4=$M$4,$N$4,IF(F4=$M$5,$N$5,$N$6))</calculatedColumnFormula>
    </tableColumn>
    <tableColumn id="8" xr3:uid="{A7E0E0AC-7749-4848-BEDF-CAC19FAEED66}" name="Total de Venta" dataDxfId="5">
      <calculatedColumnFormula>E4*G4</calculatedColumnFormula>
    </tableColumn>
    <tableColumn id="9" xr3:uid="{89C7822E-6FC5-457A-99F1-7268630B7A75}" name="Cliente Frecuente" dataDxfId="4">
      <calculatedColumnFormula>+IF(D4="Ana","SI","NO")</calculatedColumnFormula>
    </tableColumn>
    <tableColumn id="10" xr3:uid="{E09EBEC1-166F-4AA1-8ED5-1DB1B659ED90}" name="Descuento Cliente Frecuente" dataDxfId="3">
      <calculatedColumnFormula>IF(I4="SI",H4*$N$8,0)</calculatedColumnFormula>
    </tableColumn>
    <tableColumn id="11" xr3:uid="{0278DC26-F6DB-425E-86E6-13EAF24B8E15}" name="Costo de Ventas" dataDxfId="2">
      <calculatedColumnFormula>H4*$N$10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showGridLines="0" workbookViewId="0">
      <selection activeCell="B8" sqref="B8"/>
    </sheetView>
  </sheetViews>
  <sheetFormatPr baseColWidth="10" defaultColWidth="8.88671875" defaultRowHeight="14.4" x14ac:dyDescent="0.3"/>
  <cols>
    <col min="1" max="1" width="5.44140625" customWidth="1"/>
    <col min="2" max="2" width="126.44140625" bestFit="1" customWidth="1"/>
  </cols>
  <sheetData>
    <row r="2" spans="1:2" ht="18" x14ac:dyDescent="0.35">
      <c r="B2" s="27" t="s">
        <v>33</v>
      </c>
    </row>
    <row r="4" spans="1:2" x14ac:dyDescent="0.3">
      <c r="A4" s="28" t="s">
        <v>34</v>
      </c>
      <c r="B4" t="s">
        <v>27</v>
      </c>
    </row>
    <row r="5" spans="1:2" x14ac:dyDescent="0.3">
      <c r="A5" s="28" t="s">
        <v>35</v>
      </c>
      <c r="B5" t="s">
        <v>28</v>
      </c>
    </row>
    <row r="6" spans="1:2" x14ac:dyDescent="0.3">
      <c r="A6" s="28" t="s">
        <v>36</v>
      </c>
      <c r="B6" t="s">
        <v>29</v>
      </c>
    </row>
    <row r="7" spans="1:2" x14ac:dyDescent="0.3">
      <c r="B7" s="26" t="s">
        <v>30</v>
      </c>
    </row>
    <row r="8" spans="1:2" x14ac:dyDescent="0.3">
      <c r="B8" s="26" t="s">
        <v>31</v>
      </c>
    </row>
    <row r="9" spans="1:2" x14ac:dyDescent="0.3">
      <c r="B9" s="26" t="s">
        <v>32</v>
      </c>
    </row>
  </sheetData>
  <pageMargins left="0.7" right="0.7" top="0.75" bottom="0.75" header="0.3" footer="0.3"/>
  <ignoredErrors>
    <ignoredError sqref="A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64"/>
  <sheetViews>
    <sheetView showGridLines="0" zoomScaleNormal="100" workbookViewId="0">
      <selection activeCell="E39" sqref="E39"/>
    </sheetView>
  </sheetViews>
  <sheetFormatPr baseColWidth="10" defaultColWidth="9.109375" defaultRowHeight="14.4" x14ac:dyDescent="0.3"/>
  <cols>
    <col min="1" max="1" width="19.5546875" style="6" customWidth="1"/>
    <col min="2" max="2" width="10.6640625" style="7" bestFit="1" customWidth="1"/>
    <col min="3" max="3" width="10.6640625" style="7" customWidth="1"/>
    <col min="4" max="4" width="9.5546875" style="6" customWidth="1"/>
    <col min="5" max="5" width="18.88671875" style="6" customWidth="1"/>
    <col min="6" max="6" width="19.109375" style="6" customWidth="1"/>
    <col min="7" max="7" width="20.44140625" style="8" customWidth="1"/>
    <col min="8" max="8" width="16" style="8" customWidth="1"/>
    <col min="9" max="9" width="19" style="6" customWidth="1"/>
    <col min="10" max="10" width="28.88671875" style="8" customWidth="1"/>
    <col min="11" max="11" width="17.44140625" style="8" customWidth="1"/>
    <col min="13" max="13" width="27.33203125" bestFit="1" customWidth="1"/>
  </cols>
  <sheetData>
    <row r="2" spans="1:14" x14ac:dyDescent="0.3">
      <c r="A2" s="31" t="s">
        <v>18</v>
      </c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4" ht="15" thickBot="1" x14ac:dyDescent="0.35">
      <c r="A3" s="38" t="s">
        <v>0</v>
      </c>
      <c r="B3" s="39" t="s">
        <v>1</v>
      </c>
      <c r="C3" s="39" t="s">
        <v>37</v>
      </c>
      <c r="D3" s="40" t="s">
        <v>2</v>
      </c>
      <c r="E3" s="40" t="s">
        <v>14</v>
      </c>
      <c r="F3" s="40" t="s">
        <v>15</v>
      </c>
      <c r="G3" s="41" t="s">
        <v>16</v>
      </c>
      <c r="H3" s="41" t="s">
        <v>3</v>
      </c>
      <c r="I3" s="40" t="s">
        <v>17</v>
      </c>
      <c r="J3" s="41" t="s">
        <v>13</v>
      </c>
      <c r="K3" s="41" t="s">
        <v>4</v>
      </c>
      <c r="M3" s="32" t="s">
        <v>12</v>
      </c>
      <c r="N3" s="33"/>
    </row>
    <row r="4" spans="1:14" x14ac:dyDescent="0.3">
      <c r="A4" s="9">
        <v>10</v>
      </c>
      <c r="B4" s="10">
        <v>41852</v>
      </c>
      <c r="C4" s="29">
        <v>8</v>
      </c>
      <c r="D4" s="11" t="s">
        <v>5</v>
      </c>
      <c r="E4" s="12">
        <v>6</v>
      </c>
      <c r="F4" s="11" t="s">
        <v>11</v>
      </c>
      <c r="G4" s="13">
        <f t="shared" ref="G4:G35" si="0">+IF(F4=$M$4,$N$4,IF(F4=$M$5,$N$5,$N$6))</f>
        <v>550</v>
      </c>
      <c r="H4" s="13">
        <f>E4*G4</f>
        <v>3300</v>
      </c>
      <c r="I4" s="11" t="str">
        <f>+IF(D4="Ana","SI","NO")</f>
        <v>NO</v>
      </c>
      <c r="J4" s="13">
        <f t="shared" ref="J4:J35" si="1">IF(I4="SI",H4*$N$8,0)</f>
        <v>0</v>
      </c>
      <c r="K4" s="13">
        <f t="shared" ref="K4:K35" si="2">H4*$N$10</f>
        <v>1980</v>
      </c>
      <c r="M4" s="1" t="s">
        <v>9</v>
      </c>
      <c r="N4" s="1">
        <v>370</v>
      </c>
    </row>
    <row r="5" spans="1:14" x14ac:dyDescent="0.3">
      <c r="A5" s="14">
        <v>20</v>
      </c>
      <c r="B5" s="15">
        <v>41853</v>
      </c>
      <c r="C5" s="30">
        <v>8</v>
      </c>
      <c r="D5" s="16" t="s">
        <v>6</v>
      </c>
      <c r="E5" s="17">
        <v>2</v>
      </c>
      <c r="F5" s="16" t="s">
        <v>9</v>
      </c>
      <c r="G5" s="18">
        <f t="shared" si="0"/>
        <v>370</v>
      </c>
      <c r="H5" s="18">
        <f t="shared" ref="H5:H64" si="3">E5*G5</f>
        <v>740</v>
      </c>
      <c r="I5" s="16" t="str">
        <f t="shared" ref="I5:I64" si="4">+IF(D5="Ana","SI","NO")</f>
        <v>SI</v>
      </c>
      <c r="J5" s="18">
        <f t="shared" si="1"/>
        <v>185</v>
      </c>
      <c r="K5" s="18">
        <f t="shared" si="2"/>
        <v>444</v>
      </c>
      <c r="M5" s="1" t="s">
        <v>10</v>
      </c>
      <c r="N5" s="1">
        <v>625</v>
      </c>
    </row>
    <row r="6" spans="1:14" x14ac:dyDescent="0.3">
      <c r="A6" s="14">
        <v>30</v>
      </c>
      <c r="B6" s="15">
        <v>41854</v>
      </c>
      <c r="C6" s="30">
        <v>8</v>
      </c>
      <c r="D6" s="16" t="s">
        <v>7</v>
      </c>
      <c r="E6" s="17">
        <v>1</v>
      </c>
      <c r="F6" s="16" t="s">
        <v>10</v>
      </c>
      <c r="G6" s="18">
        <f t="shared" si="0"/>
        <v>625</v>
      </c>
      <c r="H6" s="18">
        <f t="shared" si="3"/>
        <v>625</v>
      </c>
      <c r="I6" s="16" t="str">
        <f t="shared" si="4"/>
        <v>NO</v>
      </c>
      <c r="J6" s="18">
        <f t="shared" si="1"/>
        <v>0</v>
      </c>
      <c r="K6" s="18">
        <f t="shared" si="2"/>
        <v>375</v>
      </c>
      <c r="M6" s="1" t="s">
        <v>11</v>
      </c>
      <c r="N6" s="1">
        <v>550</v>
      </c>
    </row>
    <row r="7" spans="1:14" x14ac:dyDescent="0.3">
      <c r="A7" s="14">
        <v>40</v>
      </c>
      <c r="B7" s="15">
        <v>41855</v>
      </c>
      <c r="C7" s="30">
        <v>8</v>
      </c>
      <c r="D7" s="16" t="s">
        <v>8</v>
      </c>
      <c r="E7" s="17">
        <v>10</v>
      </c>
      <c r="F7" s="16" t="s">
        <v>11</v>
      </c>
      <c r="G7" s="18">
        <f t="shared" si="0"/>
        <v>550</v>
      </c>
      <c r="H7" s="18">
        <f t="shared" si="3"/>
        <v>5500</v>
      </c>
      <c r="I7" s="16" t="str">
        <f t="shared" si="4"/>
        <v>NO</v>
      </c>
      <c r="J7" s="18">
        <f t="shared" si="1"/>
        <v>0</v>
      </c>
      <c r="K7" s="18">
        <f t="shared" si="2"/>
        <v>3300</v>
      </c>
    </row>
    <row r="8" spans="1:14" x14ac:dyDescent="0.3">
      <c r="A8" s="14">
        <v>50</v>
      </c>
      <c r="B8" s="15">
        <v>41856</v>
      </c>
      <c r="C8" s="30">
        <v>8</v>
      </c>
      <c r="D8" s="16" t="s">
        <v>5</v>
      </c>
      <c r="E8" s="17">
        <v>8</v>
      </c>
      <c r="F8" s="16" t="s">
        <v>11</v>
      </c>
      <c r="G8" s="18">
        <f t="shared" si="0"/>
        <v>550</v>
      </c>
      <c r="H8" s="18">
        <f t="shared" si="3"/>
        <v>4400</v>
      </c>
      <c r="I8" s="16" t="str">
        <f t="shared" si="4"/>
        <v>NO</v>
      </c>
      <c r="J8" s="18">
        <f t="shared" si="1"/>
        <v>0</v>
      </c>
      <c r="K8" s="18">
        <f t="shared" si="2"/>
        <v>2640</v>
      </c>
      <c r="M8" s="2" t="s">
        <v>13</v>
      </c>
      <c r="N8" s="3">
        <v>0.25</v>
      </c>
    </row>
    <row r="9" spans="1:14" x14ac:dyDescent="0.3">
      <c r="A9" s="14">
        <v>60</v>
      </c>
      <c r="B9" s="15">
        <v>41857</v>
      </c>
      <c r="C9" s="30">
        <v>8</v>
      </c>
      <c r="D9" s="16" t="s">
        <v>6</v>
      </c>
      <c r="E9" s="17">
        <v>1</v>
      </c>
      <c r="F9" s="16" t="s">
        <v>10</v>
      </c>
      <c r="G9" s="18">
        <f t="shared" si="0"/>
        <v>625</v>
      </c>
      <c r="H9" s="18">
        <f t="shared" si="3"/>
        <v>625</v>
      </c>
      <c r="I9" s="16" t="str">
        <f t="shared" si="4"/>
        <v>SI</v>
      </c>
      <c r="J9" s="18">
        <f t="shared" si="1"/>
        <v>156.25</v>
      </c>
      <c r="K9" s="18">
        <f t="shared" si="2"/>
        <v>375</v>
      </c>
    </row>
    <row r="10" spans="1:14" x14ac:dyDescent="0.3">
      <c r="A10" s="14">
        <v>70</v>
      </c>
      <c r="B10" s="15">
        <v>41858</v>
      </c>
      <c r="C10" s="30">
        <v>8</v>
      </c>
      <c r="D10" s="16" t="s">
        <v>7</v>
      </c>
      <c r="E10" s="17">
        <v>7</v>
      </c>
      <c r="F10" s="16" t="s">
        <v>11</v>
      </c>
      <c r="G10" s="18">
        <f t="shared" si="0"/>
        <v>550</v>
      </c>
      <c r="H10" s="18">
        <f t="shared" si="3"/>
        <v>3850</v>
      </c>
      <c r="I10" s="16" t="str">
        <f t="shared" si="4"/>
        <v>NO</v>
      </c>
      <c r="J10" s="18">
        <f t="shared" si="1"/>
        <v>0</v>
      </c>
      <c r="K10" s="18">
        <f t="shared" si="2"/>
        <v>2310</v>
      </c>
      <c r="M10" s="4" t="s">
        <v>4</v>
      </c>
      <c r="N10" s="5">
        <v>0.6</v>
      </c>
    </row>
    <row r="11" spans="1:14" x14ac:dyDescent="0.3">
      <c r="A11" s="14">
        <v>80</v>
      </c>
      <c r="B11" s="15">
        <v>41859</v>
      </c>
      <c r="C11" s="30">
        <v>8</v>
      </c>
      <c r="D11" s="16" t="s">
        <v>8</v>
      </c>
      <c r="E11" s="17">
        <v>3</v>
      </c>
      <c r="F11" s="16" t="s">
        <v>9</v>
      </c>
      <c r="G11" s="18">
        <f t="shared" si="0"/>
        <v>370</v>
      </c>
      <c r="H11" s="18">
        <f t="shared" si="3"/>
        <v>1110</v>
      </c>
      <c r="I11" s="16" t="str">
        <f t="shared" si="4"/>
        <v>NO</v>
      </c>
      <c r="J11" s="18">
        <f t="shared" si="1"/>
        <v>0</v>
      </c>
      <c r="K11" s="18">
        <f t="shared" si="2"/>
        <v>666</v>
      </c>
    </row>
    <row r="12" spans="1:14" x14ac:dyDescent="0.3">
      <c r="A12" s="14">
        <v>90</v>
      </c>
      <c r="B12" s="15">
        <v>41860</v>
      </c>
      <c r="C12" s="30">
        <v>8</v>
      </c>
      <c r="D12" s="16" t="s">
        <v>5</v>
      </c>
      <c r="E12" s="17">
        <v>2</v>
      </c>
      <c r="F12" s="16" t="s">
        <v>11</v>
      </c>
      <c r="G12" s="18">
        <f t="shared" si="0"/>
        <v>550</v>
      </c>
      <c r="H12" s="18">
        <f t="shared" si="3"/>
        <v>1100</v>
      </c>
      <c r="I12" s="16" t="str">
        <f t="shared" si="4"/>
        <v>NO</v>
      </c>
      <c r="J12" s="18">
        <f t="shared" si="1"/>
        <v>0</v>
      </c>
      <c r="K12" s="18">
        <f t="shared" si="2"/>
        <v>660</v>
      </c>
    </row>
    <row r="13" spans="1:14" x14ac:dyDescent="0.3">
      <c r="A13" s="14">
        <v>100</v>
      </c>
      <c r="B13" s="15">
        <v>41861</v>
      </c>
      <c r="C13" s="30">
        <v>8</v>
      </c>
      <c r="D13" s="16" t="s">
        <v>6</v>
      </c>
      <c r="E13" s="17">
        <v>5</v>
      </c>
      <c r="F13" s="16" t="s">
        <v>11</v>
      </c>
      <c r="G13" s="18">
        <f t="shared" si="0"/>
        <v>550</v>
      </c>
      <c r="H13" s="18">
        <f t="shared" si="3"/>
        <v>2750</v>
      </c>
      <c r="I13" s="16" t="str">
        <f t="shared" si="4"/>
        <v>SI</v>
      </c>
      <c r="J13" s="18">
        <f t="shared" si="1"/>
        <v>687.5</v>
      </c>
      <c r="K13" s="18">
        <f t="shared" si="2"/>
        <v>1650</v>
      </c>
    </row>
    <row r="14" spans="1:14" x14ac:dyDescent="0.3">
      <c r="A14" s="14">
        <v>110</v>
      </c>
      <c r="B14" s="15">
        <v>41862</v>
      </c>
      <c r="C14" s="30">
        <v>8</v>
      </c>
      <c r="D14" s="16" t="s">
        <v>7</v>
      </c>
      <c r="E14" s="17">
        <v>7</v>
      </c>
      <c r="F14" s="16" t="s">
        <v>10</v>
      </c>
      <c r="G14" s="18">
        <f t="shared" si="0"/>
        <v>625</v>
      </c>
      <c r="H14" s="18">
        <f t="shared" si="3"/>
        <v>4375</v>
      </c>
      <c r="I14" s="16" t="str">
        <f t="shared" si="4"/>
        <v>NO</v>
      </c>
      <c r="J14" s="18">
        <f t="shared" si="1"/>
        <v>0</v>
      </c>
      <c r="K14" s="18">
        <f t="shared" si="2"/>
        <v>2625</v>
      </c>
    </row>
    <row r="15" spans="1:14" x14ac:dyDescent="0.3">
      <c r="A15" s="14">
        <v>120</v>
      </c>
      <c r="B15" s="15">
        <v>41863</v>
      </c>
      <c r="C15" s="30">
        <v>8</v>
      </c>
      <c r="D15" s="16" t="s">
        <v>8</v>
      </c>
      <c r="E15" s="17">
        <v>0</v>
      </c>
      <c r="F15" s="16" t="s">
        <v>10</v>
      </c>
      <c r="G15" s="18">
        <f t="shared" si="0"/>
        <v>625</v>
      </c>
      <c r="H15" s="18">
        <f t="shared" si="3"/>
        <v>0</v>
      </c>
      <c r="I15" s="16" t="str">
        <f t="shared" si="4"/>
        <v>NO</v>
      </c>
      <c r="J15" s="18">
        <f t="shared" si="1"/>
        <v>0</v>
      </c>
      <c r="K15" s="18">
        <f t="shared" si="2"/>
        <v>0</v>
      </c>
    </row>
    <row r="16" spans="1:14" x14ac:dyDescent="0.3">
      <c r="A16" s="14">
        <v>130</v>
      </c>
      <c r="B16" s="15">
        <v>41864</v>
      </c>
      <c r="C16" s="30">
        <v>8</v>
      </c>
      <c r="D16" s="16" t="s">
        <v>5</v>
      </c>
      <c r="E16" s="17">
        <v>5</v>
      </c>
      <c r="F16" s="16" t="s">
        <v>10</v>
      </c>
      <c r="G16" s="18">
        <f t="shared" si="0"/>
        <v>625</v>
      </c>
      <c r="H16" s="18">
        <f t="shared" si="3"/>
        <v>3125</v>
      </c>
      <c r="I16" s="16" t="str">
        <f t="shared" si="4"/>
        <v>NO</v>
      </c>
      <c r="J16" s="18">
        <f t="shared" si="1"/>
        <v>0</v>
      </c>
      <c r="K16" s="18">
        <f t="shared" si="2"/>
        <v>1875</v>
      </c>
    </row>
    <row r="17" spans="1:11" x14ac:dyDescent="0.3">
      <c r="A17" s="14">
        <v>140</v>
      </c>
      <c r="B17" s="15">
        <v>41865</v>
      </c>
      <c r="C17" s="30">
        <v>8</v>
      </c>
      <c r="D17" s="16" t="s">
        <v>6</v>
      </c>
      <c r="E17" s="17">
        <v>7</v>
      </c>
      <c r="F17" s="16" t="s">
        <v>10</v>
      </c>
      <c r="G17" s="18">
        <f t="shared" si="0"/>
        <v>625</v>
      </c>
      <c r="H17" s="18">
        <f t="shared" si="3"/>
        <v>4375</v>
      </c>
      <c r="I17" s="16" t="str">
        <f t="shared" si="4"/>
        <v>SI</v>
      </c>
      <c r="J17" s="18">
        <f t="shared" si="1"/>
        <v>1093.75</v>
      </c>
      <c r="K17" s="18">
        <f t="shared" si="2"/>
        <v>2625</v>
      </c>
    </row>
    <row r="18" spans="1:11" x14ac:dyDescent="0.3">
      <c r="A18" s="14">
        <v>150</v>
      </c>
      <c r="B18" s="15">
        <v>41866</v>
      </c>
      <c r="C18" s="30">
        <v>8</v>
      </c>
      <c r="D18" s="16" t="s">
        <v>7</v>
      </c>
      <c r="E18" s="17">
        <v>1</v>
      </c>
      <c r="F18" s="16" t="s">
        <v>10</v>
      </c>
      <c r="G18" s="18">
        <f t="shared" si="0"/>
        <v>625</v>
      </c>
      <c r="H18" s="18">
        <f t="shared" si="3"/>
        <v>625</v>
      </c>
      <c r="I18" s="16" t="str">
        <f t="shared" si="4"/>
        <v>NO</v>
      </c>
      <c r="J18" s="18">
        <f t="shared" si="1"/>
        <v>0</v>
      </c>
      <c r="K18" s="18">
        <f t="shared" si="2"/>
        <v>375</v>
      </c>
    </row>
    <row r="19" spans="1:11" x14ac:dyDescent="0.3">
      <c r="A19" s="14">
        <v>160</v>
      </c>
      <c r="B19" s="15">
        <v>41867</v>
      </c>
      <c r="C19" s="30">
        <v>8</v>
      </c>
      <c r="D19" s="16" t="s">
        <v>8</v>
      </c>
      <c r="E19" s="17">
        <v>8</v>
      </c>
      <c r="F19" s="16" t="s">
        <v>11</v>
      </c>
      <c r="G19" s="18">
        <f t="shared" si="0"/>
        <v>550</v>
      </c>
      <c r="H19" s="18">
        <f t="shared" si="3"/>
        <v>4400</v>
      </c>
      <c r="I19" s="16" t="str">
        <f t="shared" si="4"/>
        <v>NO</v>
      </c>
      <c r="J19" s="18">
        <f t="shared" si="1"/>
        <v>0</v>
      </c>
      <c r="K19" s="18">
        <f t="shared" si="2"/>
        <v>2640</v>
      </c>
    </row>
    <row r="20" spans="1:11" x14ac:dyDescent="0.3">
      <c r="A20" s="14">
        <v>170</v>
      </c>
      <c r="B20" s="15">
        <v>41868</v>
      </c>
      <c r="C20" s="30">
        <v>8</v>
      </c>
      <c r="D20" s="16" t="s">
        <v>5</v>
      </c>
      <c r="E20" s="17">
        <v>7</v>
      </c>
      <c r="F20" s="16" t="s">
        <v>10</v>
      </c>
      <c r="G20" s="18">
        <f t="shared" si="0"/>
        <v>625</v>
      </c>
      <c r="H20" s="18">
        <f t="shared" si="3"/>
        <v>4375</v>
      </c>
      <c r="I20" s="16" t="str">
        <f t="shared" si="4"/>
        <v>NO</v>
      </c>
      <c r="J20" s="18">
        <f t="shared" si="1"/>
        <v>0</v>
      </c>
      <c r="K20" s="18">
        <f t="shared" si="2"/>
        <v>2625</v>
      </c>
    </row>
    <row r="21" spans="1:11" x14ac:dyDescent="0.3">
      <c r="A21" s="14">
        <v>180</v>
      </c>
      <c r="B21" s="15">
        <v>41869</v>
      </c>
      <c r="C21" s="30">
        <v>8</v>
      </c>
      <c r="D21" s="16" t="s">
        <v>6</v>
      </c>
      <c r="E21" s="17">
        <v>9</v>
      </c>
      <c r="F21" s="16" t="s">
        <v>10</v>
      </c>
      <c r="G21" s="18">
        <f t="shared" si="0"/>
        <v>625</v>
      </c>
      <c r="H21" s="18">
        <f t="shared" si="3"/>
        <v>5625</v>
      </c>
      <c r="I21" s="16" t="str">
        <f t="shared" si="4"/>
        <v>SI</v>
      </c>
      <c r="J21" s="18">
        <f t="shared" si="1"/>
        <v>1406.25</v>
      </c>
      <c r="K21" s="18">
        <f t="shared" si="2"/>
        <v>3375</v>
      </c>
    </row>
    <row r="22" spans="1:11" x14ac:dyDescent="0.3">
      <c r="A22" s="14">
        <v>190</v>
      </c>
      <c r="B22" s="15">
        <v>41870</v>
      </c>
      <c r="C22" s="30">
        <v>8</v>
      </c>
      <c r="D22" s="16" t="s">
        <v>7</v>
      </c>
      <c r="E22" s="17">
        <v>8</v>
      </c>
      <c r="F22" s="16" t="s">
        <v>9</v>
      </c>
      <c r="G22" s="18">
        <f t="shared" si="0"/>
        <v>370</v>
      </c>
      <c r="H22" s="18">
        <f t="shared" si="3"/>
        <v>2960</v>
      </c>
      <c r="I22" s="16" t="str">
        <f t="shared" si="4"/>
        <v>NO</v>
      </c>
      <c r="J22" s="18">
        <f t="shared" si="1"/>
        <v>0</v>
      </c>
      <c r="K22" s="18">
        <f t="shared" si="2"/>
        <v>1776</v>
      </c>
    </row>
    <row r="23" spans="1:11" x14ac:dyDescent="0.3">
      <c r="A23" s="14">
        <v>200</v>
      </c>
      <c r="B23" s="15">
        <v>41871</v>
      </c>
      <c r="C23" s="30">
        <v>8</v>
      </c>
      <c r="D23" s="16" t="s">
        <v>8</v>
      </c>
      <c r="E23" s="17">
        <v>9</v>
      </c>
      <c r="F23" s="16" t="s">
        <v>11</v>
      </c>
      <c r="G23" s="18">
        <f t="shared" si="0"/>
        <v>550</v>
      </c>
      <c r="H23" s="18">
        <f t="shared" si="3"/>
        <v>4950</v>
      </c>
      <c r="I23" s="16" t="str">
        <f t="shared" si="4"/>
        <v>NO</v>
      </c>
      <c r="J23" s="18">
        <f t="shared" si="1"/>
        <v>0</v>
      </c>
      <c r="K23" s="18">
        <f t="shared" si="2"/>
        <v>2970</v>
      </c>
    </row>
    <row r="24" spans="1:11" x14ac:dyDescent="0.3">
      <c r="A24" s="14">
        <v>210</v>
      </c>
      <c r="B24" s="15">
        <v>41872</v>
      </c>
      <c r="C24" s="30">
        <v>8</v>
      </c>
      <c r="D24" s="16" t="s">
        <v>5</v>
      </c>
      <c r="E24" s="17">
        <v>10</v>
      </c>
      <c r="F24" s="16" t="s">
        <v>9</v>
      </c>
      <c r="G24" s="18">
        <f t="shared" si="0"/>
        <v>370</v>
      </c>
      <c r="H24" s="18">
        <f t="shared" si="3"/>
        <v>3700</v>
      </c>
      <c r="I24" s="16" t="str">
        <f t="shared" si="4"/>
        <v>NO</v>
      </c>
      <c r="J24" s="18">
        <f t="shared" si="1"/>
        <v>0</v>
      </c>
      <c r="K24" s="18">
        <f t="shared" si="2"/>
        <v>2220</v>
      </c>
    </row>
    <row r="25" spans="1:11" x14ac:dyDescent="0.3">
      <c r="A25" s="14">
        <v>220</v>
      </c>
      <c r="B25" s="15">
        <v>41873</v>
      </c>
      <c r="C25" s="30">
        <v>8</v>
      </c>
      <c r="D25" s="16" t="s">
        <v>6</v>
      </c>
      <c r="E25" s="17">
        <v>7</v>
      </c>
      <c r="F25" s="16" t="s">
        <v>10</v>
      </c>
      <c r="G25" s="18">
        <f t="shared" si="0"/>
        <v>625</v>
      </c>
      <c r="H25" s="18">
        <f t="shared" si="3"/>
        <v>4375</v>
      </c>
      <c r="I25" s="16" t="str">
        <f t="shared" si="4"/>
        <v>SI</v>
      </c>
      <c r="J25" s="18">
        <f t="shared" si="1"/>
        <v>1093.75</v>
      </c>
      <c r="K25" s="18">
        <f t="shared" si="2"/>
        <v>2625</v>
      </c>
    </row>
    <row r="26" spans="1:11" x14ac:dyDescent="0.3">
      <c r="A26" s="14">
        <v>230</v>
      </c>
      <c r="B26" s="15">
        <v>41874</v>
      </c>
      <c r="C26" s="30">
        <v>8</v>
      </c>
      <c r="D26" s="16" t="s">
        <v>7</v>
      </c>
      <c r="E26" s="17">
        <v>8</v>
      </c>
      <c r="F26" s="16" t="s">
        <v>10</v>
      </c>
      <c r="G26" s="18">
        <f t="shared" si="0"/>
        <v>625</v>
      </c>
      <c r="H26" s="18">
        <f t="shared" si="3"/>
        <v>5000</v>
      </c>
      <c r="I26" s="16" t="str">
        <f t="shared" si="4"/>
        <v>NO</v>
      </c>
      <c r="J26" s="18">
        <f t="shared" si="1"/>
        <v>0</v>
      </c>
      <c r="K26" s="18">
        <f t="shared" si="2"/>
        <v>3000</v>
      </c>
    </row>
    <row r="27" spans="1:11" x14ac:dyDescent="0.3">
      <c r="A27" s="14">
        <v>240</v>
      </c>
      <c r="B27" s="15">
        <v>41875</v>
      </c>
      <c r="C27" s="30">
        <v>8</v>
      </c>
      <c r="D27" s="16" t="s">
        <v>8</v>
      </c>
      <c r="E27" s="17">
        <v>0</v>
      </c>
      <c r="F27" s="16" t="s">
        <v>9</v>
      </c>
      <c r="G27" s="18">
        <f t="shared" si="0"/>
        <v>370</v>
      </c>
      <c r="H27" s="18">
        <f t="shared" si="3"/>
        <v>0</v>
      </c>
      <c r="I27" s="16" t="str">
        <f t="shared" si="4"/>
        <v>NO</v>
      </c>
      <c r="J27" s="18">
        <f t="shared" si="1"/>
        <v>0</v>
      </c>
      <c r="K27" s="18">
        <f t="shared" si="2"/>
        <v>0</v>
      </c>
    </row>
    <row r="28" spans="1:11" x14ac:dyDescent="0.3">
      <c r="A28" s="14">
        <v>250</v>
      </c>
      <c r="B28" s="15">
        <v>41876</v>
      </c>
      <c r="C28" s="30">
        <v>8</v>
      </c>
      <c r="D28" s="16" t="s">
        <v>5</v>
      </c>
      <c r="E28" s="17">
        <v>9</v>
      </c>
      <c r="F28" s="16" t="s">
        <v>11</v>
      </c>
      <c r="G28" s="18">
        <f t="shared" si="0"/>
        <v>550</v>
      </c>
      <c r="H28" s="18">
        <f t="shared" si="3"/>
        <v>4950</v>
      </c>
      <c r="I28" s="16" t="str">
        <f t="shared" si="4"/>
        <v>NO</v>
      </c>
      <c r="J28" s="18">
        <f t="shared" si="1"/>
        <v>0</v>
      </c>
      <c r="K28" s="18">
        <f t="shared" si="2"/>
        <v>2970</v>
      </c>
    </row>
    <row r="29" spans="1:11" x14ac:dyDescent="0.3">
      <c r="A29" s="14">
        <v>260</v>
      </c>
      <c r="B29" s="15">
        <v>41877</v>
      </c>
      <c r="C29" s="30">
        <v>8</v>
      </c>
      <c r="D29" s="16" t="s">
        <v>6</v>
      </c>
      <c r="E29" s="17">
        <v>8</v>
      </c>
      <c r="F29" s="16" t="s">
        <v>10</v>
      </c>
      <c r="G29" s="18">
        <f t="shared" si="0"/>
        <v>625</v>
      </c>
      <c r="H29" s="18">
        <f t="shared" si="3"/>
        <v>5000</v>
      </c>
      <c r="I29" s="16" t="str">
        <f t="shared" si="4"/>
        <v>SI</v>
      </c>
      <c r="J29" s="18">
        <f t="shared" si="1"/>
        <v>1250</v>
      </c>
      <c r="K29" s="18">
        <f t="shared" si="2"/>
        <v>3000</v>
      </c>
    </row>
    <row r="30" spans="1:11" x14ac:dyDescent="0.3">
      <c r="A30" s="14">
        <v>270</v>
      </c>
      <c r="B30" s="15">
        <v>41878</v>
      </c>
      <c r="C30" s="30">
        <v>8</v>
      </c>
      <c r="D30" s="16" t="s">
        <v>7</v>
      </c>
      <c r="E30" s="17">
        <v>8</v>
      </c>
      <c r="F30" s="16" t="s">
        <v>9</v>
      </c>
      <c r="G30" s="18">
        <f t="shared" si="0"/>
        <v>370</v>
      </c>
      <c r="H30" s="18">
        <f t="shared" si="3"/>
        <v>2960</v>
      </c>
      <c r="I30" s="16" t="str">
        <f t="shared" si="4"/>
        <v>NO</v>
      </c>
      <c r="J30" s="18">
        <f t="shared" si="1"/>
        <v>0</v>
      </c>
      <c r="K30" s="18">
        <f t="shared" si="2"/>
        <v>1776</v>
      </c>
    </row>
    <row r="31" spans="1:11" x14ac:dyDescent="0.3">
      <c r="A31" s="14">
        <v>280</v>
      </c>
      <c r="B31" s="15">
        <v>41879</v>
      </c>
      <c r="C31" s="30">
        <v>8</v>
      </c>
      <c r="D31" s="16" t="s">
        <v>8</v>
      </c>
      <c r="E31" s="17">
        <v>0</v>
      </c>
      <c r="F31" s="16" t="s">
        <v>10</v>
      </c>
      <c r="G31" s="18">
        <f t="shared" si="0"/>
        <v>625</v>
      </c>
      <c r="H31" s="18">
        <f t="shared" si="3"/>
        <v>0</v>
      </c>
      <c r="I31" s="16" t="str">
        <f t="shared" si="4"/>
        <v>NO</v>
      </c>
      <c r="J31" s="18">
        <f t="shared" si="1"/>
        <v>0</v>
      </c>
      <c r="K31" s="18">
        <f t="shared" si="2"/>
        <v>0</v>
      </c>
    </row>
    <row r="32" spans="1:11" x14ac:dyDescent="0.3">
      <c r="A32" s="14">
        <v>290</v>
      </c>
      <c r="B32" s="15">
        <v>41880</v>
      </c>
      <c r="C32" s="30">
        <v>8</v>
      </c>
      <c r="D32" s="16" t="s">
        <v>5</v>
      </c>
      <c r="E32" s="17">
        <v>7</v>
      </c>
      <c r="F32" s="16" t="s">
        <v>9</v>
      </c>
      <c r="G32" s="18">
        <f t="shared" si="0"/>
        <v>370</v>
      </c>
      <c r="H32" s="18">
        <f t="shared" si="3"/>
        <v>2590</v>
      </c>
      <c r="I32" s="16" t="str">
        <f t="shared" si="4"/>
        <v>NO</v>
      </c>
      <c r="J32" s="18">
        <f t="shared" si="1"/>
        <v>0</v>
      </c>
      <c r="K32" s="18">
        <f t="shared" si="2"/>
        <v>1554</v>
      </c>
    </row>
    <row r="33" spans="1:11" x14ac:dyDescent="0.3">
      <c r="A33" s="14">
        <v>300</v>
      </c>
      <c r="B33" s="15">
        <v>41881</v>
      </c>
      <c r="C33" s="30">
        <v>8</v>
      </c>
      <c r="D33" s="16" t="s">
        <v>6</v>
      </c>
      <c r="E33" s="17">
        <v>3</v>
      </c>
      <c r="F33" s="16" t="s">
        <v>9</v>
      </c>
      <c r="G33" s="18">
        <f t="shared" si="0"/>
        <v>370</v>
      </c>
      <c r="H33" s="18">
        <f t="shared" si="3"/>
        <v>1110</v>
      </c>
      <c r="I33" s="16" t="str">
        <f t="shared" si="4"/>
        <v>SI</v>
      </c>
      <c r="J33" s="18">
        <f t="shared" si="1"/>
        <v>277.5</v>
      </c>
      <c r="K33" s="18">
        <f t="shared" si="2"/>
        <v>666</v>
      </c>
    </row>
    <row r="34" spans="1:11" x14ac:dyDescent="0.3">
      <c r="A34" s="14">
        <v>310</v>
      </c>
      <c r="B34" s="15">
        <v>41882</v>
      </c>
      <c r="C34" s="30">
        <v>8</v>
      </c>
      <c r="D34" s="16" t="s">
        <v>7</v>
      </c>
      <c r="E34" s="17">
        <v>9</v>
      </c>
      <c r="F34" s="16" t="s">
        <v>11</v>
      </c>
      <c r="G34" s="18">
        <f t="shared" si="0"/>
        <v>550</v>
      </c>
      <c r="H34" s="18">
        <f t="shared" si="3"/>
        <v>4950</v>
      </c>
      <c r="I34" s="16" t="str">
        <f t="shared" si="4"/>
        <v>NO</v>
      </c>
      <c r="J34" s="18">
        <f t="shared" si="1"/>
        <v>0</v>
      </c>
      <c r="K34" s="18">
        <f t="shared" si="2"/>
        <v>2970</v>
      </c>
    </row>
    <row r="35" spans="1:11" x14ac:dyDescent="0.3">
      <c r="A35" s="14">
        <v>320</v>
      </c>
      <c r="B35" s="15">
        <v>41883</v>
      </c>
      <c r="C35" s="30">
        <v>9</v>
      </c>
      <c r="D35" s="16" t="s">
        <v>8</v>
      </c>
      <c r="E35" s="17">
        <v>8</v>
      </c>
      <c r="F35" s="16" t="s">
        <v>11</v>
      </c>
      <c r="G35" s="18">
        <f t="shared" si="0"/>
        <v>550</v>
      </c>
      <c r="H35" s="18">
        <f t="shared" si="3"/>
        <v>4400</v>
      </c>
      <c r="I35" s="16" t="str">
        <f t="shared" si="4"/>
        <v>NO</v>
      </c>
      <c r="J35" s="18">
        <f t="shared" si="1"/>
        <v>0</v>
      </c>
      <c r="K35" s="18">
        <f t="shared" si="2"/>
        <v>2640</v>
      </c>
    </row>
    <row r="36" spans="1:11" x14ac:dyDescent="0.3">
      <c r="A36" s="14">
        <v>330</v>
      </c>
      <c r="B36" s="15">
        <v>41884</v>
      </c>
      <c r="C36" s="30">
        <v>9</v>
      </c>
      <c r="D36" s="16" t="s">
        <v>5</v>
      </c>
      <c r="E36" s="17">
        <v>7</v>
      </c>
      <c r="F36" s="16" t="s">
        <v>11</v>
      </c>
      <c r="G36" s="18">
        <f t="shared" ref="G36:G67" si="5">+IF(F36=$M$4,$N$4,IF(F36=$M$5,$N$5,$N$6))</f>
        <v>550</v>
      </c>
      <c r="H36" s="18">
        <f t="shared" si="3"/>
        <v>3850</v>
      </c>
      <c r="I36" s="16" t="str">
        <f t="shared" si="4"/>
        <v>NO</v>
      </c>
      <c r="J36" s="18">
        <f t="shared" ref="J36:J67" si="6">IF(I36="SI",H36*$N$8,0)</f>
        <v>0</v>
      </c>
      <c r="K36" s="18">
        <f t="shared" ref="K36:K64" si="7">H36*$N$10</f>
        <v>2310</v>
      </c>
    </row>
    <row r="37" spans="1:11" x14ac:dyDescent="0.3">
      <c r="A37" s="14">
        <v>340</v>
      </c>
      <c r="B37" s="15">
        <v>41885</v>
      </c>
      <c r="C37" s="30">
        <v>9</v>
      </c>
      <c r="D37" s="16" t="s">
        <v>6</v>
      </c>
      <c r="E37" s="17">
        <v>6</v>
      </c>
      <c r="F37" s="16" t="s">
        <v>9</v>
      </c>
      <c r="G37" s="18">
        <f t="shared" si="5"/>
        <v>370</v>
      </c>
      <c r="H37" s="18">
        <f t="shared" si="3"/>
        <v>2220</v>
      </c>
      <c r="I37" s="16" t="str">
        <f t="shared" si="4"/>
        <v>SI</v>
      </c>
      <c r="J37" s="18">
        <f t="shared" si="6"/>
        <v>555</v>
      </c>
      <c r="K37" s="18">
        <f t="shared" si="7"/>
        <v>1332</v>
      </c>
    </row>
    <row r="38" spans="1:11" x14ac:dyDescent="0.3">
      <c r="A38" s="14">
        <v>350</v>
      </c>
      <c r="B38" s="15">
        <v>41886</v>
      </c>
      <c r="C38" s="30">
        <v>9</v>
      </c>
      <c r="D38" s="16" t="s">
        <v>7</v>
      </c>
      <c r="E38" s="17">
        <v>5</v>
      </c>
      <c r="F38" s="16" t="s">
        <v>11</v>
      </c>
      <c r="G38" s="18">
        <f t="shared" si="5"/>
        <v>550</v>
      </c>
      <c r="H38" s="18">
        <f t="shared" si="3"/>
        <v>2750</v>
      </c>
      <c r="I38" s="16" t="str">
        <f t="shared" si="4"/>
        <v>NO</v>
      </c>
      <c r="J38" s="18">
        <f t="shared" si="6"/>
        <v>0</v>
      </c>
      <c r="K38" s="18">
        <f t="shared" si="7"/>
        <v>1650</v>
      </c>
    </row>
    <row r="39" spans="1:11" x14ac:dyDescent="0.3">
      <c r="A39" s="14">
        <v>360</v>
      </c>
      <c r="B39" s="15">
        <v>41887</v>
      </c>
      <c r="C39" s="30">
        <v>9</v>
      </c>
      <c r="D39" s="16" t="s">
        <v>8</v>
      </c>
      <c r="E39" s="17">
        <v>9</v>
      </c>
      <c r="F39" s="16" t="s">
        <v>9</v>
      </c>
      <c r="G39" s="18">
        <f t="shared" si="5"/>
        <v>370</v>
      </c>
      <c r="H39" s="18">
        <f t="shared" si="3"/>
        <v>3330</v>
      </c>
      <c r="I39" s="16" t="str">
        <f t="shared" si="4"/>
        <v>NO</v>
      </c>
      <c r="J39" s="18">
        <f t="shared" si="6"/>
        <v>0</v>
      </c>
      <c r="K39" s="18">
        <f t="shared" si="7"/>
        <v>1998</v>
      </c>
    </row>
    <row r="40" spans="1:11" x14ac:dyDescent="0.3">
      <c r="A40" s="14">
        <v>370</v>
      </c>
      <c r="B40" s="15">
        <v>41888</v>
      </c>
      <c r="C40" s="30">
        <v>9</v>
      </c>
      <c r="D40" s="16" t="s">
        <v>5</v>
      </c>
      <c r="E40" s="17">
        <v>1</v>
      </c>
      <c r="F40" s="16" t="s">
        <v>11</v>
      </c>
      <c r="G40" s="18">
        <f t="shared" si="5"/>
        <v>550</v>
      </c>
      <c r="H40" s="18">
        <f t="shared" si="3"/>
        <v>550</v>
      </c>
      <c r="I40" s="16" t="str">
        <f t="shared" si="4"/>
        <v>NO</v>
      </c>
      <c r="J40" s="18">
        <f t="shared" si="6"/>
        <v>0</v>
      </c>
      <c r="K40" s="18">
        <f t="shared" si="7"/>
        <v>330</v>
      </c>
    </row>
    <row r="41" spans="1:11" x14ac:dyDescent="0.3">
      <c r="A41" s="14">
        <v>380</v>
      </c>
      <c r="B41" s="15">
        <v>41889</v>
      </c>
      <c r="C41" s="30">
        <v>9</v>
      </c>
      <c r="D41" s="16" t="s">
        <v>6</v>
      </c>
      <c r="E41" s="17">
        <v>7</v>
      </c>
      <c r="F41" s="16" t="s">
        <v>11</v>
      </c>
      <c r="G41" s="18">
        <f t="shared" si="5"/>
        <v>550</v>
      </c>
      <c r="H41" s="18">
        <f t="shared" si="3"/>
        <v>3850</v>
      </c>
      <c r="I41" s="16" t="str">
        <f t="shared" si="4"/>
        <v>SI</v>
      </c>
      <c r="J41" s="18">
        <f t="shared" si="6"/>
        <v>962.5</v>
      </c>
      <c r="K41" s="18">
        <f t="shared" si="7"/>
        <v>2310</v>
      </c>
    </row>
    <row r="42" spans="1:11" x14ac:dyDescent="0.3">
      <c r="A42" s="14">
        <v>390</v>
      </c>
      <c r="B42" s="15">
        <v>41890</v>
      </c>
      <c r="C42" s="30">
        <v>9</v>
      </c>
      <c r="D42" s="16" t="s">
        <v>7</v>
      </c>
      <c r="E42" s="17">
        <v>2</v>
      </c>
      <c r="F42" s="16" t="s">
        <v>11</v>
      </c>
      <c r="G42" s="18">
        <f t="shared" si="5"/>
        <v>550</v>
      </c>
      <c r="H42" s="18">
        <f t="shared" si="3"/>
        <v>1100</v>
      </c>
      <c r="I42" s="16" t="str">
        <f t="shared" si="4"/>
        <v>NO</v>
      </c>
      <c r="J42" s="18">
        <f t="shared" si="6"/>
        <v>0</v>
      </c>
      <c r="K42" s="18">
        <f t="shared" si="7"/>
        <v>660</v>
      </c>
    </row>
    <row r="43" spans="1:11" x14ac:dyDescent="0.3">
      <c r="A43" s="14">
        <v>400</v>
      </c>
      <c r="B43" s="15">
        <v>41891</v>
      </c>
      <c r="C43" s="30">
        <v>9</v>
      </c>
      <c r="D43" s="16" t="s">
        <v>8</v>
      </c>
      <c r="E43" s="17">
        <v>5</v>
      </c>
      <c r="F43" s="16" t="s">
        <v>9</v>
      </c>
      <c r="G43" s="18">
        <f t="shared" si="5"/>
        <v>370</v>
      </c>
      <c r="H43" s="18">
        <f t="shared" si="3"/>
        <v>1850</v>
      </c>
      <c r="I43" s="16" t="str">
        <f t="shared" si="4"/>
        <v>NO</v>
      </c>
      <c r="J43" s="18">
        <f t="shared" si="6"/>
        <v>0</v>
      </c>
      <c r="K43" s="18">
        <f t="shared" si="7"/>
        <v>1110</v>
      </c>
    </row>
    <row r="44" spans="1:11" x14ac:dyDescent="0.3">
      <c r="A44" s="14">
        <v>410</v>
      </c>
      <c r="B44" s="15">
        <v>41892</v>
      </c>
      <c r="C44" s="30">
        <v>9</v>
      </c>
      <c r="D44" s="16" t="s">
        <v>5</v>
      </c>
      <c r="E44" s="17">
        <v>5</v>
      </c>
      <c r="F44" s="16" t="s">
        <v>9</v>
      </c>
      <c r="G44" s="18">
        <f t="shared" si="5"/>
        <v>370</v>
      </c>
      <c r="H44" s="18">
        <f t="shared" si="3"/>
        <v>1850</v>
      </c>
      <c r="I44" s="16" t="str">
        <f t="shared" si="4"/>
        <v>NO</v>
      </c>
      <c r="J44" s="18">
        <f t="shared" si="6"/>
        <v>0</v>
      </c>
      <c r="K44" s="18">
        <f t="shared" si="7"/>
        <v>1110</v>
      </c>
    </row>
    <row r="45" spans="1:11" x14ac:dyDescent="0.3">
      <c r="A45" s="14">
        <v>420</v>
      </c>
      <c r="B45" s="15">
        <v>41893</v>
      </c>
      <c r="C45" s="30">
        <v>9</v>
      </c>
      <c r="D45" s="16" t="s">
        <v>6</v>
      </c>
      <c r="E45" s="17">
        <v>3</v>
      </c>
      <c r="F45" s="16" t="s">
        <v>10</v>
      </c>
      <c r="G45" s="18">
        <f t="shared" si="5"/>
        <v>625</v>
      </c>
      <c r="H45" s="18">
        <f t="shared" si="3"/>
        <v>1875</v>
      </c>
      <c r="I45" s="16" t="str">
        <f t="shared" si="4"/>
        <v>SI</v>
      </c>
      <c r="J45" s="18">
        <f t="shared" si="6"/>
        <v>468.75</v>
      </c>
      <c r="K45" s="18">
        <f t="shared" si="7"/>
        <v>1125</v>
      </c>
    </row>
    <row r="46" spans="1:11" x14ac:dyDescent="0.3">
      <c r="A46" s="14">
        <v>430</v>
      </c>
      <c r="B46" s="15">
        <v>41894</v>
      </c>
      <c r="C46" s="30">
        <v>9</v>
      </c>
      <c r="D46" s="16" t="s">
        <v>7</v>
      </c>
      <c r="E46" s="17">
        <v>9</v>
      </c>
      <c r="F46" s="16" t="s">
        <v>11</v>
      </c>
      <c r="G46" s="18">
        <f t="shared" si="5"/>
        <v>550</v>
      </c>
      <c r="H46" s="18">
        <f t="shared" si="3"/>
        <v>4950</v>
      </c>
      <c r="I46" s="16" t="str">
        <f t="shared" si="4"/>
        <v>NO</v>
      </c>
      <c r="J46" s="18">
        <f t="shared" si="6"/>
        <v>0</v>
      </c>
      <c r="K46" s="18">
        <f t="shared" si="7"/>
        <v>2970</v>
      </c>
    </row>
    <row r="47" spans="1:11" x14ac:dyDescent="0.3">
      <c r="A47" s="14">
        <v>440</v>
      </c>
      <c r="B47" s="15">
        <v>41895</v>
      </c>
      <c r="C47" s="30">
        <v>9</v>
      </c>
      <c r="D47" s="16" t="s">
        <v>8</v>
      </c>
      <c r="E47" s="17">
        <v>3</v>
      </c>
      <c r="F47" s="16" t="s">
        <v>10</v>
      </c>
      <c r="G47" s="18">
        <f t="shared" si="5"/>
        <v>625</v>
      </c>
      <c r="H47" s="18">
        <f t="shared" si="3"/>
        <v>1875</v>
      </c>
      <c r="I47" s="16" t="str">
        <f t="shared" si="4"/>
        <v>NO</v>
      </c>
      <c r="J47" s="18">
        <f t="shared" si="6"/>
        <v>0</v>
      </c>
      <c r="K47" s="18">
        <f t="shared" si="7"/>
        <v>1125</v>
      </c>
    </row>
    <row r="48" spans="1:11" x14ac:dyDescent="0.3">
      <c r="A48" s="14">
        <v>450</v>
      </c>
      <c r="B48" s="15">
        <v>41896</v>
      </c>
      <c r="C48" s="30">
        <v>9</v>
      </c>
      <c r="D48" s="16" t="s">
        <v>5</v>
      </c>
      <c r="E48" s="17">
        <v>6</v>
      </c>
      <c r="F48" s="16" t="s">
        <v>9</v>
      </c>
      <c r="G48" s="18">
        <f t="shared" si="5"/>
        <v>370</v>
      </c>
      <c r="H48" s="18">
        <f t="shared" si="3"/>
        <v>2220</v>
      </c>
      <c r="I48" s="16" t="str">
        <f t="shared" si="4"/>
        <v>NO</v>
      </c>
      <c r="J48" s="18">
        <f t="shared" si="6"/>
        <v>0</v>
      </c>
      <c r="K48" s="18">
        <f t="shared" si="7"/>
        <v>1332</v>
      </c>
    </row>
    <row r="49" spans="1:11" x14ac:dyDescent="0.3">
      <c r="A49" s="14">
        <v>460</v>
      </c>
      <c r="B49" s="15">
        <v>41897</v>
      </c>
      <c r="C49" s="30">
        <v>9</v>
      </c>
      <c r="D49" s="16" t="s">
        <v>6</v>
      </c>
      <c r="E49" s="17">
        <v>2</v>
      </c>
      <c r="F49" s="16" t="s">
        <v>9</v>
      </c>
      <c r="G49" s="18">
        <f t="shared" si="5"/>
        <v>370</v>
      </c>
      <c r="H49" s="18">
        <f t="shared" si="3"/>
        <v>740</v>
      </c>
      <c r="I49" s="16" t="str">
        <f t="shared" si="4"/>
        <v>SI</v>
      </c>
      <c r="J49" s="18">
        <f t="shared" si="6"/>
        <v>185</v>
      </c>
      <c r="K49" s="18">
        <f t="shared" si="7"/>
        <v>444</v>
      </c>
    </row>
    <row r="50" spans="1:11" x14ac:dyDescent="0.3">
      <c r="A50" s="14">
        <v>470</v>
      </c>
      <c r="B50" s="15">
        <v>41898</v>
      </c>
      <c r="C50" s="30">
        <v>9</v>
      </c>
      <c r="D50" s="16" t="s">
        <v>7</v>
      </c>
      <c r="E50" s="17">
        <v>4</v>
      </c>
      <c r="F50" s="16" t="s">
        <v>9</v>
      </c>
      <c r="G50" s="18">
        <f t="shared" si="5"/>
        <v>370</v>
      </c>
      <c r="H50" s="18">
        <f t="shared" si="3"/>
        <v>1480</v>
      </c>
      <c r="I50" s="16" t="str">
        <f t="shared" si="4"/>
        <v>NO</v>
      </c>
      <c r="J50" s="18">
        <f t="shared" si="6"/>
        <v>0</v>
      </c>
      <c r="K50" s="18">
        <f t="shared" si="7"/>
        <v>888</v>
      </c>
    </row>
    <row r="51" spans="1:11" x14ac:dyDescent="0.3">
      <c r="A51" s="14">
        <v>480</v>
      </c>
      <c r="B51" s="15">
        <v>41899</v>
      </c>
      <c r="C51" s="30">
        <v>9</v>
      </c>
      <c r="D51" s="16" t="s">
        <v>8</v>
      </c>
      <c r="E51" s="17">
        <v>3</v>
      </c>
      <c r="F51" s="16" t="s">
        <v>11</v>
      </c>
      <c r="G51" s="18">
        <f t="shared" si="5"/>
        <v>550</v>
      </c>
      <c r="H51" s="18">
        <f t="shared" si="3"/>
        <v>1650</v>
      </c>
      <c r="I51" s="16" t="str">
        <f t="shared" si="4"/>
        <v>NO</v>
      </c>
      <c r="J51" s="18">
        <f t="shared" si="6"/>
        <v>0</v>
      </c>
      <c r="K51" s="18">
        <f t="shared" si="7"/>
        <v>990</v>
      </c>
    </row>
    <row r="52" spans="1:11" x14ac:dyDescent="0.3">
      <c r="A52" s="14">
        <v>490</v>
      </c>
      <c r="B52" s="15">
        <v>41900</v>
      </c>
      <c r="C52" s="30">
        <v>9</v>
      </c>
      <c r="D52" s="16" t="s">
        <v>5</v>
      </c>
      <c r="E52" s="17">
        <v>2</v>
      </c>
      <c r="F52" s="16" t="s">
        <v>9</v>
      </c>
      <c r="G52" s="18">
        <f t="shared" si="5"/>
        <v>370</v>
      </c>
      <c r="H52" s="18">
        <f t="shared" si="3"/>
        <v>740</v>
      </c>
      <c r="I52" s="16" t="str">
        <f t="shared" si="4"/>
        <v>NO</v>
      </c>
      <c r="J52" s="18">
        <f t="shared" si="6"/>
        <v>0</v>
      </c>
      <c r="K52" s="18">
        <f t="shared" si="7"/>
        <v>444</v>
      </c>
    </row>
    <row r="53" spans="1:11" x14ac:dyDescent="0.3">
      <c r="A53" s="14">
        <v>500</v>
      </c>
      <c r="B53" s="15">
        <v>41901</v>
      </c>
      <c r="C53" s="30">
        <v>9</v>
      </c>
      <c r="D53" s="16" t="s">
        <v>6</v>
      </c>
      <c r="E53" s="17">
        <v>4</v>
      </c>
      <c r="F53" s="16" t="s">
        <v>9</v>
      </c>
      <c r="G53" s="18">
        <f t="shared" si="5"/>
        <v>370</v>
      </c>
      <c r="H53" s="18">
        <f t="shared" si="3"/>
        <v>1480</v>
      </c>
      <c r="I53" s="16" t="str">
        <f t="shared" si="4"/>
        <v>SI</v>
      </c>
      <c r="J53" s="18">
        <f t="shared" si="6"/>
        <v>370</v>
      </c>
      <c r="K53" s="18">
        <f t="shared" si="7"/>
        <v>888</v>
      </c>
    </row>
    <row r="54" spans="1:11" x14ac:dyDescent="0.3">
      <c r="A54" s="14">
        <v>510</v>
      </c>
      <c r="B54" s="15">
        <v>41902</v>
      </c>
      <c r="C54" s="30">
        <v>9</v>
      </c>
      <c r="D54" s="16" t="s">
        <v>7</v>
      </c>
      <c r="E54" s="17">
        <v>2</v>
      </c>
      <c r="F54" s="16" t="s">
        <v>9</v>
      </c>
      <c r="G54" s="18">
        <f t="shared" si="5"/>
        <v>370</v>
      </c>
      <c r="H54" s="18">
        <f t="shared" si="3"/>
        <v>740</v>
      </c>
      <c r="I54" s="16" t="str">
        <f t="shared" si="4"/>
        <v>NO</v>
      </c>
      <c r="J54" s="18">
        <f t="shared" si="6"/>
        <v>0</v>
      </c>
      <c r="K54" s="18">
        <f t="shared" si="7"/>
        <v>444</v>
      </c>
    </row>
    <row r="55" spans="1:11" x14ac:dyDescent="0.3">
      <c r="A55" s="14">
        <v>520</v>
      </c>
      <c r="B55" s="15">
        <v>41903</v>
      </c>
      <c r="C55" s="30">
        <v>9</v>
      </c>
      <c r="D55" s="16" t="s">
        <v>8</v>
      </c>
      <c r="E55" s="17">
        <v>3</v>
      </c>
      <c r="F55" s="16" t="s">
        <v>11</v>
      </c>
      <c r="G55" s="18">
        <f t="shared" si="5"/>
        <v>550</v>
      </c>
      <c r="H55" s="18">
        <f t="shared" si="3"/>
        <v>1650</v>
      </c>
      <c r="I55" s="16" t="str">
        <f t="shared" si="4"/>
        <v>NO</v>
      </c>
      <c r="J55" s="18">
        <f t="shared" si="6"/>
        <v>0</v>
      </c>
      <c r="K55" s="18">
        <f t="shared" si="7"/>
        <v>990</v>
      </c>
    </row>
    <row r="56" spans="1:11" x14ac:dyDescent="0.3">
      <c r="A56" s="14">
        <v>530</v>
      </c>
      <c r="B56" s="15">
        <v>41904</v>
      </c>
      <c r="C56" s="30">
        <v>9</v>
      </c>
      <c r="D56" s="16" t="s">
        <v>5</v>
      </c>
      <c r="E56" s="17">
        <v>3</v>
      </c>
      <c r="F56" s="16" t="s">
        <v>11</v>
      </c>
      <c r="G56" s="18">
        <f t="shared" si="5"/>
        <v>550</v>
      </c>
      <c r="H56" s="18">
        <f t="shared" si="3"/>
        <v>1650</v>
      </c>
      <c r="I56" s="16" t="str">
        <f t="shared" si="4"/>
        <v>NO</v>
      </c>
      <c r="J56" s="18">
        <f t="shared" si="6"/>
        <v>0</v>
      </c>
      <c r="K56" s="18">
        <f t="shared" si="7"/>
        <v>990</v>
      </c>
    </row>
    <row r="57" spans="1:11" x14ac:dyDescent="0.3">
      <c r="A57" s="14">
        <v>540</v>
      </c>
      <c r="B57" s="15">
        <v>41905</v>
      </c>
      <c r="C57" s="30">
        <v>9</v>
      </c>
      <c r="D57" s="16" t="s">
        <v>6</v>
      </c>
      <c r="E57" s="17">
        <v>8</v>
      </c>
      <c r="F57" s="16" t="s">
        <v>10</v>
      </c>
      <c r="G57" s="18">
        <f t="shared" si="5"/>
        <v>625</v>
      </c>
      <c r="H57" s="18">
        <f t="shared" si="3"/>
        <v>5000</v>
      </c>
      <c r="I57" s="16" t="str">
        <f t="shared" si="4"/>
        <v>SI</v>
      </c>
      <c r="J57" s="18">
        <f t="shared" si="6"/>
        <v>1250</v>
      </c>
      <c r="K57" s="18">
        <f t="shared" si="7"/>
        <v>3000</v>
      </c>
    </row>
    <row r="58" spans="1:11" x14ac:dyDescent="0.3">
      <c r="A58" s="14">
        <v>550</v>
      </c>
      <c r="B58" s="15">
        <v>41906</v>
      </c>
      <c r="C58" s="30">
        <v>9</v>
      </c>
      <c r="D58" s="16" t="s">
        <v>7</v>
      </c>
      <c r="E58" s="17">
        <v>7</v>
      </c>
      <c r="F58" s="16" t="s">
        <v>11</v>
      </c>
      <c r="G58" s="18">
        <f t="shared" si="5"/>
        <v>550</v>
      </c>
      <c r="H58" s="18">
        <f t="shared" si="3"/>
        <v>3850</v>
      </c>
      <c r="I58" s="16" t="str">
        <f t="shared" si="4"/>
        <v>NO</v>
      </c>
      <c r="J58" s="18">
        <f t="shared" si="6"/>
        <v>0</v>
      </c>
      <c r="K58" s="18">
        <f t="shared" si="7"/>
        <v>2310</v>
      </c>
    </row>
    <row r="59" spans="1:11" x14ac:dyDescent="0.3">
      <c r="A59" s="14">
        <v>560</v>
      </c>
      <c r="B59" s="15">
        <v>41907</v>
      </c>
      <c r="C59" s="30">
        <v>9</v>
      </c>
      <c r="D59" s="16" t="s">
        <v>8</v>
      </c>
      <c r="E59" s="17">
        <v>6</v>
      </c>
      <c r="F59" s="16" t="s">
        <v>10</v>
      </c>
      <c r="G59" s="18">
        <f t="shared" si="5"/>
        <v>625</v>
      </c>
      <c r="H59" s="18">
        <f t="shared" si="3"/>
        <v>3750</v>
      </c>
      <c r="I59" s="16" t="str">
        <f t="shared" si="4"/>
        <v>NO</v>
      </c>
      <c r="J59" s="18">
        <f t="shared" si="6"/>
        <v>0</v>
      </c>
      <c r="K59" s="18">
        <f t="shared" si="7"/>
        <v>2250</v>
      </c>
    </row>
    <row r="60" spans="1:11" x14ac:dyDescent="0.3">
      <c r="A60" s="14">
        <v>570</v>
      </c>
      <c r="B60" s="15">
        <v>41908</v>
      </c>
      <c r="C60" s="30">
        <v>9</v>
      </c>
      <c r="D60" s="16" t="s">
        <v>5</v>
      </c>
      <c r="E60" s="17">
        <v>7</v>
      </c>
      <c r="F60" s="16" t="s">
        <v>10</v>
      </c>
      <c r="G60" s="18">
        <f t="shared" si="5"/>
        <v>625</v>
      </c>
      <c r="H60" s="18">
        <f t="shared" si="3"/>
        <v>4375</v>
      </c>
      <c r="I60" s="16" t="str">
        <f t="shared" si="4"/>
        <v>NO</v>
      </c>
      <c r="J60" s="18">
        <f t="shared" si="6"/>
        <v>0</v>
      </c>
      <c r="K60" s="18">
        <f t="shared" si="7"/>
        <v>2625</v>
      </c>
    </row>
    <row r="61" spans="1:11" x14ac:dyDescent="0.3">
      <c r="A61" s="14">
        <v>580</v>
      </c>
      <c r="B61" s="15">
        <v>41909</v>
      </c>
      <c r="C61" s="30">
        <v>9</v>
      </c>
      <c r="D61" s="16" t="s">
        <v>6</v>
      </c>
      <c r="E61" s="17">
        <v>3</v>
      </c>
      <c r="F61" s="16" t="s">
        <v>10</v>
      </c>
      <c r="G61" s="18">
        <f t="shared" si="5"/>
        <v>625</v>
      </c>
      <c r="H61" s="18">
        <f t="shared" si="3"/>
        <v>1875</v>
      </c>
      <c r="I61" s="16" t="str">
        <f t="shared" si="4"/>
        <v>SI</v>
      </c>
      <c r="J61" s="18">
        <f t="shared" si="6"/>
        <v>468.75</v>
      </c>
      <c r="K61" s="18">
        <f t="shared" si="7"/>
        <v>1125</v>
      </c>
    </row>
    <row r="62" spans="1:11" x14ac:dyDescent="0.3">
      <c r="A62" s="14">
        <v>590</v>
      </c>
      <c r="B62" s="15">
        <v>41910</v>
      </c>
      <c r="C62" s="30">
        <v>9</v>
      </c>
      <c r="D62" s="16" t="s">
        <v>7</v>
      </c>
      <c r="E62" s="17">
        <v>10</v>
      </c>
      <c r="F62" s="16" t="s">
        <v>11</v>
      </c>
      <c r="G62" s="18">
        <f t="shared" si="5"/>
        <v>550</v>
      </c>
      <c r="H62" s="18">
        <f t="shared" si="3"/>
        <v>5500</v>
      </c>
      <c r="I62" s="16" t="str">
        <f t="shared" si="4"/>
        <v>NO</v>
      </c>
      <c r="J62" s="18">
        <f t="shared" si="6"/>
        <v>0</v>
      </c>
      <c r="K62" s="18">
        <f t="shared" si="7"/>
        <v>3300</v>
      </c>
    </row>
    <row r="63" spans="1:11" x14ac:dyDescent="0.3">
      <c r="A63" s="14">
        <v>600</v>
      </c>
      <c r="B63" s="15">
        <v>41911</v>
      </c>
      <c r="C63" s="30">
        <v>9</v>
      </c>
      <c r="D63" s="16" t="s">
        <v>8</v>
      </c>
      <c r="E63" s="17">
        <v>5</v>
      </c>
      <c r="F63" s="16" t="s">
        <v>10</v>
      </c>
      <c r="G63" s="18">
        <f t="shared" si="5"/>
        <v>625</v>
      </c>
      <c r="H63" s="18">
        <f t="shared" si="3"/>
        <v>3125</v>
      </c>
      <c r="I63" s="16" t="str">
        <f t="shared" si="4"/>
        <v>NO</v>
      </c>
      <c r="J63" s="18">
        <f t="shared" si="6"/>
        <v>0</v>
      </c>
      <c r="K63" s="18">
        <f t="shared" si="7"/>
        <v>1875</v>
      </c>
    </row>
    <row r="64" spans="1:11" x14ac:dyDescent="0.3">
      <c r="A64" s="14">
        <v>610</v>
      </c>
      <c r="B64" s="15">
        <v>41912</v>
      </c>
      <c r="C64" s="30">
        <v>9</v>
      </c>
      <c r="D64" s="16" t="s">
        <v>5</v>
      </c>
      <c r="E64" s="17">
        <v>3</v>
      </c>
      <c r="F64" s="16" t="s">
        <v>11</v>
      </c>
      <c r="G64" s="18">
        <f t="shared" si="5"/>
        <v>550</v>
      </c>
      <c r="H64" s="18">
        <f t="shared" si="3"/>
        <v>1650</v>
      </c>
      <c r="I64" s="16" t="str">
        <f t="shared" si="4"/>
        <v>NO</v>
      </c>
      <c r="J64" s="18">
        <f t="shared" si="6"/>
        <v>0</v>
      </c>
      <c r="K64" s="18">
        <f t="shared" si="7"/>
        <v>990</v>
      </c>
    </row>
  </sheetData>
  <mergeCells count="2">
    <mergeCell ref="A2:K2"/>
    <mergeCell ref="M3:N3"/>
  </mergeCells>
  <conditionalFormatting sqref="I1:I1048576">
    <cfRule type="cellIs" dxfId="15" priority="2" operator="equal">
      <formula>"SI"</formula>
    </cfRule>
  </conditionalFormatting>
  <conditionalFormatting sqref="H1:H1048576">
    <cfRule type="top10" dxfId="14" priority="1" rank="10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Q7"/>
  <sheetViews>
    <sheetView showGridLines="0" workbookViewId="0">
      <selection activeCell="J3" sqref="J3"/>
    </sheetView>
  </sheetViews>
  <sheetFormatPr baseColWidth="10" defaultColWidth="9.109375" defaultRowHeight="14.4" x14ac:dyDescent="0.3"/>
  <cols>
    <col min="2" max="2" width="9.5546875" customWidth="1"/>
    <col min="3" max="3" width="15.6640625" customWidth="1"/>
    <col min="4" max="4" width="15.88671875" customWidth="1"/>
    <col min="5" max="5" width="14.6640625" customWidth="1"/>
    <col min="8" max="8" width="16" customWidth="1"/>
    <col min="9" max="9" width="15.44140625" customWidth="1"/>
    <col min="10" max="10" width="14.109375" customWidth="1"/>
    <col min="11" max="11" width="15.33203125" customWidth="1"/>
    <col min="14" max="14" width="12.5546875" customWidth="1"/>
    <col min="15" max="15" width="16.33203125" customWidth="1"/>
    <col min="16" max="16" width="14" customWidth="1"/>
    <col min="17" max="17" width="12.6640625" customWidth="1"/>
  </cols>
  <sheetData>
    <row r="3" spans="2:17" ht="43.2" x14ac:dyDescent="0.3">
      <c r="B3" s="19" t="s">
        <v>2</v>
      </c>
      <c r="C3" s="20" t="s">
        <v>20</v>
      </c>
      <c r="D3" s="20" t="s">
        <v>21</v>
      </c>
      <c r="E3" s="21" t="s">
        <v>19</v>
      </c>
      <c r="H3" s="20" t="s">
        <v>15</v>
      </c>
      <c r="I3" s="20" t="s">
        <v>20</v>
      </c>
      <c r="J3" s="20" t="s">
        <v>21</v>
      </c>
      <c r="K3" s="21" t="s">
        <v>19</v>
      </c>
      <c r="N3" s="20" t="s">
        <v>22</v>
      </c>
      <c r="O3" s="20" t="s">
        <v>20</v>
      </c>
      <c r="P3" s="20" t="s">
        <v>21</v>
      </c>
      <c r="Q3" s="21" t="s">
        <v>19</v>
      </c>
    </row>
    <row r="4" spans="2:17" x14ac:dyDescent="0.3">
      <c r="B4" s="22" t="s">
        <v>5</v>
      </c>
      <c r="C4" s="22">
        <f>COUNTIF(Tabla1[Cliente],Resumen!B4)</f>
        <v>16</v>
      </c>
      <c r="D4" s="22">
        <f>SUMIF(Tabla1[Cliente],Resumen!B4,Tabla1[Cantidad Vendida])</f>
        <v>88</v>
      </c>
      <c r="E4" s="23">
        <f>SUMIF(Tabla1[Cliente],Resumen!B4,Tabla1[Total de Venta])</f>
        <v>44425</v>
      </c>
      <c r="H4" s="22" t="s">
        <v>11</v>
      </c>
      <c r="I4" s="22">
        <f>COUNTIF(Tabla1[Producto Vendido],Resumen!H4)</f>
        <v>23</v>
      </c>
      <c r="J4" s="22">
        <f>SUMIF(Tabla1[Producto Vendido],Resumen!H4,Tabla1[Cantidad Vendida])</f>
        <v>141</v>
      </c>
      <c r="K4" s="23">
        <f>SUMIF(Tabla1[Producto Vendido],Resumen!H4,Tabla1[Total de Venta])</f>
        <v>77550</v>
      </c>
      <c r="M4" s="43" t="s">
        <v>38</v>
      </c>
      <c r="N4" s="22">
        <v>8</v>
      </c>
      <c r="O4" s="22">
        <f>COUNTIF(Tabla1[Mes],Resumen!N4)</f>
        <v>31</v>
      </c>
      <c r="P4" s="22">
        <f>SUMIF(Tabla1[Mes],Resumen!N4,Tabla1[Cantidad Vendida])</f>
        <v>175</v>
      </c>
      <c r="Q4" s="23">
        <f>SUMIF(Tabla1[Mes],Resumen!N4,Tabla1[Total de Venta])</f>
        <v>93445</v>
      </c>
    </row>
    <row r="5" spans="2:17" x14ac:dyDescent="0.3">
      <c r="B5" s="22" t="s">
        <v>6</v>
      </c>
      <c r="C5" s="22">
        <f>COUNTIF(Tabla1[Cliente],Resumen!B5)</f>
        <v>15</v>
      </c>
      <c r="D5" s="22">
        <f>SUMIF(Tabla1[Cliente],Resumen!B5,Tabla1[Cantidad Vendida])</f>
        <v>75</v>
      </c>
      <c r="E5" s="23">
        <f>SUMIF(Tabla1[Cliente],Resumen!B5,Tabla1[Total de Venta])</f>
        <v>41640</v>
      </c>
      <c r="H5" s="22" t="s">
        <v>9</v>
      </c>
      <c r="I5" s="22">
        <f>COUNTIF(Tabla1[Producto Vendido],Resumen!H5)</f>
        <v>18</v>
      </c>
      <c r="J5" s="22">
        <f>SUMIF(Tabla1[Producto Vendido],Resumen!H5,Tabla1[Cantidad Vendida])</f>
        <v>86</v>
      </c>
      <c r="K5" s="23">
        <f>SUMIF(Tabla1[Producto Vendido],Resumen!H5,Tabla1[Total de Venta])</f>
        <v>31820</v>
      </c>
      <c r="M5" s="43" t="s">
        <v>39</v>
      </c>
      <c r="N5" s="24">
        <v>9</v>
      </c>
      <c r="O5" s="24">
        <f>COUNTIF(Tabla1[Mes],Resumen!N5)</f>
        <v>30</v>
      </c>
      <c r="P5" s="24">
        <f>SUMIF(Tabla1[Mes],Resumen!N5,Tabla1[Cantidad Vendida])</f>
        <v>148</v>
      </c>
      <c r="Q5" s="25">
        <f>SUMIF(Tabla1[Mes],Resumen!N5,Tabla1[Total de Venta])</f>
        <v>75925</v>
      </c>
    </row>
    <row r="6" spans="2:17" x14ac:dyDescent="0.3">
      <c r="B6" s="22" t="s">
        <v>7</v>
      </c>
      <c r="C6" s="22">
        <f>COUNTIF(Tabla1[Cliente],Resumen!B6)</f>
        <v>15</v>
      </c>
      <c r="D6" s="22">
        <f>SUMIF(Tabla1[Cliente],Resumen!B6,Tabla1[Cantidad Vendida])</f>
        <v>88</v>
      </c>
      <c r="E6" s="23">
        <f>SUMIF(Tabla1[Cliente],Resumen!B6,Tabla1[Total de Venta])</f>
        <v>45715</v>
      </c>
      <c r="H6" s="24" t="s">
        <v>10</v>
      </c>
      <c r="I6" s="24">
        <f>COUNTIF(Tabla1[Producto Vendido],Resumen!H6)</f>
        <v>20</v>
      </c>
      <c r="J6" s="24">
        <f>SUMIF(Tabla1[Producto Vendido],Resumen!H6,Tabla1[Cantidad Vendida])</f>
        <v>96</v>
      </c>
      <c r="K6" s="25">
        <f>SUMIF(Tabla1[Producto Vendido],Resumen!H6,Tabla1[Total de Venta])</f>
        <v>60000</v>
      </c>
    </row>
    <row r="7" spans="2:17" x14ac:dyDescent="0.3">
      <c r="B7" s="24" t="s">
        <v>8</v>
      </c>
      <c r="C7" s="42">
        <f>COUNTIF(Tabla1[Cliente],Resumen!B7)</f>
        <v>15</v>
      </c>
      <c r="D7" s="24">
        <f>SUMIF(Tabla1[Cliente],Resumen!B7,Tabla1[Cantidad Vendida])</f>
        <v>72</v>
      </c>
      <c r="E7" s="25">
        <f>SUMIF(Tabla1[Cliente],Resumen!B7,Tabla1[Total de Venta])</f>
        <v>37590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4"/>
  <sheetViews>
    <sheetView showGridLines="0" tabSelected="1" zoomScale="70" zoomScaleNormal="70" workbookViewId="0">
      <selection activeCell="L4" sqref="L4"/>
    </sheetView>
  </sheetViews>
  <sheetFormatPr baseColWidth="10" defaultColWidth="8.88671875" defaultRowHeight="14.4" x14ac:dyDescent="0.3"/>
  <sheetData>
    <row r="1" spans="1:22" ht="25.8" x14ac:dyDescent="0.5">
      <c r="A1" s="34" t="s">
        <v>26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</row>
    <row r="3" spans="1:22" ht="15" customHeight="1" x14ac:dyDescent="0.3">
      <c r="A3" s="35" t="s">
        <v>23</v>
      </c>
      <c r="B3" s="44"/>
      <c r="C3" s="45"/>
      <c r="D3" s="45"/>
      <c r="E3" s="45"/>
      <c r="F3" s="45"/>
      <c r="G3" s="45"/>
      <c r="H3" s="46"/>
      <c r="I3" s="45"/>
      <c r="J3" s="45"/>
      <c r="K3" s="45"/>
      <c r="L3" s="45"/>
      <c r="M3" s="45"/>
      <c r="N3" s="45"/>
      <c r="O3" s="45"/>
      <c r="P3" s="44"/>
      <c r="Q3" s="45"/>
      <c r="R3" s="45"/>
      <c r="S3" s="45"/>
      <c r="T3" s="45"/>
      <c r="U3" s="45"/>
      <c r="V3" s="46"/>
    </row>
    <row r="4" spans="1:22" x14ac:dyDescent="0.3">
      <c r="A4" s="36"/>
      <c r="B4" s="47"/>
      <c r="C4" s="48"/>
      <c r="D4" s="48"/>
      <c r="E4" s="48"/>
      <c r="F4" s="48"/>
      <c r="G4" s="48"/>
      <c r="H4" s="49"/>
      <c r="I4" s="48"/>
      <c r="J4" s="48"/>
      <c r="K4" s="48"/>
      <c r="L4" s="48"/>
      <c r="M4" s="48"/>
      <c r="N4" s="48"/>
      <c r="O4" s="48"/>
      <c r="P4" s="47"/>
      <c r="Q4" s="48"/>
      <c r="R4" s="48"/>
      <c r="S4" s="48"/>
      <c r="T4" s="48"/>
      <c r="U4" s="48"/>
      <c r="V4" s="49"/>
    </row>
    <row r="5" spans="1:22" x14ac:dyDescent="0.3">
      <c r="A5" s="36"/>
      <c r="B5" s="47"/>
      <c r="C5" s="48"/>
      <c r="D5" s="48"/>
      <c r="E5" s="48"/>
      <c r="F5" s="48"/>
      <c r="G5" s="48"/>
      <c r="H5" s="49"/>
      <c r="I5" s="48"/>
      <c r="J5" s="48"/>
      <c r="K5" s="48"/>
      <c r="L5" s="48"/>
      <c r="M5" s="48"/>
      <c r="N5" s="48"/>
      <c r="O5" s="48"/>
      <c r="P5" s="47"/>
      <c r="Q5" s="48"/>
      <c r="R5" s="48"/>
      <c r="S5" s="48"/>
      <c r="T5" s="48"/>
      <c r="U5" s="48"/>
      <c r="V5" s="49"/>
    </row>
    <row r="6" spans="1:22" x14ac:dyDescent="0.3">
      <c r="A6" s="36"/>
      <c r="B6" s="47"/>
      <c r="C6" s="48"/>
      <c r="D6" s="48"/>
      <c r="E6" s="48"/>
      <c r="F6" s="48"/>
      <c r="G6" s="48"/>
      <c r="H6" s="49"/>
      <c r="I6" s="48"/>
      <c r="J6" s="48"/>
      <c r="K6" s="48"/>
      <c r="L6" s="48"/>
      <c r="M6" s="48"/>
      <c r="N6" s="48"/>
      <c r="O6" s="48"/>
      <c r="P6" s="47"/>
      <c r="Q6" s="48"/>
      <c r="R6" s="48"/>
      <c r="S6" s="48"/>
      <c r="T6" s="48"/>
      <c r="U6" s="48"/>
      <c r="V6" s="49"/>
    </row>
    <row r="7" spans="1:22" x14ac:dyDescent="0.3">
      <c r="A7" s="36"/>
      <c r="B7" s="47"/>
      <c r="C7" s="48"/>
      <c r="D7" s="48"/>
      <c r="E7" s="48"/>
      <c r="F7" s="48"/>
      <c r="G7" s="48"/>
      <c r="H7" s="49"/>
      <c r="I7" s="48"/>
      <c r="J7" s="48"/>
      <c r="K7" s="48"/>
      <c r="L7" s="48"/>
      <c r="M7" s="48"/>
      <c r="N7" s="48"/>
      <c r="O7" s="48"/>
      <c r="P7" s="47"/>
      <c r="Q7" s="48"/>
      <c r="R7" s="48"/>
      <c r="S7" s="48"/>
      <c r="T7" s="48"/>
      <c r="U7" s="48"/>
      <c r="V7" s="49"/>
    </row>
    <row r="8" spans="1:22" x14ac:dyDescent="0.3">
      <c r="A8" s="36"/>
      <c r="B8" s="47"/>
      <c r="C8" s="48"/>
      <c r="D8" s="48"/>
      <c r="E8" s="48"/>
      <c r="F8" s="48"/>
      <c r="G8" s="48"/>
      <c r="H8" s="49"/>
      <c r="I8" s="48"/>
      <c r="J8" s="48"/>
      <c r="K8" s="48"/>
      <c r="L8" s="48"/>
      <c r="M8" s="48"/>
      <c r="N8" s="48"/>
      <c r="O8" s="48"/>
      <c r="P8" s="47"/>
      <c r="Q8" s="48"/>
      <c r="R8" s="48"/>
      <c r="S8" s="48"/>
      <c r="T8" s="48"/>
      <c r="U8" s="48"/>
      <c r="V8" s="49"/>
    </row>
    <row r="9" spans="1:22" x14ac:dyDescent="0.3">
      <c r="A9" s="36"/>
      <c r="B9" s="47"/>
      <c r="C9" s="48"/>
      <c r="D9" s="48"/>
      <c r="E9" s="48"/>
      <c r="F9" s="48"/>
      <c r="G9" s="48"/>
      <c r="H9" s="49"/>
      <c r="I9" s="48"/>
      <c r="J9" s="48"/>
      <c r="K9" s="48"/>
      <c r="L9" s="48"/>
      <c r="M9" s="48"/>
      <c r="N9" s="48"/>
      <c r="O9" s="48"/>
      <c r="P9" s="47"/>
      <c r="Q9" s="48"/>
      <c r="R9" s="48"/>
      <c r="S9" s="48"/>
      <c r="T9" s="48"/>
      <c r="U9" s="48"/>
      <c r="V9" s="49"/>
    </row>
    <row r="10" spans="1:22" x14ac:dyDescent="0.3">
      <c r="A10" s="36"/>
      <c r="B10" s="47"/>
      <c r="C10" s="48"/>
      <c r="D10" s="48"/>
      <c r="E10" s="48"/>
      <c r="F10" s="48"/>
      <c r="G10" s="48"/>
      <c r="H10" s="49"/>
      <c r="I10" s="48"/>
      <c r="J10" s="48"/>
      <c r="K10" s="48"/>
      <c r="L10" s="48"/>
      <c r="M10" s="48"/>
      <c r="N10" s="48"/>
      <c r="O10" s="48"/>
      <c r="P10" s="47"/>
      <c r="Q10" s="48"/>
      <c r="R10" s="48"/>
      <c r="S10" s="48"/>
      <c r="T10" s="48"/>
      <c r="U10" s="48"/>
      <c r="V10" s="49"/>
    </row>
    <row r="11" spans="1:22" x14ac:dyDescent="0.3">
      <c r="A11" s="36"/>
      <c r="B11" s="47"/>
      <c r="C11" s="48"/>
      <c r="D11" s="48"/>
      <c r="E11" s="48"/>
      <c r="F11" s="48"/>
      <c r="G11" s="48"/>
      <c r="H11" s="49"/>
      <c r="I11" s="48"/>
      <c r="J11" s="48"/>
      <c r="K11" s="48"/>
      <c r="L11" s="48"/>
      <c r="M11" s="48"/>
      <c r="N11" s="48"/>
      <c r="O11" s="48"/>
      <c r="P11" s="47"/>
      <c r="Q11" s="48"/>
      <c r="R11" s="48"/>
      <c r="S11" s="48"/>
      <c r="T11" s="48"/>
      <c r="U11" s="48"/>
      <c r="V11" s="49"/>
    </row>
    <row r="12" spans="1:22" x14ac:dyDescent="0.3">
      <c r="A12" s="36"/>
      <c r="B12" s="47"/>
      <c r="C12" s="48"/>
      <c r="D12" s="48"/>
      <c r="E12" s="48"/>
      <c r="F12" s="48"/>
      <c r="G12" s="48"/>
      <c r="H12" s="49"/>
      <c r="I12" s="48"/>
      <c r="J12" s="48"/>
      <c r="K12" s="48"/>
      <c r="L12" s="48"/>
      <c r="M12" s="48"/>
      <c r="N12" s="48"/>
      <c r="O12" s="48"/>
      <c r="P12" s="47"/>
      <c r="Q12" s="48"/>
      <c r="R12" s="48"/>
      <c r="S12" s="48"/>
      <c r="T12" s="48"/>
      <c r="U12" s="48"/>
      <c r="V12" s="49"/>
    </row>
    <row r="13" spans="1:22" x14ac:dyDescent="0.3">
      <c r="A13" s="36"/>
      <c r="B13" s="47"/>
      <c r="C13" s="48"/>
      <c r="D13" s="48"/>
      <c r="E13" s="48"/>
      <c r="F13" s="48"/>
      <c r="G13" s="48"/>
      <c r="H13" s="49"/>
      <c r="I13" s="48"/>
      <c r="J13" s="48"/>
      <c r="K13" s="48"/>
      <c r="L13" s="48"/>
      <c r="M13" s="48"/>
      <c r="N13" s="48"/>
      <c r="O13" s="48"/>
      <c r="P13" s="47"/>
      <c r="Q13" s="48"/>
      <c r="R13" s="48"/>
      <c r="S13" s="48"/>
      <c r="T13" s="48"/>
      <c r="U13" s="48"/>
      <c r="V13" s="49"/>
    </row>
    <row r="14" spans="1:22" x14ac:dyDescent="0.3">
      <c r="A14" s="36"/>
      <c r="B14" s="47"/>
      <c r="C14" s="48"/>
      <c r="D14" s="48"/>
      <c r="E14" s="48"/>
      <c r="F14" s="48"/>
      <c r="G14" s="48"/>
      <c r="H14" s="49"/>
      <c r="I14" s="48"/>
      <c r="J14" s="48"/>
      <c r="K14" s="48"/>
      <c r="L14" s="48"/>
      <c r="M14" s="48"/>
      <c r="N14" s="48"/>
      <c r="O14" s="48"/>
      <c r="P14" s="47"/>
      <c r="Q14" s="48"/>
      <c r="R14" s="48"/>
      <c r="S14" s="48"/>
      <c r="T14" s="48"/>
      <c r="U14" s="48"/>
      <c r="V14" s="49"/>
    </row>
    <row r="15" spans="1:22" x14ac:dyDescent="0.3">
      <c r="A15" s="36"/>
      <c r="B15" s="47"/>
      <c r="C15" s="48"/>
      <c r="D15" s="48"/>
      <c r="E15" s="48"/>
      <c r="F15" s="48"/>
      <c r="G15" s="48"/>
      <c r="H15" s="49"/>
      <c r="I15" s="48"/>
      <c r="J15" s="48"/>
      <c r="K15" s="48"/>
      <c r="L15" s="48"/>
      <c r="M15" s="48"/>
      <c r="N15" s="48"/>
      <c r="O15" s="48"/>
      <c r="P15" s="47"/>
      <c r="Q15" s="48"/>
      <c r="R15" s="48"/>
      <c r="S15" s="48"/>
      <c r="T15" s="48"/>
      <c r="U15" s="48"/>
      <c r="V15" s="49"/>
    </row>
    <row r="16" spans="1:22" x14ac:dyDescent="0.3">
      <c r="A16" s="37"/>
      <c r="B16" s="50"/>
      <c r="C16" s="51"/>
      <c r="D16" s="51"/>
      <c r="E16" s="51"/>
      <c r="F16" s="51"/>
      <c r="G16" s="51"/>
      <c r="H16" s="52"/>
      <c r="I16" s="51"/>
      <c r="J16" s="51"/>
      <c r="K16" s="51"/>
      <c r="L16" s="51"/>
      <c r="M16" s="51"/>
      <c r="N16" s="51"/>
      <c r="O16" s="51"/>
      <c r="P16" s="50"/>
      <c r="Q16" s="51"/>
      <c r="R16" s="51"/>
      <c r="S16" s="51"/>
      <c r="T16" s="51"/>
      <c r="U16" s="51"/>
      <c r="V16" s="52"/>
    </row>
    <row r="17" spans="1:22" x14ac:dyDescent="0.3">
      <c r="A17" s="35" t="s">
        <v>24</v>
      </c>
      <c r="B17" s="44"/>
      <c r="C17" s="45"/>
      <c r="D17" s="45"/>
      <c r="E17" s="45"/>
      <c r="F17" s="45"/>
      <c r="G17" s="45"/>
      <c r="H17" s="46"/>
      <c r="I17" s="45"/>
      <c r="J17" s="45"/>
      <c r="K17" s="45"/>
      <c r="L17" s="45"/>
      <c r="M17" s="45"/>
      <c r="N17" s="45"/>
      <c r="O17" s="45"/>
      <c r="P17" s="44"/>
      <c r="Q17" s="45"/>
      <c r="R17" s="45"/>
      <c r="S17" s="45"/>
      <c r="T17" s="45"/>
      <c r="U17" s="45"/>
      <c r="V17" s="46"/>
    </row>
    <row r="18" spans="1:22" x14ac:dyDescent="0.3">
      <c r="A18" s="36"/>
      <c r="B18" s="47"/>
      <c r="C18" s="48"/>
      <c r="D18" s="48"/>
      <c r="E18" s="48"/>
      <c r="F18" s="48"/>
      <c r="G18" s="48"/>
      <c r="H18" s="49"/>
      <c r="I18" s="48"/>
      <c r="J18" s="48"/>
      <c r="K18" s="48"/>
      <c r="L18" s="48"/>
      <c r="M18" s="48"/>
      <c r="N18" s="48"/>
      <c r="O18" s="48"/>
      <c r="P18" s="47"/>
      <c r="Q18" s="48"/>
      <c r="R18" s="48"/>
      <c r="S18" s="48"/>
      <c r="T18" s="48"/>
      <c r="U18" s="48"/>
      <c r="V18" s="49"/>
    </row>
    <row r="19" spans="1:22" x14ac:dyDescent="0.3">
      <c r="A19" s="36"/>
      <c r="B19" s="47"/>
      <c r="C19" s="48"/>
      <c r="D19" s="48"/>
      <c r="E19" s="48"/>
      <c r="F19" s="48"/>
      <c r="G19" s="48"/>
      <c r="H19" s="49"/>
      <c r="I19" s="48"/>
      <c r="J19" s="48"/>
      <c r="K19" s="48"/>
      <c r="L19" s="48"/>
      <c r="M19" s="48"/>
      <c r="N19" s="48"/>
      <c r="O19" s="48"/>
      <c r="P19" s="47"/>
      <c r="Q19" s="48"/>
      <c r="R19" s="48"/>
      <c r="S19" s="48"/>
      <c r="T19" s="48"/>
      <c r="U19" s="48"/>
      <c r="V19" s="49"/>
    </row>
    <row r="20" spans="1:22" x14ac:dyDescent="0.3">
      <c r="A20" s="36"/>
      <c r="B20" s="47"/>
      <c r="C20" s="48"/>
      <c r="D20" s="48"/>
      <c r="E20" s="48"/>
      <c r="F20" s="48"/>
      <c r="G20" s="48"/>
      <c r="H20" s="49"/>
      <c r="I20" s="48"/>
      <c r="J20" s="48"/>
      <c r="K20" s="48"/>
      <c r="L20" s="48"/>
      <c r="M20" s="48"/>
      <c r="N20" s="48"/>
      <c r="O20" s="48"/>
      <c r="P20" s="47"/>
      <c r="Q20" s="48"/>
      <c r="R20" s="48"/>
      <c r="S20" s="48"/>
      <c r="T20" s="48"/>
      <c r="U20" s="48"/>
      <c r="V20" s="49"/>
    </row>
    <row r="21" spans="1:22" x14ac:dyDescent="0.3">
      <c r="A21" s="36"/>
      <c r="B21" s="47"/>
      <c r="C21" s="48"/>
      <c r="D21" s="48"/>
      <c r="E21" s="48"/>
      <c r="F21" s="48"/>
      <c r="G21" s="48"/>
      <c r="H21" s="49"/>
      <c r="I21" s="48"/>
      <c r="J21" s="48"/>
      <c r="K21" s="48"/>
      <c r="L21" s="48"/>
      <c r="M21" s="48"/>
      <c r="N21" s="48"/>
      <c r="O21" s="48"/>
      <c r="P21" s="47"/>
      <c r="Q21" s="48"/>
      <c r="R21" s="48"/>
      <c r="S21" s="48"/>
      <c r="T21" s="48"/>
      <c r="U21" s="48"/>
      <c r="V21" s="49"/>
    </row>
    <row r="22" spans="1:22" x14ac:dyDescent="0.3">
      <c r="A22" s="36"/>
      <c r="B22" s="47"/>
      <c r="C22" s="48"/>
      <c r="D22" s="48"/>
      <c r="E22" s="48"/>
      <c r="F22" s="48"/>
      <c r="G22" s="48"/>
      <c r="H22" s="49"/>
      <c r="I22" s="48"/>
      <c r="J22" s="48"/>
      <c r="K22" s="48"/>
      <c r="L22" s="48"/>
      <c r="M22" s="48"/>
      <c r="N22" s="48"/>
      <c r="O22" s="48"/>
      <c r="P22" s="47"/>
      <c r="Q22" s="48"/>
      <c r="R22" s="48"/>
      <c r="S22" s="48"/>
      <c r="T22" s="48"/>
      <c r="U22" s="48"/>
      <c r="V22" s="49"/>
    </row>
    <row r="23" spans="1:22" x14ac:dyDescent="0.3">
      <c r="A23" s="36"/>
      <c r="B23" s="47"/>
      <c r="C23" s="48"/>
      <c r="D23" s="48"/>
      <c r="E23" s="48"/>
      <c r="F23" s="48"/>
      <c r="G23" s="48"/>
      <c r="H23" s="49"/>
      <c r="I23" s="48"/>
      <c r="J23" s="48"/>
      <c r="K23" s="48"/>
      <c r="L23" s="48"/>
      <c r="M23" s="48"/>
      <c r="N23" s="48"/>
      <c r="O23" s="48"/>
      <c r="P23" s="47"/>
      <c r="Q23" s="48"/>
      <c r="R23" s="48"/>
      <c r="S23" s="48"/>
      <c r="T23" s="48"/>
      <c r="U23" s="48"/>
      <c r="V23" s="49"/>
    </row>
    <row r="24" spans="1:22" x14ac:dyDescent="0.3">
      <c r="A24" s="36"/>
      <c r="B24" s="47"/>
      <c r="C24" s="48"/>
      <c r="D24" s="48"/>
      <c r="E24" s="48"/>
      <c r="F24" s="48"/>
      <c r="G24" s="48"/>
      <c r="H24" s="49"/>
      <c r="I24" s="48"/>
      <c r="J24" s="48"/>
      <c r="K24" s="48"/>
      <c r="L24" s="48"/>
      <c r="M24" s="48"/>
      <c r="N24" s="48"/>
      <c r="O24" s="48"/>
      <c r="P24" s="47"/>
      <c r="Q24" s="48"/>
      <c r="R24" s="48"/>
      <c r="S24" s="48"/>
      <c r="T24" s="48"/>
      <c r="U24" s="48"/>
      <c r="V24" s="49"/>
    </row>
    <row r="25" spans="1:22" x14ac:dyDescent="0.3">
      <c r="A25" s="36"/>
      <c r="B25" s="47"/>
      <c r="C25" s="48"/>
      <c r="D25" s="48"/>
      <c r="E25" s="48"/>
      <c r="F25" s="48"/>
      <c r="G25" s="48"/>
      <c r="H25" s="49"/>
      <c r="I25" s="48"/>
      <c r="J25" s="48"/>
      <c r="K25" s="48"/>
      <c r="L25" s="48"/>
      <c r="M25" s="48"/>
      <c r="N25" s="48"/>
      <c r="O25" s="48"/>
      <c r="P25" s="47"/>
      <c r="Q25" s="48"/>
      <c r="R25" s="48"/>
      <c r="S25" s="48"/>
      <c r="T25" s="48"/>
      <c r="U25" s="48"/>
      <c r="V25" s="49"/>
    </row>
    <row r="26" spans="1:22" x14ac:dyDescent="0.3">
      <c r="A26" s="36"/>
      <c r="B26" s="47"/>
      <c r="C26" s="48"/>
      <c r="D26" s="48"/>
      <c r="E26" s="48"/>
      <c r="F26" s="48"/>
      <c r="G26" s="48"/>
      <c r="H26" s="49"/>
      <c r="I26" s="48"/>
      <c r="J26" s="48"/>
      <c r="K26" s="48"/>
      <c r="L26" s="48"/>
      <c r="M26" s="48"/>
      <c r="N26" s="48"/>
      <c r="O26" s="48"/>
      <c r="P26" s="47"/>
      <c r="Q26" s="48"/>
      <c r="R26" s="48"/>
      <c r="S26" s="48"/>
      <c r="T26" s="48"/>
      <c r="U26" s="48"/>
      <c r="V26" s="49"/>
    </row>
    <row r="27" spans="1:22" x14ac:dyDescent="0.3">
      <c r="A27" s="36"/>
      <c r="B27" s="47"/>
      <c r="C27" s="48"/>
      <c r="D27" s="48"/>
      <c r="E27" s="48"/>
      <c r="F27" s="48"/>
      <c r="G27" s="48"/>
      <c r="H27" s="49"/>
      <c r="I27" s="48"/>
      <c r="J27" s="48"/>
      <c r="K27" s="48"/>
      <c r="L27" s="48"/>
      <c r="M27" s="48"/>
      <c r="N27" s="48"/>
      <c r="O27" s="48"/>
      <c r="P27" s="47"/>
      <c r="Q27" s="48"/>
      <c r="R27" s="48"/>
      <c r="S27" s="48"/>
      <c r="T27" s="48"/>
      <c r="U27" s="48"/>
      <c r="V27" s="49"/>
    </row>
    <row r="28" spans="1:22" x14ac:dyDescent="0.3">
      <c r="A28" s="36"/>
      <c r="B28" s="47"/>
      <c r="C28" s="48"/>
      <c r="D28" s="48"/>
      <c r="E28" s="48"/>
      <c r="F28" s="48"/>
      <c r="G28" s="48"/>
      <c r="H28" s="49"/>
      <c r="I28" s="48"/>
      <c r="J28" s="48"/>
      <c r="K28" s="48"/>
      <c r="L28" s="48"/>
      <c r="M28" s="48"/>
      <c r="N28" s="48"/>
      <c r="O28" s="48"/>
      <c r="P28" s="47"/>
      <c r="Q28" s="48"/>
      <c r="R28" s="48"/>
      <c r="S28" s="48"/>
      <c r="T28" s="48"/>
      <c r="U28" s="48"/>
      <c r="V28" s="49"/>
    </row>
    <row r="29" spans="1:22" x14ac:dyDescent="0.3">
      <c r="A29" s="36"/>
      <c r="B29" s="47"/>
      <c r="C29" s="48"/>
      <c r="D29" s="48"/>
      <c r="E29" s="48"/>
      <c r="F29" s="48"/>
      <c r="G29" s="48"/>
      <c r="H29" s="49"/>
      <c r="I29" s="48"/>
      <c r="J29" s="48"/>
      <c r="K29" s="48"/>
      <c r="L29" s="48"/>
      <c r="M29" s="48"/>
      <c r="N29" s="48"/>
      <c r="O29" s="48"/>
      <c r="P29" s="47"/>
      <c r="Q29" s="48"/>
      <c r="R29" s="48"/>
      <c r="S29" s="48"/>
      <c r="T29" s="48"/>
      <c r="U29" s="48"/>
      <c r="V29" s="49"/>
    </row>
    <row r="30" spans="1:22" x14ac:dyDescent="0.3">
      <c r="A30" s="37"/>
      <c r="B30" s="50"/>
      <c r="C30" s="51"/>
      <c r="D30" s="51"/>
      <c r="E30" s="51"/>
      <c r="F30" s="51"/>
      <c r="G30" s="51"/>
      <c r="H30" s="52"/>
      <c r="I30" s="51"/>
      <c r="J30" s="51"/>
      <c r="K30" s="51"/>
      <c r="L30" s="51"/>
      <c r="M30" s="51"/>
      <c r="N30" s="51"/>
      <c r="O30" s="51"/>
      <c r="P30" s="50"/>
      <c r="Q30" s="51"/>
      <c r="R30" s="51"/>
      <c r="S30" s="51"/>
      <c r="T30" s="51"/>
      <c r="U30" s="51"/>
      <c r="V30" s="52"/>
    </row>
    <row r="31" spans="1:22" x14ac:dyDescent="0.3">
      <c r="A31" s="35" t="s">
        <v>25</v>
      </c>
      <c r="B31" s="44"/>
      <c r="C31" s="45"/>
      <c r="D31" s="45"/>
      <c r="E31" s="45"/>
      <c r="F31" s="45"/>
      <c r="G31" s="45"/>
      <c r="H31" s="46"/>
      <c r="I31" s="45"/>
      <c r="J31" s="45"/>
      <c r="K31" s="45"/>
      <c r="L31" s="45"/>
      <c r="M31" s="45"/>
      <c r="N31" s="45"/>
      <c r="O31" s="45"/>
      <c r="P31" s="44"/>
      <c r="Q31" s="45"/>
      <c r="R31" s="45"/>
      <c r="S31" s="45"/>
      <c r="T31" s="45"/>
      <c r="U31" s="45"/>
      <c r="V31" s="46"/>
    </row>
    <row r="32" spans="1:22" x14ac:dyDescent="0.3">
      <c r="A32" s="36"/>
      <c r="B32" s="47"/>
      <c r="C32" s="48"/>
      <c r="D32" s="48"/>
      <c r="E32" s="48"/>
      <c r="F32" s="48"/>
      <c r="G32" s="48"/>
      <c r="H32" s="49"/>
      <c r="I32" s="48"/>
      <c r="J32" s="48"/>
      <c r="K32" s="48"/>
      <c r="L32" s="48"/>
      <c r="M32" s="48"/>
      <c r="N32" s="48"/>
      <c r="O32" s="48"/>
      <c r="P32" s="47"/>
      <c r="Q32" s="48"/>
      <c r="R32" s="48"/>
      <c r="S32" s="48"/>
      <c r="T32" s="48"/>
      <c r="U32" s="48"/>
      <c r="V32" s="49"/>
    </row>
    <row r="33" spans="1:22" x14ac:dyDescent="0.3">
      <c r="A33" s="36"/>
      <c r="B33" s="47"/>
      <c r="C33" s="48"/>
      <c r="D33" s="48"/>
      <c r="E33" s="48"/>
      <c r="F33" s="48"/>
      <c r="G33" s="48"/>
      <c r="H33" s="49"/>
      <c r="I33" s="48"/>
      <c r="J33" s="48"/>
      <c r="K33" s="48"/>
      <c r="L33" s="48"/>
      <c r="M33" s="48"/>
      <c r="N33" s="48"/>
      <c r="O33" s="48"/>
      <c r="P33" s="47"/>
      <c r="Q33" s="48"/>
      <c r="R33" s="48"/>
      <c r="S33" s="48"/>
      <c r="T33" s="48"/>
      <c r="U33" s="48"/>
      <c r="V33" s="49"/>
    </row>
    <row r="34" spans="1:22" x14ac:dyDescent="0.3">
      <c r="A34" s="36"/>
      <c r="B34" s="47"/>
      <c r="C34" s="48"/>
      <c r="D34" s="48"/>
      <c r="E34" s="48"/>
      <c r="F34" s="48"/>
      <c r="G34" s="48"/>
      <c r="H34" s="49"/>
      <c r="I34" s="48"/>
      <c r="J34" s="48"/>
      <c r="K34" s="48"/>
      <c r="L34" s="48"/>
      <c r="M34" s="48"/>
      <c r="N34" s="48"/>
      <c r="O34" s="48"/>
      <c r="P34" s="47"/>
      <c r="Q34" s="48"/>
      <c r="R34" s="48"/>
      <c r="S34" s="48"/>
      <c r="T34" s="48"/>
      <c r="U34" s="48"/>
      <c r="V34" s="49"/>
    </row>
    <row r="35" spans="1:22" x14ac:dyDescent="0.3">
      <c r="A35" s="36"/>
      <c r="B35" s="47"/>
      <c r="C35" s="48"/>
      <c r="D35" s="48"/>
      <c r="E35" s="48"/>
      <c r="F35" s="48"/>
      <c r="G35" s="48"/>
      <c r="H35" s="49"/>
      <c r="I35" s="48"/>
      <c r="J35" s="48"/>
      <c r="K35" s="48"/>
      <c r="L35" s="48"/>
      <c r="M35" s="48"/>
      <c r="N35" s="48"/>
      <c r="O35" s="48"/>
      <c r="P35" s="47"/>
      <c r="Q35" s="48"/>
      <c r="R35" s="48"/>
      <c r="S35" s="48"/>
      <c r="T35" s="48"/>
      <c r="U35" s="48"/>
      <c r="V35" s="49"/>
    </row>
    <row r="36" spans="1:22" x14ac:dyDescent="0.3">
      <c r="A36" s="36"/>
      <c r="B36" s="47"/>
      <c r="C36" s="48"/>
      <c r="D36" s="48"/>
      <c r="E36" s="48"/>
      <c r="F36" s="48"/>
      <c r="G36" s="48"/>
      <c r="H36" s="49"/>
      <c r="I36" s="48"/>
      <c r="J36" s="48"/>
      <c r="K36" s="48"/>
      <c r="L36" s="48"/>
      <c r="M36" s="48"/>
      <c r="N36" s="48"/>
      <c r="O36" s="48"/>
      <c r="P36" s="47"/>
      <c r="Q36" s="48"/>
      <c r="R36" s="48"/>
      <c r="S36" s="48"/>
      <c r="T36" s="48"/>
      <c r="U36" s="48"/>
      <c r="V36" s="49"/>
    </row>
    <row r="37" spans="1:22" x14ac:dyDescent="0.3">
      <c r="A37" s="36"/>
      <c r="B37" s="47"/>
      <c r="C37" s="48"/>
      <c r="D37" s="48"/>
      <c r="E37" s="48"/>
      <c r="F37" s="48"/>
      <c r="G37" s="48"/>
      <c r="H37" s="49"/>
      <c r="I37" s="48"/>
      <c r="J37" s="48"/>
      <c r="K37" s="48"/>
      <c r="L37" s="48"/>
      <c r="M37" s="48"/>
      <c r="N37" s="48"/>
      <c r="O37" s="48"/>
      <c r="P37" s="47"/>
      <c r="Q37" s="48"/>
      <c r="R37" s="48"/>
      <c r="S37" s="48"/>
      <c r="T37" s="48"/>
      <c r="U37" s="48"/>
      <c r="V37" s="49"/>
    </row>
    <row r="38" spans="1:22" x14ac:dyDescent="0.3">
      <c r="A38" s="36"/>
      <c r="B38" s="47"/>
      <c r="C38" s="48"/>
      <c r="D38" s="48"/>
      <c r="E38" s="48"/>
      <c r="F38" s="48"/>
      <c r="G38" s="48"/>
      <c r="H38" s="49"/>
      <c r="I38" s="48"/>
      <c r="J38" s="48"/>
      <c r="K38" s="48"/>
      <c r="L38" s="48"/>
      <c r="M38" s="48"/>
      <c r="N38" s="48"/>
      <c r="O38" s="48"/>
      <c r="P38" s="47"/>
      <c r="Q38" s="48"/>
      <c r="R38" s="48"/>
      <c r="S38" s="48"/>
      <c r="T38" s="48"/>
      <c r="U38" s="48"/>
      <c r="V38" s="49"/>
    </row>
    <row r="39" spans="1:22" x14ac:dyDescent="0.3">
      <c r="A39" s="36"/>
      <c r="B39" s="47"/>
      <c r="C39" s="48"/>
      <c r="D39" s="48"/>
      <c r="E39" s="48"/>
      <c r="F39" s="48"/>
      <c r="G39" s="48"/>
      <c r="H39" s="49"/>
      <c r="I39" s="48"/>
      <c r="J39" s="48"/>
      <c r="K39" s="48"/>
      <c r="L39" s="48"/>
      <c r="M39" s="48"/>
      <c r="N39" s="48"/>
      <c r="O39" s="48"/>
      <c r="P39" s="47"/>
      <c r="Q39" s="48"/>
      <c r="R39" s="48"/>
      <c r="S39" s="48"/>
      <c r="T39" s="48"/>
      <c r="U39" s="48"/>
      <c r="V39" s="49"/>
    </row>
    <row r="40" spans="1:22" x14ac:dyDescent="0.3">
      <c r="A40" s="36"/>
      <c r="B40" s="47"/>
      <c r="C40" s="48"/>
      <c r="D40" s="48"/>
      <c r="E40" s="48"/>
      <c r="F40" s="48"/>
      <c r="G40" s="48"/>
      <c r="H40" s="49"/>
      <c r="I40" s="48"/>
      <c r="J40" s="48"/>
      <c r="K40" s="48"/>
      <c r="L40" s="48"/>
      <c r="M40" s="48"/>
      <c r="N40" s="48"/>
      <c r="O40" s="48"/>
      <c r="P40" s="47"/>
      <c r="Q40" s="48"/>
      <c r="R40" s="48"/>
      <c r="S40" s="48"/>
      <c r="T40" s="48"/>
      <c r="U40" s="48"/>
      <c r="V40" s="49"/>
    </row>
    <row r="41" spans="1:22" x14ac:dyDescent="0.3">
      <c r="A41" s="36"/>
      <c r="B41" s="47"/>
      <c r="C41" s="48"/>
      <c r="D41" s="48"/>
      <c r="E41" s="48"/>
      <c r="F41" s="48"/>
      <c r="G41" s="48"/>
      <c r="H41" s="49"/>
      <c r="I41" s="48"/>
      <c r="J41" s="48"/>
      <c r="K41" s="48"/>
      <c r="L41" s="48"/>
      <c r="M41" s="48"/>
      <c r="N41" s="48"/>
      <c r="O41" s="48"/>
      <c r="P41" s="47"/>
      <c r="Q41" s="48"/>
      <c r="R41" s="48"/>
      <c r="S41" s="48"/>
      <c r="T41" s="48"/>
      <c r="U41" s="48"/>
      <c r="V41" s="49"/>
    </row>
    <row r="42" spans="1:22" x14ac:dyDescent="0.3">
      <c r="A42" s="36"/>
      <c r="B42" s="47"/>
      <c r="C42" s="48"/>
      <c r="D42" s="48"/>
      <c r="E42" s="48"/>
      <c r="F42" s="48"/>
      <c r="G42" s="48"/>
      <c r="H42" s="49"/>
      <c r="I42" s="48"/>
      <c r="J42" s="48"/>
      <c r="K42" s="48"/>
      <c r="L42" s="48"/>
      <c r="M42" s="48"/>
      <c r="N42" s="48"/>
      <c r="O42" s="48"/>
      <c r="P42" s="47"/>
      <c r="Q42" s="48"/>
      <c r="R42" s="48"/>
      <c r="S42" s="48"/>
      <c r="T42" s="48"/>
      <c r="U42" s="48"/>
      <c r="V42" s="49"/>
    </row>
    <row r="43" spans="1:22" x14ac:dyDescent="0.3">
      <c r="A43" s="36"/>
      <c r="B43" s="47"/>
      <c r="C43" s="48"/>
      <c r="D43" s="48"/>
      <c r="E43" s="48"/>
      <c r="F43" s="48"/>
      <c r="G43" s="48"/>
      <c r="H43" s="49"/>
      <c r="I43" s="48"/>
      <c r="J43" s="48"/>
      <c r="K43" s="48"/>
      <c r="L43" s="48"/>
      <c r="M43" s="48"/>
      <c r="N43" s="48"/>
      <c r="O43" s="48"/>
      <c r="P43" s="47"/>
      <c r="Q43" s="48"/>
      <c r="R43" s="48"/>
      <c r="S43" s="48"/>
      <c r="T43" s="48"/>
      <c r="U43" s="48"/>
      <c r="V43" s="49"/>
    </row>
    <row r="44" spans="1:22" x14ac:dyDescent="0.3">
      <c r="A44" s="37"/>
      <c r="B44" s="50"/>
      <c r="C44" s="51"/>
      <c r="D44" s="51"/>
      <c r="E44" s="51"/>
      <c r="F44" s="51"/>
      <c r="G44" s="51"/>
      <c r="H44" s="52"/>
      <c r="I44" s="51"/>
      <c r="J44" s="51"/>
      <c r="K44" s="51"/>
      <c r="L44" s="51"/>
      <c r="M44" s="51"/>
      <c r="N44" s="51"/>
      <c r="O44" s="51"/>
      <c r="P44" s="50"/>
      <c r="Q44" s="51"/>
      <c r="R44" s="51"/>
      <c r="S44" s="51"/>
      <c r="T44" s="51"/>
      <c r="U44" s="51"/>
      <c r="V44" s="52"/>
    </row>
  </sheetData>
  <mergeCells count="4">
    <mergeCell ref="A1:V1"/>
    <mergeCell ref="A3:A16"/>
    <mergeCell ref="A17:A30"/>
    <mergeCell ref="A31:A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Instrucciones</vt:lpstr>
      <vt:lpstr>Base de Datos Inicial</vt:lpstr>
      <vt:lpstr>Resumen</vt:lpstr>
      <vt:lpstr>Dashboard</vt:lpstr>
    </vt:vector>
  </TitlesOfParts>
  <Company>Clorox Services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Solano1</dc:creator>
  <cp:lastModifiedBy>Rdouglas</cp:lastModifiedBy>
  <dcterms:created xsi:type="dcterms:W3CDTF">2014-09-15T14:57:56Z</dcterms:created>
  <dcterms:modified xsi:type="dcterms:W3CDTF">2021-11-30T00:51:37Z</dcterms:modified>
</cp:coreProperties>
</file>