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-formacion academica\1-En Desarrollo o completados\Excel\excel 3 en 1\03-Excel Avanzado\proyect final\"/>
    </mc:Choice>
  </mc:AlternateContent>
  <xr:revisionPtr revIDLastSave="0" documentId="13_ncr:1_{FC07DF4A-F009-4EF9-B504-009425630B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forme" sheetId="8" r:id="rId1"/>
    <sheet name="velocimetro" sheetId="9" r:id="rId2"/>
    <sheet name="Hoja1" sheetId="1" r:id="rId3"/>
    <sheet name="Hoja2" sheetId="2" r:id="rId4"/>
    <sheet name="Hoja3" sheetId="3" r:id="rId5"/>
    <sheet name="TD1" sheetId="4" r:id="rId6"/>
    <sheet name="TD2" sheetId="5" r:id="rId7"/>
    <sheet name="TD3" sheetId="6" r:id="rId8"/>
    <sheet name="TD4" sheetId="7" r:id="rId9"/>
  </sheets>
  <definedNames>
    <definedName name="_xlnm._FilterDatabase" localSheetId="2" hidden="1">Hoja1!$A$1:$L$947</definedName>
    <definedName name="apellidos">Hoja3!$A$1:$A$18</definedName>
    <definedName name="edad">Hoja3!$D$1:$D$18</definedName>
    <definedName name="hijos">Hoja3!$E$1:$E$18</definedName>
    <definedName name="nombre">Hoja3!$B$1:$B$18</definedName>
    <definedName name="SegmentaciónDeDatos_Destino">#N/A</definedName>
    <definedName name="SegmentaciónDeDatos_Procedencia">#N/A</definedName>
    <definedName name="sexo">Hoja3!$C$1:$C$18</definedName>
  </definedNames>
  <calcPr calcId="19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3" l="1"/>
  <c r="L9" i="3"/>
  <c r="L7" i="3"/>
  <c r="L5" i="3"/>
  <c r="L3" i="3"/>
  <c r="B4" i="2"/>
  <c r="B3" i="2"/>
  <c r="B19" i="9"/>
  <c r="B18" i="9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2" i="1" l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C2" i="1"/>
  <c r="F2" i="1" s="1"/>
  <c r="C3" i="1"/>
  <c r="C4" i="1"/>
  <c r="F4" i="1" s="1"/>
  <c r="C5" i="1"/>
  <c r="F5" i="1" s="1"/>
  <c r="C6" i="1"/>
  <c r="C7" i="1"/>
  <c r="F7" i="1" s="1"/>
  <c r="C8" i="1"/>
  <c r="C9" i="1"/>
  <c r="C10" i="1"/>
  <c r="F10" i="1" s="1"/>
  <c r="C11" i="1"/>
  <c r="C12" i="1"/>
  <c r="F12" i="1" s="1"/>
  <c r="C13" i="1"/>
  <c r="F13" i="1" s="1"/>
  <c r="C14" i="1"/>
  <c r="C15" i="1"/>
  <c r="F15" i="1" s="1"/>
  <c r="C16" i="1"/>
  <c r="C17" i="1"/>
  <c r="C18" i="1"/>
  <c r="F18" i="1" s="1"/>
  <c r="C19" i="1"/>
  <c r="C20" i="1"/>
  <c r="F20" i="1" s="1"/>
  <c r="C21" i="1"/>
  <c r="F21" i="1" s="1"/>
  <c r="C22" i="1"/>
  <c r="C23" i="1"/>
  <c r="F23" i="1" s="1"/>
  <c r="C24" i="1"/>
  <c r="C25" i="1"/>
  <c r="C26" i="1"/>
  <c r="F26" i="1" s="1"/>
  <c r="C27" i="1"/>
  <c r="C28" i="1"/>
  <c r="F28" i="1" s="1"/>
  <c r="C29" i="1"/>
  <c r="F29" i="1" s="1"/>
  <c r="C30" i="1"/>
  <c r="C31" i="1"/>
  <c r="F31" i="1" s="1"/>
  <c r="C32" i="1"/>
  <c r="C33" i="1"/>
  <c r="C34" i="1"/>
  <c r="F34" i="1" s="1"/>
  <c r="C35" i="1"/>
  <c r="C36" i="1"/>
  <c r="F36" i="1" s="1"/>
  <c r="C37" i="1"/>
  <c r="F37" i="1" s="1"/>
  <c r="C38" i="1"/>
  <c r="C39" i="1"/>
  <c r="F39" i="1" s="1"/>
  <c r="C40" i="1"/>
  <c r="C41" i="1"/>
  <c r="C42" i="1"/>
  <c r="F42" i="1" s="1"/>
  <c r="C43" i="1"/>
  <c r="C44" i="1"/>
  <c r="F44" i="1" s="1"/>
  <c r="C45" i="1"/>
  <c r="F45" i="1" s="1"/>
  <c r="C46" i="1"/>
  <c r="C47" i="1"/>
  <c r="F47" i="1" s="1"/>
  <c r="C48" i="1"/>
  <c r="C49" i="1"/>
  <c r="C50" i="1"/>
  <c r="F50" i="1" s="1"/>
  <c r="C51" i="1"/>
  <c r="C52" i="1"/>
  <c r="F52" i="1" s="1"/>
  <c r="C53" i="1"/>
  <c r="F53" i="1" s="1"/>
  <c r="C54" i="1"/>
  <c r="C55" i="1"/>
  <c r="F55" i="1" s="1"/>
  <c r="C56" i="1"/>
  <c r="C57" i="1"/>
  <c r="C58" i="1"/>
  <c r="F58" i="1" s="1"/>
  <c r="C59" i="1"/>
  <c r="C60" i="1"/>
  <c r="F60" i="1" s="1"/>
  <c r="C61" i="1"/>
  <c r="F61" i="1" s="1"/>
  <c r="C62" i="1"/>
  <c r="C63" i="1"/>
  <c r="F63" i="1" s="1"/>
  <c r="C64" i="1"/>
  <c r="C65" i="1"/>
  <c r="C66" i="1"/>
  <c r="F66" i="1" s="1"/>
  <c r="C67" i="1"/>
  <c r="C68" i="1"/>
  <c r="F68" i="1" s="1"/>
  <c r="C69" i="1"/>
  <c r="F69" i="1" s="1"/>
  <c r="C70" i="1"/>
  <c r="C71" i="1"/>
  <c r="F71" i="1" s="1"/>
  <c r="C72" i="1"/>
  <c r="C73" i="1"/>
  <c r="C74" i="1"/>
  <c r="F74" i="1" s="1"/>
  <c r="C75" i="1"/>
  <c r="C76" i="1"/>
  <c r="F76" i="1" s="1"/>
  <c r="C77" i="1"/>
  <c r="F77" i="1" s="1"/>
  <c r="C78" i="1"/>
  <c r="C79" i="1"/>
  <c r="F79" i="1" s="1"/>
  <c r="C80" i="1"/>
  <c r="C81" i="1"/>
  <c r="C82" i="1"/>
  <c r="F82" i="1" s="1"/>
  <c r="C83" i="1"/>
  <c r="C84" i="1"/>
  <c r="C85" i="1"/>
  <c r="F85" i="1" s="1"/>
  <c r="C86" i="1"/>
  <c r="C87" i="1"/>
  <c r="F87" i="1" s="1"/>
  <c r="C88" i="1"/>
  <c r="C89" i="1"/>
  <c r="C90" i="1"/>
  <c r="F90" i="1" s="1"/>
  <c r="C91" i="1"/>
  <c r="C92" i="1"/>
  <c r="C93" i="1"/>
  <c r="F93" i="1" s="1"/>
  <c r="C94" i="1"/>
  <c r="C95" i="1"/>
  <c r="F95" i="1" s="1"/>
  <c r="C96" i="1"/>
  <c r="C97" i="1"/>
  <c r="C98" i="1"/>
  <c r="F98" i="1" s="1"/>
  <c r="C99" i="1"/>
  <c r="C100" i="1"/>
  <c r="C101" i="1"/>
  <c r="F101" i="1" s="1"/>
  <c r="C102" i="1"/>
  <c r="C103" i="1"/>
  <c r="F103" i="1" s="1"/>
  <c r="C104" i="1"/>
  <c r="C105" i="1"/>
  <c r="C106" i="1"/>
  <c r="F106" i="1" s="1"/>
  <c r="C107" i="1"/>
  <c r="C108" i="1"/>
  <c r="C109" i="1"/>
  <c r="F109" i="1" s="1"/>
  <c r="C110" i="1"/>
  <c r="C111" i="1"/>
  <c r="F111" i="1" s="1"/>
  <c r="C112" i="1"/>
  <c r="C113" i="1"/>
  <c r="C114" i="1"/>
  <c r="F114" i="1" s="1"/>
  <c r="C115" i="1"/>
  <c r="C116" i="1"/>
  <c r="C117" i="1"/>
  <c r="F117" i="1" s="1"/>
  <c r="C118" i="1"/>
  <c r="C119" i="1"/>
  <c r="F119" i="1" s="1"/>
  <c r="C120" i="1"/>
  <c r="C121" i="1"/>
  <c r="C122" i="1"/>
  <c r="F122" i="1" s="1"/>
  <c r="C123" i="1"/>
  <c r="C124" i="1"/>
  <c r="C125" i="1"/>
  <c r="F125" i="1" s="1"/>
  <c r="C126" i="1"/>
  <c r="C127" i="1"/>
  <c r="F127" i="1" s="1"/>
  <c r="C128" i="1"/>
  <c r="C129" i="1"/>
  <c r="C130" i="1"/>
  <c r="F130" i="1" s="1"/>
  <c r="C131" i="1"/>
  <c r="C132" i="1"/>
  <c r="C133" i="1"/>
  <c r="F133" i="1" s="1"/>
  <c r="C134" i="1"/>
  <c r="C135" i="1"/>
  <c r="F135" i="1" s="1"/>
  <c r="C136" i="1"/>
  <c r="C137" i="1"/>
  <c r="C138" i="1"/>
  <c r="F138" i="1" s="1"/>
  <c r="C139" i="1"/>
  <c r="C140" i="1"/>
  <c r="C141" i="1"/>
  <c r="F141" i="1" s="1"/>
  <c r="C142" i="1"/>
  <c r="C143" i="1"/>
  <c r="F143" i="1" s="1"/>
  <c r="C144" i="1"/>
  <c r="C145" i="1"/>
  <c r="C146" i="1"/>
  <c r="F146" i="1" s="1"/>
  <c r="C147" i="1"/>
  <c r="C148" i="1"/>
  <c r="C149" i="1"/>
  <c r="F149" i="1" s="1"/>
  <c r="C150" i="1"/>
  <c r="C151" i="1"/>
  <c r="F151" i="1" s="1"/>
  <c r="C152" i="1"/>
  <c r="C153" i="1"/>
  <c r="C154" i="1"/>
  <c r="F154" i="1" s="1"/>
  <c r="C155" i="1"/>
  <c r="C156" i="1"/>
  <c r="C157" i="1"/>
  <c r="F157" i="1" s="1"/>
  <c r="C158" i="1"/>
  <c r="C159" i="1"/>
  <c r="F159" i="1" s="1"/>
  <c r="C160" i="1"/>
  <c r="C161" i="1"/>
  <c r="C162" i="1"/>
  <c r="F162" i="1" s="1"/>
  <c r="C163" i="1"/>
  <c r="C164" i="1"/>
  <c r="C165" i="1"/>
  <c r="F165" i="1" s="1"/>
  <c r="C166" i="1"/>
  <c r="C167" i="1"/>
  <c r="F167" i="1" s="1"/>
  <c r="C168" i="1"/>
  <c r="C169" i="1"/>
  <c r="C170" i="1"/>
  <c r="F170" i="1" s="1"/>
  <c r="C171" i="1"/>
  <c r="C172" i="1"/>
  <c r="C173" i="1"/>
  <c r="F173" i="1" s="1"/>
  <c r="C174" i="1"/>
  <c r="C175" i="1"/>
  <c r="F175" i="1" s="1"/>
  <c r="C176" i="1"/>
  <c r="C177" i="1"/>
  <c r="C178" i="1"/>
  <c r="F178" i="1" s="1"/>
  <c r="C179" i="1"/>
  <c r="C180" i="1"/>
  <c r="C181" i="1"/>
  <c r="F181" i="1" s="1"/>
  <c r="C182" i="1"/>
  <c r="C183" i="1"/>
  <c r="F183" i="1" s="1"/>
  <c r="C184" i="1"/>
  <c r="C185" i="1"/>
  <c r="C186" i="1"/>
  <c r="F186" i="1" s="1"/>
  <c r="C187" i="1"/>
  <c r="F187" i="1" s="1"/>
  <c r="C188" i="1"/>
  <c r="C189" i="1"/>
  <c r="F189" i="1" s="1"/>
  <c r="C190" i="1"/>
  <c r="C191" i="1"/>
  <c r="F191" i="1" s="1"/>
  <c r="C192" i="1"/>
  <c r="C193" i="1"/>
  <c r="C194" i="1"/>
  <c r="F194" i="1" s="1"/>
  <c r="C195" i="1"/>
  <c r="F195" i="1" s="1"/>
  <c r="C196" i="1"/>
  <c r="C197" i="1"/>
  <c r="F197" i="1" s="1"/>
  <c r="C198" i="1"/>
  <c r="C199" i="1"/>
  <c r="F199" i="1" s="1"/>
  <c r="C200" i="1"/>
  <c r="C201" i="1"/>
  <c r="C202" i="1"/>
  <c r="F202" i="1" s="1"/>
  <c r="C203" i="1"/>
  <c r="F203" i="1" s="1"/>
  <c r="C204" i="1"/>
  <c r="C205" i="1"/>
  <c r="F205" i="1" s="1"/>
  <c r="C206" i="1"/>
  <c r="C207" i="1"/>
  <c r="F207" i="1" s="1"/>
  <c r="C208" i="1"/>
  <c r="C209" i="1"/>
  <c r="C210" i="1"/>
  <c r="F210" i="1" s="1"/>
  <c r="C211" i="1"/>
  <c r="F211" i="1" s="1"/>
  <c r="C212" i="1"/>
  <c r="C213" i="1"/>
  <c r="F213" i="1" s="1"/>
  <c r="C214" i="1"/>
  <c r="C215" i="1"/>
  <c r="F215" i="1" s="1"/>
  <c r="C216" i="1"/>
  <c r="C217" i="1"/>
  <c r="C218" i="1"/>
  <c r="F218" i="1" s="1"/>
  <c r="C219" i="1"/>
  <c r="F219" i="1" s="1"/>
  <c r="C220" i="1"/>
  <c r="C221" i="1"/>
  <c r="F221" i="1" s="1"/>
  <c r="C222" i="1"/>
  <c r="C223" i="1"/>
  <c r="F223" i="1" s="1"/>
  <c r="C224" i="1"/>
  <c r="C225" i="1"/>
  <c r="C226" i="1"/>
  <c r="F226" i="1" s="1"/>
  <c r="C227" i="1"/>
  <c r="F227" i="1" s="1"/>
  <c r="C228" i="1"/>
  <c r="C229" i="1"/>
  <c r="F229" i="1" s="1"/>
  <c r="C230" i="1"/>
  <c r="C231" i="1"/>
  <c r="F231" i="1" s="1"/>
  <c r="C232" i="1"/>
  <c r="C233" i="1"/>
  <c r="C234" i="1"/>
  <c r="F234" i="1" s="1"/>
  <c r="C235" i="1"/>
  <c r="F235" i="1" s="1"/>
  <c r="C236" i="1"/>
  <c r="C237" i="1"/>
  <c r="F237" i="1" s="1"/>
  <c r="C238" i="1"/>
  <c r="C239" i="1"/>
  <c r="F239" i="1" s="1"/>
  <c r="C240" i="1"/>
  <c r="C241" i="1"/>
  <c r="C242" i="1"/>
  <c r="F242" i="1" s="1"/>
  <c r="C243" i="1"/>
  <c r="F243" i="1" s="1"/>
  <c r="C244" i="1"/>
  <c r="C245" i="1"/>
  <c r="F245" i="1" s="1"/>
  <c r="C246" i="1"/>
  <c r="C247" i="1"/>
  <c r="F247" i="1" s="1"/>
  <c r="C248" i="1"/>
  <c r="C249" i="1"/>
  <c r="C250" i="1"/>
  <c r="F250" i="1" s="1"/>
  <c r="C251" i="1"/>
  <c r="F251" i="1" s="1"/>
  <c r="C252" i="1"/>
  <c r="C253" i="1"/>
  <c r="F253" i="1" s="1"/>
  <c r="C254" i="1"/>
  <c r="C255" i="1"/>
  <c r="F255" i="1" s="1"/>
  <c r="C256" i="1"/>
  <c r="C257" i="1"/>
  <c r="C258" i="1"/>
  <c r="F258" i="1" s="1"/>
  <c r="C259" i="1"/>
  <c r="F259" i="1" s="1"/>
  <c r="C260" i="1"/>
  <c r="C261" i="1"/>
  <c r="F261" i="1" s="1"/>
  <c r="C262" i="1"/>
  <c r="C263" i="1"/>
  <c r="F263" i="1" s="1"/>
  <c r="C264" i="1"/>
  <c r="C265" i="1"/>
  <c r="C266" i="1"/>
  <c r="F266" i="1" s="1"/>
  <c r="C267" i="1"/>
  <c r="F267" i="1" s="1"/>
  <c r="C268" i="1"/>
  <c r="C269" i="1"/>
  <c r="F269" i="1" s="1"/>
  <c r="C270" i="1"/>
  <c r="C271" i="1"/>
  <c r="F271" i="1" s="1"/>
  <c r="C272" i="1"/>
  <c r="C273" i="1"/>
  <c r="C274" i="1"/>
  <c r="F274" i="1" s="1"/>
  <c r="C275" i="1"/>
  <c r="F275" i="1" s="1"/>
  <c r="C276" i="1"/>
  <c r="C277" i="1"/>
  <c r="F277" i="1" s="1"/>
  <c r="C278" i="1"/>
  <c r="C279" i="1"/>
  <c r="F279" i="1" s="1"/>
  <c r="C280" i="1"/>
  <c r="C281" i="1"/>
  <c r="C282" i="1"/>
  <c r="F282" i="1" s="1"/>
  <c r="C283" i="1"/>
  <c r="F283" i="1" s="1"/>
  <c r="C284" i="1"/>
  <c r="C285" i="1"/>
  <c r="F285" i="1" s="1"/>
  <c r="C286" i="1"/>
  <c r="C287" i="1"/>
  <c r="F287" i="1" s="1"/>
  <c r="C288" i="1"/>
  <c r="C289" i="1"/>
  <c r="C290" i="1"/>
  <c r="F290" i="1" s="1"/>
  <c r="C291" i="1"/>
  <c r="F291" i="1" s="1"/>
  <c r="C292" i="1"/>
  <c r="C293" i="1"/>
  <c r="F293" i="1" s="1"/>
  <c r="C294" i="1"/>
  <c r="C295" i="1"/>
  <c r="F295" i="1" s="1"/>
  <c r="C296" i="1"/>
  <c r="C297" i="1"/>
  <c r="C298" i="1"/>
  <c r="F298" i="1" s="1"/>
  <c r="C299" i="1"/>
  <c r="F299" i="1" s="1"/>
  <c r="C300" i="1"/>
  <c r="C301" i="1"/>
  <c r="F301" i="1" s="1"/>
  <c r="C302" i="1"/>
  <c r="C303" i="1"/>
  <c r="F303" i="1" s="1"/>
  <c r="C304" i="1"/>
  <c r="C305" i="1"/>
  <c r="C306" i="1"/>
  <c r="F306" i="1" s="1"/>
  <c r="C307" i="1"/>
  <c r="F307" i="1" s="1"/>
  <c r="C308" i="1"/>
  <c r="C309" i="1"/>
  <c r="F309" i="1" s="1"/>
  <c r="C310" i="1"/>
  <c r="C311" i="1"/>
  <c r="F311" i="1" s="1"/>
  <c r="C312" i="1"/>
  <c r="C313" i="1"/>
  <c r="C314" i="1"/>
  <c r="F314" i="1" s="1"/>
  <c r="C315" i="1"/>
  <c r="F315" i="1" s="1"/>
  <c r="C316" i="1"/>
  <c r="C317" i="1"/>
  <c r="F317" i="1" s="1"/>
  <c r="C318" i="1"/>
  <c r="C319" i="1"/>
  <c r="F319" i="1" s="1"/>
  <c r="C320" i="1"/>
  <c r="C321" i="1"/>
  <c r="C322" i="1"/>
  <c r="F322" i="1" s="1"/>
  <c r="C323" i="1"/>
  <c r="F323" i="1" s="1"/>
  <c r="C324" i="1"/>
  <c r="C325" i="1"/>
  <c r="F325" i="1" s="1"/>
  <c r="C326" i="1"/>
  <c r="C327" i="1"/>
  <c r="F327" i="1" s="1"/>
  <c r="C328" i="1"/>
  <c r="C329" i="1"/>
  <c r="C330" i="1"/>
  <c r="F330" i="1" s="1"/>
  <c r="C331" i="1"/>
  <c r="F331" i="1" s="1"/>
  <c r="C332" i="1"/>
  <c r="C333" i="1"/>
  <c r="F333" i="1" s="1"/>
  <c r="C334" i="1"/>
  <c r="C335" i="1"/>
  <c r="F335" i="1" s="1"/>
  <c r="C336" i="1"/>
  <c r="C337" i="1"/>
  <c r="C338" i="1"/>
  <c r="F338" i="1" s="1"/>
  <c r="C339" i="1"/>
  <c r="F339" i="1" s="1"/>
  <c r="C340" i="1"/>
  <c r="C341" i="1"/>
  <c r="F341" i="1" s="1"/>
  <c r="C342" i="1"/>
  <c r="C343" i="1"/>
  <c r="F343" i="1" s="1"/>
  <c r="C344" i="1"/>
  <c r="C345" i="1"/>
  <c r="C346" i="1"/>
  <c r="F346" i="1" s="1"/>
  <c r="C347" i="1"/>
  <c r="F347" i="1" s="1"/>
  <c r="C348" i="1"/>
  <c r="C349" i="1"/>
  <c r="F349" i="1" s="1"/>
  <c r="C350" i="1"/>
  <c r="C351" i="1"/>
  <c r="F351" i="1" s="1"/>
  <c r="C352" i="1"/>
  <c r="C353" i="1"/>
  <c r="C354" i="1"/>
  <c r="F354" i="1" s="1"/>
  <c r="C355" i="1"/>
  <c r="F355" i="1" s="1"/>
  <c r="C356" i="1"/>
  <c r="C357" i="1"/>
  <c r="F357" i="1" s="1"/>
  <c r="C358" i="1"/>
  <c r="C359" i="1"/>
  <c r="F359" i="1" s="1"/>
  <c r="C360" i="1"/>
  <c r="C361" i="1"/>
  <c r="C362" i="1"/>
  <c r="F362" i="1" s="1"/>
  <c r="C363" i="1"/>
  <c r="F363" i="1" s="1"/>
  <c r="C364" i="1"/>
  <c r="C365" i="1"/>
  <c r="F365" i="1" s="1"/>
  <c r="C366" i="1"/>
  <c r="C367" i="1"/>
  <c r="F367" i="1" s="1"/>
  <c r="C368" i="1"/>
  <c r="C369" i="1"/>
  <c r="C370" i="1"/>
  <c r="F370" i="1" s="1"/>
  <c r="C371" i="1"/>
  <c r="F371" i="1" s="1"/>
  <c r="C372" i="1"/>
  <c r="C373" i="1"/>
  <c r="F373" i="1" s="1"/>
  <c r="C374" i="1"/>
  <c r="C375" i="1"/>
  <c r="F375" i="1" s="1"/>
  <c r="C376" i="1"/>
  <c r="C377" i="1"/>
  <c r="C378" i="1"/>
  <c r="F378" i="1" s="1"/>
  <c r="C379" i="1"/>
  <c r="F379" i="1" s="1"/>
  <c r="C380" i="1"/>
  <c r="C381" i="1"/>
  <c r="F381" i="1" s="1"/>
  <c r="C382" i="1"/>
  <c r="C383" i="1"/>
  <c r="F383" i="1" s="1"/>
  <c r="C384" i="1"/>
  <c r="C385" i="1"/>
  <c r="C386" i="1"/>
  <c r="F386" i="1" s="1"/>
  <c r="C387" i="1"/>
  <c r="F387" i="1" s="1"/>
  <c r="C388" i="1"/>
  <c r="C389" i="1"/>
  <c r="F389" i="1" s="1"/>
  <c r="C390" i="1"/>
  <c r="C391" i="1"/>
  <c r="F391" i="1" s="1"/>
  <c r="C392" i="1"/>
  <c r="C393" i="1"/>
  <c r="C394" i="1"/>
  <c r="F394" i="1" s="1"/>
  <c r="C395" i="1"/>
  <c r="F395" i="1" s="1"/>
  <c r="C396" i="1"/>
  <c r="C397" i="1"/>
  <c r="F397" i="1" s="1"/>
  <c r="C398" i="1"/>
  <c r="C399" i="1"/>
  <c r="F399" i="1" s="1"/>
  <c r="C400" i="1"/>
  <c r="C401" i="1"/>
  <c r="C402" i="1"/>
  <c r="F402" i="1" s="1"/>
  <c r="C403" i="1"/>
  <c r="F403" i="1" s="1"/>
  <c r="C404" i="1"/>
  <c r="C405" i="1"/>
  <c r="F405" i="1" s="1"/>
  <c r="C406" i="1"/>
  <c r="C407" i="1"/>
  <c r="F407" i="1" s="1"/>
  <c r="C408" i="1"/>
  <c r="C409" i="1"/>
  <c r="C410" i="1"/>
  <c r="F410" i="1" s="1"/>
  <c r="C411" i="1"/>
  <c r="F411" i="1" s="1"/>
  <c r="C412" i="1"/>
  <c r="C413" i="1"/>
  <c r="F413" i="1" s="1"/>
  <c r="C414" i="1"/>
  <c r="C415" i="1"/>
  <c r="F415" i="1" s="1"/>
  <c r="C416" i="1"/>
  <c r="C417" i="1"/>
  <c r="C418" i="1"/>
  <c r="F418" i="1" s="1"/>
  <c r="C419" i="1"/>
  <c r="F419" i="1" s="1"/>
  <c r="C420" i="1"/>
  <c r="C421" i="1"/>
  <c r="F421" i="1" s="1"/>
  <c r="C422" i="1"/>
  <c r="C423" i="1"/>
  <c r="F423" i="1" s="1"/>
  <c r="C424" i="1"/>
  <c r="C425" i="1"/>
  <c r="C426" i="1"/>
  <c r="F426" i="1" s="1"/>
  <c r="C427" i="1"/>
  <c r="F427" i="1" s="1"/>
  <c r="C428" i="1"/>
  <c r="C429" i="1"/>
  <c r="F429" i="1" s="1"/>
  <c r="C430" i="1"/>
  <c r="C431" i="1"/>
  <c r="F431" i="1" s="1"/>
  <c r="C432" i="1"/>
  <c r="C433" i="1"/>
  <c r="C434" i="1"/>
  <c r="F434" i="1" s="1"/>
  <c r="C435" i="1"/>
  <c r="F435" i="1" s="1"/>
  <c r="C436" i="1"/>
  <c r="C437" i="1"/>
  <c r="F437" i="1" s="1"/>
  <c r="C438" i="1"/>
  <c r="C439" i="1"/>
  <c r="F439" i="1" s="1"/>
  <c r="C440" i="1"/>
  <c r="C441" i="1"/>
  <c r="C442" i="1"/>
  <c r="F442" i="1" s="1"/>
  <c r="C443" i="1"/>
  <c r="F443" i="1" s="1"/>
  <c r="C444" i="1"/>
  <c r="C445" i="1"/>
  <c r="F445" i="1" s="1"/>
  <c r="C446" i="1"/>
  <c r="C447" i="1"/>
  <c r="F447" i="1" s="1"/>
  <c r="C448" i="1"/>
  <c r="C449" i="1"/>
  <c r="C450" i="1"/>
  <c r="F450" i="1" s="1"/>
  <c r="C451" i="1"/>
  <c r="F451" i="1" s="1"/>
  <c r="C452" i="1"/>
  <c r="C453" i="1"/>
  <c r="F453" i="1" s="1"/>
  <c r="C454" i="1"/>
  <c r="C455" i="1"/>
  <c r="F455" i="1" s="1"/>
  <c r="C456" i="1"/>
  <c r="C457" i="1"/>
  <c r="C458" i="1"/>
  <c r="F458" i="1" s="1"/>
  <c r="C459" i="1"/>
  <c r="F459" i="1" s="1"/>
  <c r="C460" i="1"/>
  <c r="C461" i="1"/>
  <c r="F461" i="1" s="1"/>
  <c r="C462" i="1"/>
  <c r="C463" i="1"/>
  <c r="F463" i="1" s="1"/>
  <c r="C464" i="1"/>
  <c r="C465" i="1"/>
  <c r="C466" i="1"/>
  <c r="F466" i="1" s="1"/>
  <c r="C467" i="1"/>
  <c r="F467" i="1" s="1"/>
  <c r="C468" i="1"/>
  <c r="C469" i="1"/>
  <c r="F469" i="1" s="1"/>
  <c r="C470" i="1"/>
  <c r="C471" i="1"/>
  <c r="F471" i="1" s="1"/>
  <c r="C472" i="1"/>
  <c r="C473" i="1"/>
  <c r="C474" i="1"/>
  <c r="F474" i="1" s="1"/>
  <c r="C475" i="1"/>
  <c r="F475" i="1" s="1"/>
  <c r="C476" i="1"/>
  <c r="C477" i="1"/>
  <c r="F477" i="1" s="1"/>
  <c r="C478" i="1"/>
  <c r="C479" i="1"/>
  <c r="F479" i="1" s="1"/>
  <c r="C480" i="1"/>
  <c r="C481" i="1"/>
  <c r="C482" i="1"/>
  <c r="F482" i="1" s="1"/>
  <c r="C483" i="1"/>
  <c r="F483" i="1" s="1"/>
  <c r="C484" i="1"/>
  <c r="C485" i="1"/>
  <c r="F485" i="1" s="1"/>
  <c r="C486" i="1"/>
  <c r="C487" i="1"/>
  <c r="F487" i="1" s="1"/>
  <c r="C488" i="1"/>
  <c r="C489" i="1"/>
  <c r="C490" i="1"/>
  <c r="F490" i="1" s="1"/>
  <c r="C491" i="1"/>
  <c r="F491" i="1" s="1"/>
  <c r="C492" i="1"/>
  <c r="C493" i="1"/>
  <c r="F493" i="1" s="1"/>
  <c r="C494" i="1"/>
  <c r="C495" i="1"/>
  <c r="F495" i="1" s="1"/>
  <c r="C496" i="1"/>
  <c r="C497" i="1"/>
  <c r="C498" i="1"/>
  <c r="F498" i="1" s="1"/>
  <c r="C499" i="1"/>
  <c r="F499" i="1" s="1"/>
  <c r="C500" i="1"/>
  <c r="C501" i="1"/>
  <c r="F501" i="1" s="1"/>
  <c r="C502" i="1"/>
  <c r="C503" i="1"/>
  <c r="F503" i="1" s="1"/>
  <c r="C504" i="1"/>
  <c r="C505" i="1"/>
  <c r="C506" i="1"/>
  <c r="F506" i="1" s="1"/>
  <c r="C507" i="1"/>
  <c r="F507" i="1" s="1"/>
  <c r="C508" i="1"/>
  <c r="C509" i="1"/>
  <c r="F509" i="1" s="1"/>
  <c r="C510" i="1"/>
  <c r="C511" i="1"/>
  <c r="F511" i="1" s="1"/>
  <c r="C512" i="1"/>
  <c r="C513" i="1"/>
  <c r="C514" i="1"/>
  <c r="F514" i="1" s="1"/>
  <c r="C515" i="1"/>
  <c r="F515" i="1" s="1"/>
  <c r="C516" i="1"/>
  <c r="C517" i="1"/>
  <c r="F517" i="1" s="1"/>
  <c r="C518" i="1"/>
  <c r="C519" i="1"/>
  <c r="F519" i="1" s="1"/>
  <c r="C520" i="1"/>
  <c r="C521" i="1"/>
  <c r="C522" i="1"/>
  <c r="F522" i="1" s="1"/>
  <c r="C523" i="1"/>
  <c r="F523" i="1" s="1"/>
  <c r="C524" i="1"/>
  <c r="C525" i="1"/>
  <c r="F525" i="1" s="1"/>
  <c r="C526" i="1"/>
  <c r="C527" i="1"/>
  <c r="F527" i="1" s="1"/>
  <c r="C528" i="1"/>
  <c r="C529" i="1"/>
  <c r="C530" i="1"/>
  <c r="F530" i="1" s="1"/>
  <c r="C531" i="1"/>
  <c r="F531" i="1" s="1"/>
  <c r="C532" i="1"/>
  <c r="C533" i="1"/>
  <c r="F533" i="1" s="1"/>
  <c r="C534" i="1"/>
  <c r="C535" i="1"/>
  <c r="F535" i="1" s="1"/>
  <c r="C536" i="1"/>
  <c r="C537" i="1"/>
  <c r="C538" i="1"/>
  <c r="F538" i="1" s="1"/>
  <c r="C539" i="1"/>
  <c r="F539" i="1" s="1"/>
  <c r="C540" i="1"/>
  <c r="C541" i="1"/>
  <c r="F541" i="1" s="1"/>
  <c r="C542" i="1"/>
  <c r="C543" i="1"/>
  <c r="F543" i="1" s="1"/>
  <c r="C544" i="1"/>
  <c r="C545" i="1"/>
  <c r="C546" i="1"/>
  <c r="F546" i="1" s="1"/>
  <c r="C547" i="1"/>
  <c r="F547" i="1" s="1"/>
  <c r="C548" i="1"/>
  <c r="C549" i="1"/>
  <c r="F549" i="1" s="1"/>
  <c r="C550" i="1"/>
  <c r="C551" i="1"/>
  <c r="F551" i="1" s="1"/>
  <c r="C552" i="1"/>
  <c r="C553" i="1"/>
  <c r="C554" i="1"/>
  <c r="F554" i="1" s="1"/>
  <c r="C555" i="1"/>
  <c r="F555" i="1" s="1"/>
  <c r="C556" i="1"/>
  <c r="C557" i="1"/>
  <c r="F557" i="1" s="1"/>
  <c r="C558" i="1"/>
  <c r="C559" i="1"/>
  <c r="F559" i="1" s="1"/>
  <c r="C560" i="1"/>
  <c r="C561" i="1"/>
  <c r="C562" i="1"/>
  <c r="F562" i="1" s="1"/>
  <c r="C563" i="1"/>
  <c r="F563" i="1" s="1"/>
  <c r="C564" i="1"/>
  <c r="C565" i="1"/>
  <c r="F565" i="1" s="1"/>
  <c r="C566" i="1"/>
  <c r="C567" i="1"/>
  <c r="F567" i="1" s="1"/>
  <c r="C568" i="1"/>
  <c r="C569" i="1"/>
  <c r="C570" i="1"/>
  <c r="F570" i="1" s="1"/>
  <c r="C571" i="1"/>
  <c r="F571" i="1" s="1"/>
  <c r="C572" i="1"/>
  <c r="C573" i="1"/>
  <c r="F573" i="1" s="1"/>
  <c r="C574" i="1"/>
  <c r="C575" i="1"/>
  <c r="F575" i="1" s="1"/>
  <c r="C576" i="1"/>
  <c r="C577" i="1"/>
  <c r="C578" i="1"/>
  <c r="F578" i="1" s="1"/>
  <c r="C579" i="1"/>
  <c r="F579" i="1" s="1"/>
  <c r="C580" i="1"/>
  <c r="C581" i="1"/>
  <c r="F581" i="1" s="1"/>
  <c r="C582" i="1"/>
  <c r="C583" i="1"/>
  <c r="F583" i="1" s="1"/>
  <c r="C584" i="1"/>
  <c r="C585" i="1"/>
  <c r="C586" i="1"/>
  <c r="F586" i="1" s="1"/>
  <c r="C587" i="1"/>
  <c r="F587" i="1" s="1"/>
  <c r="C588" i="1"/>
  <c r="C589" i="1"/>
  <c r="F589" i="1" s="1"/>
  <c r="C590" i="1"/>
  <c r="C591" i="1"/>
  <c r="F591" i="1" s="1"/>
  <c r="C592" i="1"/>
  <c r="C593" i="1"/>
  <c r="C594" i="1"/>
  <c r="F594" i="1" s="1"/>
  <c r="C595" i="1"/>
  <c r="F595" i="1" s="1"/>
  <c r="C596" i="1"/>
  <c r="C597" i="1"/>
  <c r="F597" i="1" s="1"/>
  <c r="C598" i="1"/>
  <c r="C599" i="1"/>
  <c r="F599" i="1" s="1"/>
  <c r="C600" i="1"/>
  <c r="C601" i="1"/>
  <c r="C602" i="1"/>
  <c r="F602" i="1" s="1"/>
  <c r="C603" i="1"/>
  <c r="F603" i="1" s="1"/>
  <c r="C604" i="1"/>
  <c r="C605" i="1"/>
  <c r="F605" i="1" s="1"/>
  <c r="C606" i="1"/>
  <c r="C607" i="1"/>
  <c r="F607" i="1" s="1"/>
  <c r="C608" i="1"/>
  <c r="C609" i="1"/>
  <c r="C610" i="1"/>
  <c r="F610" i="1" s="1"/>
  <c r="C611" i="1"/>
  <c r="F611" i="1" s="1"/>
  <c r="C612" i="1"/>
  <c r="C613" i="1"/>
  <c r="F613" i="1" s="1"/>
  <c r="C614" i="1"/>
  <c r="C615" i="1"/>
  <c r="F615" i="1" s="1"/>
  <c r="C616" i="1"/>
  <c r="C617" i="1"/>
  <c r="C618" i="1"/>
  <c r="F618" i="1" s="1"/>
  <c r="C619" i="1"/>
  <c r="F619" i="1" s="1"/>
  <c r="C620" i="1"/>
  <c r="C621" i="1"/>
  <c r="F621" i="1" s="1"/>
  <c r="C622" i="1"/>
  <c r="C623" i="1"/>
  <c r="F623" i="1" s="1"/>
  <c r="C624" i="1"/>
  <c r="C625" i="1"/>
  <c r="C626" i="1"/>
  <c r="F626" i="1" s="1"/>
  <c r="C627" i="1"/>
  <c r="F627" i="1" s="1"/>
  <c r="C628" i="1"/>
  <c r="C629" i="1"/>
  <c r="F629" i="1" s="1"/>
  <c r="C630" i="1"/>
  <c r="C631" i="1"/>
  <c r="F631" i="1" s="1"/>
  <c r="C632" i="1"/>
  <c r="C633" i="1"/>
  <c r="C634" i="1"/>
  <c r="F634" i="1" s="1"/>
  <c r="C635" i="1"/>
  <c r="F635" i="1" s="1"/>
  <c r="C636" i="1"/>
  <c r="C637" i="1"/>
  <c r="F637" i="1" s="1"/>
  <c r="C638" i="1"/>
  <c r="C639" i="1"/>
  <c r="F639" i="1" s="1"/>
  <c r="C640" i="1"/>
  <c r="C641" i="1"/>
  <c r="C642" i="1"/>
  <c r="F642" i="1" s="1"/>
  <c r="C643" i="1"/>
  <c r="F643" i="1" s="1"/>
  <c r="C644" i="1"/>
  <c r="C645" i="1"/>
  <c r="F645" i="1" s="1"/>
  <c r="C646" i="1"/>
  <c r="C647" i="1"/>
  <c r="F647" i="1" s="1"/>
  <c r="C648" i="1"/>
  <c r="C649" i="1"/>
  <c r="C650" i="1"/>
  <c r="F650" i="1" s="1"/>
  <c r="C651" i="1"/>
  <c r="F651" i="1" s="1"/>
  <c r="C652" i="1"/>
  <c r="C653" i="1"/>
  <c r="F653" i="1" s="1"/>
  <c r="C654" i="1"/>
  <c r="C655" i="1"/>
  <c r="F655" i="1" s="1"/>
  <c r="C656" i="1"/>
  <c r="C657" i="1"/>
  <c r="C658" i="1"/>
  <c r="F658" i="1" s="1"/>
  <c r="C659" i="1"/>
  <c r="F659" i="1" s="1"/>
  <c r="C660" i="1"/>
  <c r="C661" i="1"/>
  <c r="F661" i="1" s="1"/>
  <c r="C662" i="1"/>
  <c r="C663" i="1"/>
  <c r="F663" i="1" s="1"/>
  <c r="C664" i="1"/>
  <c r="C665" i="1"/>
  <c r="C666" i="1"/>
  <c r="F666" i="1" s="1"/>
  <c r="C667" i="1"/>
  <c r="F667" i="1" s="1"/>
  <c r="C668" i="1"/>
  <c r="C669" i="1"/>
  <c r="F669" i="1" s="1"/>
  <c r="C670" i="1"/>
  <c r="C671" i="1"/>
  <c r="F671" i="1" s="1"/>
  <c r="C672" i="1"/>
  <c r="C673" i="1"/>
  <c r="C674" i="1"/>
  <c r="F674" i="1" s="1"/>
  <c r="C675" i="1"/>
  <c r="F675" i="1" s="1"/>
  <c r="C676" i="1"/>
  <c r="C677" i="1"/>
  <c r="F677" i="1" s="1"/>
  <c r="C678" i="1"/>
  <c r="C679" i="1"/>
  <c r="F679" i="1" s="1"/>
  <c r="C680" i="1"/>
  <c r="C681" i="1"/>
  <c r="C682" i="1"/>
  <c r="F682" i="1" s="1"/>
  <c r="C683" i="1"/>
  <c r="F683" i="1" s="1"/>
  <c r="C684" i="1"/>
  <c r="C685" i="1"/>
  <c r="F685" i="1" s="1"/>
  <c r="C686" i="1"/>
  <c r="C687" i="1"/>
  <c r="F687" i="1" s="1"/>
  <c r="C688" i="1"/>
  <c r="C689" i="1"/>
  <c r="C690" i="1"/>
  <c r="F690" i="1" s="1"/>
  <c r="C691" i="1"/>
  <c r="F691" i="1" s="1"/>
  <c r="C692" i="1"/>
  <c r="C693" i="1"/>
  <c r="F693" i="1" s="1"/>
  <c r="C694" i="1"/>
  <c r="C695" i="1"/>
  <c r="F695" i="1" s="1"/>
  <c r="C696" i="1"/>
  <c r="C697" i="1"/>
  <c r="C698" i="1"/>
  <c r="F698" i="1" s="1"/>
  <c r="C699" i="1"/>
  <c r="F699" i="1" s="1"/>
  <c r="C700" i="1"/>
  <c r="C701" i="1"/>
  <c r="F701" i="1" s="1"/>
  <c r="C702" i="1"/>
  <c r="C703" i="1"/>
  <c r="F703" i="1" s="1"/>
  <c r="C704" i="1"/>
  <c r="C705" i="1"/>
  <c r="C706" i="1"/>
  <c r="F706" i="1" s="1"/>
  <c r="C707" i="1"/>
  <c r="F707" i="1" s="1"/>
  <c r="C708" i="1"/>
  <c r="C709" i="1"/>
  <c r="F709" i="1" s="1"/>
  <c r="C710" i="1"/>
  <c r="C711" i="1"/>
  <c r="F711" i="1" s="1"/>
  <c r="C712" i="1"/>
  <c r="C713" i="1"/>
  <c r="C714" i="1"/>
  <c r="F714" i="1" s="1"/>
  <c r="C715" i="1"/>
  <c r="F715" i="1" s="1"/>
  <c r="C716" i="1"/>
  <c r="C717" i="1"/>
  <c r="F717" i="1" s="1"/>
  <c r="C718" i="1"/>
  <c r="C719" i="1"/>
  <c r="F719" i="1" s="1"/>
  <c r="C720" i="1"/>
  <c r="C721" i="1"/>
  <c r="C722" i="1"/>
  <c r="F722" i="1" s="1"/>
  <c r="C723" i="1"/>
  <c r="F723" i="1" s="1"/>
  <c r="C724" i="1"/>
  <c r="C725" i="1"/>
  <c r="F725" i="1" s="1"/>
  <c r="C726" i="1"/>
  <c r="C727" i="1"/>
  <c r="F727" i="1" s="1"/>
  <c r="C728" i="1"/>
  <c r="C729" i="1"/>
  <c r="C730" i="1"/>
  <c r="F730" i="1" s="1"/>
  <c r="C731" i="1"/>
  <c r="F731" i="1" s="1"/>
  <c r="C732" i="1"/>
  <c r="C733" i="1"/>
  <c r="F733" i="1" s="1"/>
  <c r="C734" i="1"/>
  <c r="C735" i="1"/>
  <c r="F735" i="1" s="1"/>
  <c r="C736" i="1"/>
  <c r="C737" i="1"/>
  <c r="C738" i="1"/>
  <c r="F738" i="1" s="1"/>
  <c r="C739" i="1"/>
  <c r="F739" i="1" s="1"/>
  <c r="C740" i="1"/>
  <c r="C741" i="1"/>
  <c r="F741" i="1" s="1"/>
  <c r="C742" i="1"/>
  <c r="C743" i="1"/>
  <c r="F743" i="1" s="1"/>
  <c r="C744" i="1"/>
  <c r="C745" i="1"/>
  <c r="C746" i="1"/>
  <c r="F746" i="1" s="1"/>
  <c r="C747" i="1"/>
  <c r="F747" i="1" s="1"/>
  <c r="C748" i="1"/>
  <c r="C749" i="1"/>
  <c r="F749" i="1" s="1"/>
  <c r="C750" i="1"/>
  <c r="C751" i="1"/>
  <c r="F751" i="1" s="1"/>
  <c r="C752" i="1"/>
  <c r="C753" i="1"/>
  <c r="C754" i="1"/>
  <c r="F754" i="1" s="1"/>
  <c r="C755" i="1"/>
  <c r="F755" i="1" s="1"/>
  <c r="C756" i="1"/>
  <c r="F756" i="1" s="1"/>
  <c r="C757" i="1"/>
  <c r="F757" i="1" s="1"/>
  <c r="C758" i="1"/>
  <c r="C759" i="1"/>
  <c r="F759" i="1" s="1"/>
  <c r="C760" i="1"/>
  <c r="C761" i="1"/>
  <c r="C762" i="1"/>
  <c r="F762" i="1" s="1"/>
  <c r="C763" i="1"/>
  <c r="F763" i="1" s="1"/>
  <c r="C764" i="1"/>
  <c r="F764" i="1" s="1"/>
  <c r="C765" i="1"/>
  <c r="F765" i="1" s="1"/>
  <c r="C766" i="1"/>
  <c r="C767" i="1"/>
  <c r="F767" i="1" s="1"/>
  <c r="C768" i="1"/>
  <c r="C769" i="1"/>
  <c r="C770" i="1"/>
  <c r="F770" i="1" s="1"/>
  <c r="C771" i="1"/>
  <c r="F771" i="1" s="1"/>
  <c r="C772" i="1"/>
  <c r="F772" i="1" s="1"/>
  <c r="C773" i="1"/>
  <c r="F773" i="1" s="1"/>
  <c r="C774" i="1"/>
  <c r="C775" i="1"/>
  <c r="F775" i="1" s="1"/>
  <c r="C776" i="1"/>
  <c r="C777" i="1"/>
  <c r="C778" i="1"/>
  <c r="F778" i="1" s="1"/>
  <c r="C779" i="1"/>
  <c r="F779" i="1" s="1"/>
  <c r="C780" i="1"/>
  <c r="F780" i="1" s="1"/>
  <c r="C781" i="1"/>
  <c r="F781" i="1" s="1"/>
  <c r="C782" i="1"/>
  <c r="C783" i="1"/>
  <c r="F783" i="1" s="1"/>
  <c r="C784" i="1"/>
  <c r="C785" i="1"/>
  <c r="C786" i="1"/>
  <c r="F786" i="1" s="1"/>
  <c r="C787" i="1"/>
  <c r="F787" i="1" s="1"/>
  <c r="C788" i="1"/>
  <c r="F788" i="1" s="1"/>
  <c r="C789" i="1"/>
  <c r="F789" i="1" s="1"/>
  <c r="C790" i="1"/>
  <c r="C791" i="1"/>
  <c r="F791" i="1" s="1"/>
  <c r="C792" i="1"/>
  <c r="C793" i="1"/>
  <c r="C794" i="1"/>
  <c r="F794" i="1" s="1"/>
  <c r="C795" i="1"/>
  <c r="F795" i="1" s="1"/>
  <c r="C796" i="1"/>
  <c r="F796" i="1" s="1"/>
  <c r="C797" i="1"/>
  <c r="F797" i="1" s="1"/>
  <c r="C798" i="1"/>
  <c r="C799" i="1"/>
  <c r="F799" i="1" s="1"/>
  <c r="C800" i="1"/>
  <c r="C801" i="1"/>
  <c r="C802" i="1"/>
  <c r="F802" i="1" s="1"/>
  <c r="C803" i="1"/>
  <c r="F803" i="1" s="1"/>
  <c r="C804" i="1"/>
  <c r="F804" i="1" s="1"/>
  <c r="C805" i="1"/>
  <c r="F805" i="1" s="1"/>
  <c r="C806" i="1"/>
  <c r="C807" i="1"/>
  <c r="F807" i="1" s="1"/>
  <c r="C808" i="1"/>
  <c r="C809" i="1"/>
  <c r="C810" i="1"/>
  <c r="F810" i="1" s="1"/>
  <c r="C811" i="1"/>
  <c r="F811" i="1" s="1"/>
  <c r="C812" i="1"/>
  <c r="F812" i="1" s="1"/>
  <c r="C813" i="1"/>
  <c r="F813" i="1" s="1"/>
  <c r="C814" i="1"/>
  <c r="C815" i="1"/>
  <c r="F815" i="1" s="1"/>
  <c r="C816" i="1"/>
  <c r="C817" i="1"/>
  <c r="C818" i="1"/>
  <c r="F818" i="1" s="1"/>
  <c r="C819" i="1"/>
  <c r="F819" i="1" s="1"/>
  <c r="C820" i="1"/>
  <c r="F820" i="1" s="1"/>
  <c r="C821" i="1"/>
  <c r="F821" i="1" s="1"/>
  <c r="C822" i="1"/>
  <c r="C823" i="1"/>
  <c r="F823" i="1" s="1"/>
  <c r="C824" i="1"/>
  <c r="C825" i="1"/>
  <c r="C826" i="1"/>
  <c r="F826" i="1" s="1"/>
  <c r="C827" i="1"/>
  <c r="F827" i="1" s="1"/>
  <c r="C828" i="1"/>
  <c r="F828" i="1" s="1"/>
  <c r="C829" i="1"/>
  <c r="F829" i="1" s="1"/>
  <c r="C830" i="1"/>
  <c r="C831" i="1"/>
  <c r="F831" i="1" s="1"/>
  <c r="C832" i="1"/>
  <c r="C833" i="1"/>
  <c r="C834" i="1"/>
  <c r="F834" i="1" s="1"/>
  <c r="C835" i="1"/>
  <c r="F835" i="1" s="1"/>
  <c r="C836" i="1"/>
  <c r="F836" i="1" s="1"/>
  <c r="C837" i="1"/>
  <c r="F837" i="1" s="1"/>
  <c r="C838" i="1"/>
  <c r="C839" i="1"/>
  <c r="F839" i="1" s="1"/>
  <c r="C840" i="1"/>
  <c r="C841" i="1"/>
  <c r="C842" i="1"/>
  <c r="F842" i="1" s="1"/>
  <c r="C843" i="1"/>
  <c r="F843" i="1" s="1"/>
  <c r="C844" i="1"/>
  <c r="F844" i="1" s="1"/>
  <c r="C845" i="1"/>
  <c r="F845" i="1" s="1"/>
  <c r="C846" i="1"/>
  <c r="C847" i="1"/>
  <c r="F847" i="1" s="1"/>
  <c r="C848" i="1"/>
  <c r="C849" i="1"/>
  <c r="C850" i="1"/>
  <c r="F850" i="1" s="1"/>
  <c r="C851" i="1"/>
  <c r="F851" i="1" s="1"/>
  <c r="C852" i="1"/>
  <c r="F852" i="1" s="1"/>
  <c r="C853" i="1"/>
  <c r="F853" i="1" s="1"/>
  <c r="C854" i="1"/>
  <c r="C855" i="1"/>
  <c r="F855" i="1" s="1"/>
  <c r="C856" i="1"/>
  <c r="C857" i="1"/>
  <c r="C858" i="1"/>
  <c r="F858" i="1" s="1"/>
  <c r="C859" i="1"/>
  <c r="F859" i="1" s="1"/>
  <c r="C860" i="1"/>
  <c r="F860" i="1" s="1"/>
  <c r="C861" i="1"/>
  <c r="F861" i="1" s="1"/>
  <c r="C862" i="1"/>
  <c r="C863" i="1"/>
  <c r="F863" i="1" s="1"/>
  <c r="C864" i="1"/>
  <c r="C865" i="1"/>
  <c r="C866" i="1"/>
  <c r="F866" i="1" s="1"/>
  <c r="C867" i="1"/>
  <c r="F867" i="1" s="1"/>
  <c r="C868" i="1"/>
  <c r="F868" i="1" s="1"/>
  <c r="C869" i="1"/>
  <c r="F869" i="1" s="1"/>
  <c r="C870" i="1"/>
  <c r="C871" i="1"/>
  <c r="F871" i="1" s="1"/>
  <c r="C872" i="1"/>
  <c r="C873" i="1"/>
  <c r="C874" i="1"/>
  <c r="F874" i="1" s="1"/>
  <c r="C875" i="1"/>
  <c r="F875" i="1" s="1"/>
  <c r="C876" i="1"/>
  <c r="F876" i="1" s="1"/>
  <c r="C877" i="1"/>
  <c r="F877" i="1" s="1"/>
  <c r="C878" i="1"/>
  <c r="C879" i="1"/>
  <c r="F879" i="1" s="1"/>
  <c r="C880" i="1"/>
  <c r="C881" i="1"/>
  <c r="C882" i="1"/>
  <c r="F882" i="1" s="1"/>
  <c r="C883" i="1"/>
  <c r="F883" i="1" s="1"/>
  <c r="C884" i="1"/>
  <c r="F884" i="1" s="1"/>
  <c r="C885" i="1"/>
  <c r="F885" i="1" s="1"/>
  <c r="C886" i="1"/>
  <c r="C887" i="1"/>
  <c r="F887" i="1" s="1"/>
  <c r="C888" i="1"/>
  <c r="C889" i="1"/>
  <c r="C890" i="1"/>
  <c r="F890" i="1" s="1"/>
  <c r="C891" i="1"/>
  <c r="F891" i="1" s="1"/>
  <c r="C892" i="1"/>
  <c r="F892" i="1" s="1"/>
  <c r="C893" i="1"/>
  <c r="F893" i="1" s="1"/>
  <c r="C894" i="1"/>
  <c r="C895" i="1"/>
  <c r="F895" i="1" s="1"/>
  <c r="C896" i="1"/>
  <c r="C897" i="1"/>
  <c r="C898" i="1"/>
  <c r="F898" i="1" s="1"/>
  <c r="C899" i="1"/>
  <c r="F899" i="1" s="1"/>
  <c r="C900" i="1"/>
  <c r="F900" i="1" s="1"/>
  <c r="C901" i="1"/>
  <c r="F901" i="1" s="1"/>
  <c r="C902" i="1"/>
  <c r="C903" i="1"/>
  <c r="F903" i="1" s="1"/>
  <c r="C904" i="1"/>
  <c r="C905" i="1"/>
  <c r="C906" i="1"/>
  <c r="F906" i="1" s="1"/>
  <c r="C907" i="1"/>
  <c r="F907" i="1" s="1"/>
  <c r="C908" i="1"/>
  <c r="F908" i="1" s="1"/>
  <c r="C909" i="1"/>
  <c r="F909" i="1" s="1"/>
  <c r="C910" i="1"/>
  <c r="C911" i="1"/>
  <c r="F911" i="1" s="1"/>
  <c r="C912" i="1"/>
  <c r="C913" i="1"/>
  <c r="C914" i="1"/>
  <c r="F914" i="1" s="1"/>
  <c r="C915" i="1"/>
  <c r="F915" i="1" s="1"/>
  <c r="C916" i="1"/>
  <c r="F916" i="1" s="1"/>
  <c r="C917" i="1"/>
  <c r="F917" i="1" s="1"/>
  <c r="C918" i="1"/>
  <c r="C919" i="1"/>
  <c r="F919" i="1" s="1"/>
  <c r="C920" i="1"/>
  <c r="C921" i="1"/>
  <c r="C922" i="1"/>
  <c r="F922" i="1" s="1"/>
  <c r="C923" i="1"/>
  <c r="F923" i="1" s="1"/>
  <c r="C924" i="1"/>
  <c r="F924" i="1" s="1"/>
  <c r="C925" i="1"/>
  <c r="F925" i="1" s="1"/>
  <c r="C926" i="1"/>
  <c r="C927" i="1"/>
  <c r="F927" i="1" s="1"/>
  <c r="C928" i="1"/>
  <c r="C929" i="1"/>
  <c r="C930" i="1"/>
  <c r="F930" i="1" s="1"/>
  <c r="C931" i="1"/>
  <c r="F931" i="1" s="1"/>
  <c r="C932" i="1"/>
  <c r="F932" i="1" s="1"/>
  <c r="C933" i="1"/>
  <c r="F933" i="1" s="1"/>
  <c r="C934" i="1"/>
  <c r="C935" i="1"/>
  <c r="F935" i="1" s="1"/>
  <c r="C936" i="1"/>
  <c r="C937" i="1"/>
  <c r="C938" i="1"/>
  <c r="F938" i="1" s="1"/>
  <c r="C939" i="1"/>
  <c r="F939" i="1" s="1"/>
  <c r="C940" i="1"/>
  <c r="F940" i="1" s="1"/>
  <c r="C941" i="1"/>
  <c r="F941" i="1" s="1"/>
  <c r="C942" i="1"/>
  <c r="C943" i="1"/>
  <c r="F943" i="1" s="1"/>
  <c r="C944" i="1"/>
  <c r="C945" i="1"/>
  <c r="C946" i="1"/>
  <c r="F946" i="1" s="1"/>
  <c r="C947" i="1"/>
  <c r="F947" i="1" s="1"/>
  <c r="F929" i="1" l="1"/>
  <c r="F945" i="1"/>
  <c r="F937" i="1"/>
  <c r="F913" i="1"/>
  <c r="F897" i="1"/>
  <c r="F881" i="1"/>
  <c r="F865" i="1"/>
  <c r="F849" i="1"/>
  <c r="F833" i="1"/>
  <c r="F817" i="1"/>
  <c r="F801" i="1"/>
  <c r="F785" i="1"/>
  <c r="F769" i="1"/>
  <c r="F753" i="1"/>
  <c r="F737" i="1"/>
  <c r="F721" i="1"/>
  <c r="F697" i="1"/>
  <c r="F681" i="1"/>
  <c r="F665" i="1"/>
  <c r="F649" i="1"/>
  <c r="F625" i="1"/>
  <c r="F609" i="1"/>
  <c r="F593" i="1"/>
  <c r="F577" i="1"/>
  <c r="F553" i="1"/>
  <c r="F537" i="1"/>
  <c r="F529" i="1"/>
  <c r="F513" i="1"/>
  <c r="F497" i="1"/>
  <c r="F481" i="1"/>
  <c r="F473" i="1"/>
  <c r="F465" i="1"/>
  <c r="F457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921" i="1"/>
  <c r="F905" i="1"/>
  <c r="F889" i="1"/>
  <c r="F873" i="1"/>
  <c r="F857" i="1"/>
  <c r="F841" i="1"/>
  <c r="F825" i="1"/>
  <c r="F809" i="1"/>
  <c r="F793" i="1"/>
  <c r="F777" i="1"/>
  <c r="F761" i="1"/>
  <c r="F745" i="1"/>
  <c r="F729" i="1"/>
  <c r="F713" i="1"/>
  <c r="F705" i="1"/>
  <c r="F689" i="1"/>
  <c r="F673" i="1"/>
  <c r="F657" i="1"/>
  <c r="F641" i="1"/>
  <c r="F633" i="1"/>
  <c r="F617" i="1"/>
  <c r="F601" i="1"/>
  <c r="F585" i="1"/>
  <c r="F569" i="1"/>
  <c r="F561" i="1"/>
  <c r="F545" i="1"/>
  <c r="F521" i="1"/>
  <c r="F505" i="1"/>
  <c r="F489" i="1"/>
  <c r="F449" i="1"/>
  <c r="F942" i="1"/>
  <c r="F934" i="1"/>
  <c r="F926" i="1"/>
  <c r="F918" i="1"/>
  <c r="F910" i="1"/>
  <c r="F902" i="1"/>
  <c r="F894" i="1"/>
  <c r="F886" i="1"/>
  <c r="F878" i="1"/>
  <c r="F870" i="1"/>
  <c r="F862" i="1"/>
  <c r="F854" i="1"/>
  <c r="F846" i="1"/>
  <c r="F838" i="1"/>
  <c r="F830" i="1"/>
  <c r="F822" i="1"/>
  <c r="F814" i="1"/>
  <c r="F806" i="1"/>
  <c r="F798" i="1"/>
  <c r="F790" i="1"/>
  <c r="F782" i="1"/>
  <c r="F774" i="1"/>
  <c r="F766" i="1"/>
  <c r="F758" i="1"/>
  <c r="F750" i="1"/>
  <c r="F742" i="1"/>
  <c r="F734" i="1"/>
  <c r="F726" i="1"/>
  <c r="F718" i="1"/>
  <c r="F710" i="1"/>
  <c r="F702" i="1"/>
  <c r="F694" i="1"/>
  <c r="F686" i="1"/>
  <c r="F678" i="1"/>
  <c r="F670" i="1"/>
  <c r="F662" i="1"/>
  <c r="F654" i="1"/>
  <c r="F646" i="1"/>
  <c r="F638" i="1"/>
  <c r="F630" i="1"/>
  <c r="F622" i="1"/>
  <c r="F614" i="1"/>
  <c r="F606" i="1"/>
  <c r="F598" i="1"/>
  <c r="F590" i="1"/>
  <c r="F582" i="1"/>
  <c r="F574" i="1"/>
  <c r="F566" i="1"/>
  <c r="F558" i="1"/>
  <c r="F550" i="1"/>
  <c r="F542" i="1"/>
  <c r="F534" i="1"/>
  <c r="F526" i="1"/>
  <c r="F518" i="1"/>
  <c r="F510" i="1"/>
  <c r="F50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748" i="1"/>
  <c r="F740" i="1"/>
  <c r="F732" i="1"/>
  <c r="F724" i="1"/>
  <c r="F716" i="1"/>
  <c r="F708" i="1"/>
  <c r="F700" i="1"/>
  <c r="F692" i="1"/>
  <c r="F684" i="1"/>
  <c r="F676" i="1"/>
  <c r="F668" i="1"/>
  <c r="F660" i="1"/>
  <c r="F652" i="1"/>
  <c r="F644" i="1"/>
  <c r="F636" i="1"/>
  <c r="F628" i="1"/>
  <c r="F620" i="1"/>
  <c r="F612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944" i="1"/>
  <c r="F936" i="1"/>
  <c r="F928" i="1"/>
  <c r="F920" i="1"/>
  <c r="F912" i="1"/>
  <c r="F904" i="1"/>
  <c r="F896" i="1"/>
  <c r="F888" i="1"/>
  <c r="F880" i="1"/>
  <c r="F872" i="1"/>
  <c r="F864" i="1"/>
  <c r="F856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704" i="1"/>
  <c r="F696" i="1"/>
  <c r="F688" i="1"/>
  <c r="F680" i="1"/>
  <c r="F672" i="1"/>
  <c r="F32" i="1"/>
  <c r="F24" i="1"/>
  <c r="F16" i="1"/>
  <c r="F8" i="1"/>
  <c r="F664" i="1"/>
  <c r="F656" i="1"/>
  <c r="F648" i="1"/>
  <c r="F640" i="1"/>
  <c r="F632" i="1"/>
  <c r="F624" i="1"/>
  <c r="F616" i="1"/>
  <c r="F608" i="1"/>
  <c r="F600" i="1"/>
  <c r="F592" i="1"/>
  <c r="F584" i="1"/>
  <c r="F576" i="1"/>
  <c r="F568" i="1"/>
  <c r="F560" i="1"/>
  <c r="F552" i="1"/>
  <c r="F544" i="1"/>
  <c r="F536" i="1"/>
  <c r="F528" i="1"/>
  <c r="F520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</calcChain>
</file>

<file path=xl/sharedStrings.xml><?xml version="1.0" encoding="utf-8"?>
<sst xmlns="http://schemas.openxmlformats.org/spreadsheetml/2006/main" count="2062" uniqueCount="1121">
  <si>
    <t>Código</t>
  </si>
  <si>
    <t>Procedencia</t>
  </si>
  <si>
    <t>Destino</t>
  </si>
  <si>
    <t>Fecha Ingreso</t>
  </si>
  <si>
    <t>Cantidad</t>
  </si>
  <si>
    <t>Costo unitario</t>
  </si>
  <si>
    <t>CD-0142</t>
  </si>
  <si>
    <t>DF-0084</t>
  </si>
  <si>
    <t>SB-0174</t>
  </si>
  <si>
    <t>AB-0280</t>
  </si>
  <si>
    <t>AB-0086</t>
  </si>
  <si>
    <t>CD-0062</t>
  </si>
  <si>
    <t>SB-0403</t>
  </si>
  <si>
    <t>CD-0016</t>
  </si>
  <si>
    <t>AL-0191</t>
  </si>
  <si>
    <t>CD-0300</t>
  </si>
  <si>
    <t>CD-0354</t>
  </si>
  <si>
    <t>AB-0347</t>
  </si>
  <si>
    <t>AB-0120</t>
  </si>
  <si>
    <t>AL-0070</t>
  </si>
  <si>
    <t>AB-0213</t>
  </si>
  <si>
    <t>SB-0096</t>
  </si>
  <si>
    <t>DF-0249</t>
  </si>
  <si>
    <t>SB-0333</t>
  </si>
  <si>
    <t>CD-0211</t>
  </si>
  <si>
    <t>AB-0148</t>
  </si>
  <si>
    <t>AL-0303</t>
  </si>
  <si>
    <t>SB-0310</t>
  </si>
  <si>
    <t>SB-0028</t>
  </si>
  <si>
    <t>CD-0044</t>
  </si>
  <si>
    <t>SB-0109</t>
  </si>
  <si>
    <t>AL-0410</t>
  </si>
  <si>
    <t>DF-0262</t>
  </si>
  <si>
    <t>DF-0274</t>
  </si>
  <si>
    <t>AL-0131</t>
  </si>
  <si>
    <t>SB-0140</t>
  </si>
  <si>
    <t>CD-0493</t>
  </si>
  <si>
    <t>AB-0118</t>
  </si>
  <si>
    <t>AL-0347</t>
  </si>
  <si>
    <t>AB-0060</t>
  </si>
  <si>
    <t>DF-0328</t>
  </si>
  <si>
    <t>AB-0175</t>
  </si>
  <si>
    <t>DF-0039</t>
  </si>
  <si>
    <t>DF-0352</t>
  </si>
  <si>
    <t>CD-0057</t>
  </si>
  <si>
    <t>SB-0018</t>
  </si>
  <si>
    <t>AB-0312</t>
  </si>
  <si>
    <t>AL-0396</t>
  </si>
  <si>
    <t>CD-0138</t>
  </si>
  <si>
    <t>SB-0305</t>
  </si>
  <si>
    <t>DF-0079</t>
  </si>
  <si>
    <t>DF-0340</t>
  </si>
  <si>
    <t>DF-0405</t>
  </si>
  <si>
    <t>AB-0349</t>
  </si>
  <si>
    <t>SB-0190</t>
  </si>
  <si>
    <t>DF-0115</t>
  </si>
  <si>
    <t>DF-0359</t>
  </si>
  <si>
    <t>CD-0290</t>
  </si>
  <si>
    <t>AL-0260</t>
  </si>
  <si>
    <t>AL-0139</t>
  </si>
  <si>
    <t>AL-0166</t>
  </si>
  <si>
    <t>AL-0235</t>
  </si>
  <si>
    <t>DF-0055</t>
  </si>
  <si>
    <t>DF-0080</t>
  </si>
  <si>
    <t>AB-0101</t>
  </si>
  <si>
    <t>CD-0275</t>
  </si>
  <si>
    <t>AB-0496</t>
  </si>
  <si>
    <t>CD-0360</t>
  </si>
  <si>
    <t>SB-0397</t>
  </si>
  <si>
    <t>AB-0075</t>
  </si>
  <si>
    <t>AB-0082</t>
  </si>
  <si>
    <t>AL-0360</t>
  </si>
  <si>
    <t>CD-0011</t>
  </si>
  <si>
    <t>CD-0064</t>
  </si>
  <si>
    <t>CD-0411</t>
  </si>
  <si>
    <t>SB-0177</t>
  </si>
  <si>
    <t>AL-0274</t>
  </si>
  <si>
    <t>CD-0071</t>
  </si>
  <si>
    <t>DF-0313</t>
  </si>
  <si>
    <t>AB-0314</t>
  </si>
  <si>
    <t>SB-0212</t>
  </si>
  <si>
    <t>SB-0060</t>
  </si>
  <si>
    <t>CD-0440</t>
  </si>
  <si>
    <t>SB-0372</t>
  </si>
  <si>
    <t>AB-0375</t>
  </si>
  <si>
    <t>DF-0233</t>
  </si>
  <si>
    <t>CD-0234</t>
  </si>
  <si>
    <t>SB-0445</t>
  </si>
  <si>
    <t>AB-0393</t>
  </si>
  <si>
    <t>AL-0192</t>
  </si>
  <si>
    <t>AB-0191</t>
  </si>
  <si>
    <t>DF-0116</t>
  </si>
  <si>
    <t>DF-0308</t>
  </si>
  <si>
    <t>AL-0478</t>
  </si>
  <si>
    <t>DF-0071</t>
  </si>
  <si>
    <t>SB-0103</t>
  </si>
  <si>
    <t>DF-0072</t>
  </si>
  <si>
    <t>DF-0486</t>
  </si>
  <si>
    <t>CD-0428</t>
  </si>
  <si>
    <t>AL-0473</t>
  </si>
  <si>
    <t>AB-0383</t>
  </si>
  <si>
    <t>DF-0117</t>
  </si>
  <si>
    <t>CD-0303</t>
  </si>
  <si>
    <t>SB-0362</t>
  </si>
  <si>
    <t>SB-0300</t>
  </si>
  <si>
    <t>DF-0005</t>
  </si>
  <si>
    <t>AB-0198</t>
  </si>
  <si>
    <t>DF-0074</t>
  </si>
  <si>
    <t>SB-0317</t>
  </si>
  <si>
    <t>DF-0491</t>
  </si>
  <si>
    <t>AB-0001</t>
  </si>
  <si>
    <t>CD-0257</t>
  </si>
  <si>
    <t>CD-0331</t>
  </si>
  <si>
    <t>AB-0211</t>
  </si>
  <si>
    <t>AB-0321</t>
  </si>
  <si>
    <t>CD-0083</t>
  </si>
  <si>
    <t>AB-0338</t>
  </si>
  <si>
    <t>SB-0473</t>
  </si>
  <si>
    <t>AL-0177</t>
  </si>
  <si>
    <t>AB-0186</t>
  </si>
  <si>
    <t>DF-0404</t>
  </si>
  <si>
    <t>DF-0154</t>
  </si>
  <si>
    <t>SB-0004</t>
  </si>
  <si>
    <t>DF-0350</t>
  </si>
  <si>
    <t>CD-0094</t>
  </si>
  <si>
    <t>AB-0483</t>
  </si>
  <si>
    <t>CD-0340</t>
  </si>
  <si>
    <t>DF-0488</t>
  </si>
  <si>
    <t>AL-0055</t>
  </si>
  <si>
    <t>AL-0247</t>
  </si>
  <si>
    <t>AB-0352</t>
  </si>
  <si>
    <t>CD-0345</t>
  </si>
  <si>
    <t>AL-0442</t>
  </si>
  <si>
    <t>AB-0370</t>
  </si>
  <si>
    <t>DF-0493</t>
  </si>
  <si>
    <t>SB-0303</t>
  </si>
  <si>
    <t>CD-0326</t>
  </si>
  <si>
    <t>AL-0027</t>
  </si>
  <si>
    <t>SB-0256</t>
  </si>
  <si>
    <t>CD-0377</t>
  </si>
  <si>
    <t>AB-0389</t>
  </si>
  <si>
    <t>AL-0232</t>
  </si>
  <si>
    <t>DF-0498</t>
  </si>
  <si>
    <t>AL-0444</t>
  </si>
  <si>
    <t>SB-0288</t>
  </si>
  <si>
    <t>AB-0163</t>
  </si>
  <si>
    <t>AL-0203</t>
  </si>
  <si>
    <t>CD-0464</t>
  </si>
  <si>
    <t>AL-0302</t>
  </si>
  <si>
    <t>DF-0330</t>
  </si>
  <si>
    <t>AL-0400</t>
  </si>
  <si>
    <t>CD-0112</t>
  </si>
  <si>
    <t>DF-0314</t>
  </si>
  <si>
    <t>AL-0409</t>
  </si>
  <si>
    <t>CD-0145</t>
  </si>
  <si>
    <t>DF-0434</t>
  </si>
  <si>
    <t>DF-0018</t>
  </si>
  <si>
    <t>SB-0108</t>
  </si>
  <si>
    <t>CD-0002</t>
  </si>
  <si>
    <t>AB-0094</t>
  </si>
  <si>
    <t>AL-0172</t>
  </si>
  <si>
    <t>AB-0239</t>
  </si>
  <si>
    <t>AL-0472</t>
  </si>
  <si>
    <t>DF-0235</t>
  </si>
  <si>
    <t>AB-0193</t>
  </si>
  <si>
    <t>AL-0018</t>
  </si>
  <si>
    <t>SB-0036</t>
  </si>
  <si>
    <t>SB-0326</t>
  </si>
  <si>
    <t>AB-0427</t>
  </si>
  <si>
    <t>AL-0312</t>
  </si>
  <si>
    <t>SB-0287</t>
  </si>
  <si>
    <t>CD-0494</t>
  </si>
  <si>
    <t>CD-0277</t>
  </si>
  <si>
    <t>DF-0419</t>
  </si>
  <si>
    <t>AL-0081</t>
  </si>
  <si>
    <t>DF-0375</t>
  </si>
  <si>
    <t>AL-0132</t>
  </si>
  <si>
    <t>DF-0009</t>
  </si>
  <si>
    <t>AB-0081</t>
  </si>
  <si>
    <t>AB-0351</t>
  </si>
  <si>
    <t>DF-0067</t>
  </si>
  <si>
    <t>CD-0397</t>
  </si>
  <si>
    <t>DF-0312</t>
  </si>
  <si>
    <t>AB-0026</t>
  </si>
  <si>
    <t>DF-0087</t>
  </si>
  <si>
    <t>SB-0407</t>
  </si>
  <si>
    <t>DF-0304</t>
  </si>
  <si>
    <t>AL-0277</t>
  </si>
  <si>
    <t>AB-0418</t>
  </si>
  <si>
    <t>AL-0058</t>
  </si>
  <si>
    <t>AL-0314</t>
  </si>
  <si>
    <t>CD-0134</t>
  </si>
  <si>
    <t>AB-0290</t>
  </si>
  <si>
    <t>SB-0359</t>
  </si>
  <si>
    <t>CD-0248</t>
  </si>
  <si>
    <t>AL-0161</t>
  </si>
  <si>
    <t>AB-0444</t>
  </si>
  <si>
    <t>AB-0470</t>
  </si>
  <si>
    <t>DF-0387</t>
  </si>
  <si>
    <t>SB-0009</t>
  </si>
  <si>
    <t>DF-0180</t>
  </si>
  <si>
    <t>SB-0013</t>
  </si>
  <si>
    <t>DF-0200</t>
  </si>
  <si>
    <t>CD-0322</t>
  </si>
  <si>
    <t>CD-0299</t>
  </si>
  <si>
    <t>SB-0098</t>
  </si>
  <si>
    <t>AB-0463</t>
  </si>
  <si>
    <t>AB-0411</t>
  </si>
  <si>
    <t>SB-0069</t>
  </si>
  <si>
    <t>SB-0129</t>
  </si>
  <si>
    <t>CD-0267</t>
  </si>
  <si>
    <t>DF-0205</t>
  </si>
  <si>
    <t>SB-0092</t>
  </si>
  <si>
    <t>CD-0284</t>
  </si>
  <si>
    <t>CD-0382</t>
  </si>
  <si>
    <t>DF-0043</t>
  </si>
  <si>
    <t>SB-0258</t>
  </si>
  <si>
    <t>AB-0448</t>
  </si>
  <si>
    <t>AL-0246</t>
  </si>
  <si>
    <t>AB-0486</t>
  </si>
  <si>
    <t>CD-0004</t>
  </si>
  <si>
    <t>AL-0207</t>
  </si>
  <si>
    <t>CD-0412</t>
  </si>
  <si>
    <t>AB-0119</t>
  </si>
  <si>
    <t>SB-0167</t>
  </si>
  <si>
    <t>CD-0274</t>
  </si>
  <si>
    <t>SB-0336</t>
  </si>
  <si>
    <t>DF-0336</t>
  </si>
  <si>
    <t>AL-0024</t>
  </si>
  <si>
    <t>SB-0269</t>
  </si>
  <si>
    <t>SB-0367</t>
  </si>
  <si>
    <t>CD-0241</t>
  </si>
  <si>
    <t>DF-0302</t>
  </si>
  <si>
    <t>AB-0401</t>
  </si>
  <si>
    <t>DF-0070</t>
  </si>
  <si>
    <t>CD-0304</t>
  </si>
  <si>
    <t>DF-0477</t>
  </si>
  <si>
    <t>CD-0218</t>
  </si>
  <si>
    <t>AB-0294</t>
  </si>
  <si>
    <t>SB-0055</t>
  </si>
  <si>
    <t>AB-0250</t>
  </si>
  <si>
    <t>SB-0246</t>
  </si>
  <si>
    <t>AL-0222</t>
  </si>
  <si>
    <t>CD-0260</t>
  </si>
  <si>
    <t>CD-0017</t>
  </si>
  <si>
    <t>SB-0349</t>
  </si>
  <si>
    <t>DF-0088</t>
  </si>
  <si>
    <t>DF-0453</t>
  </si>
  <si>
    <t>CD-0393</t>
  </si>
  <si>
    <t>SB-0318</t>
  </si>
  <si>
    <t>DF-0173</t>
  </si>
  <si>
    <t>AL-0151</t>
  </si>
  <si>
    <t>AB-0177</t>
  </si>
  <si>
    <t>AB-0497</t>
  </si>
  <si>
    <t>CD-0403</t>
  </si>
  <si>
    <t>SB-0423</t>
  </si>
  <si>
    <t>SB-0389</t>
  </si>
  <si>
    <t>AB-0476</t>
  </si>
  <si>
    <t>SB-0347</t>
  </si>
  <si>
    <t>SB-0499</t>
  </si>
  <si>
    <t>AB-0243</t>
  </si>
  <si>
    <t>SB-0078</t>
  </si>
  <si>
    <t>AB-0414</t>
  </si>
  <si>
    <t>AB-0258</t>
  </si>
  <si>
    <t>CD-0177</t>
  </si>
  <si>
    <t>AL-0446</t>
  </si>
  <si>
    <t>AB-0360</t>
  </si>
  <si>
    <t>CD-0224</t>
  </si>
  <si>
    <t>AB-0304</t>
  </si>
  <si>
    <t>CD-0137</t>
  </si>
  <si>
    <t>CD-0311</t>
  </si>
  <si>
    <t>AB-0462</t>
  </si>
  <si>
    <t>CD-0420</t>
  </si>
  <si>
    <t>AL-0298</t>
  </si>
  <si>
    <t>CD-0210</t>
  </si>
  <si>
    <t>AB-0487</t>
  </si>
  <si>
    <t>AL-0179</t>
  </si>
  <si>
    <t>CD-0214</t>
  </si>
  <si>
    <t>AB-0356</t>
  </si>
  <si>
    <t>AB-0313</t>
  </si>
  <si>
    <t>AB-0022</t>
  </si>
  <si>
    <t>CD-0106</t>
  </si>
  <si>
    <t>DF-0333</t>
  </si>
  <si>
    <t>AL-0016</t>
  </si>
  <si>
    <t>CD-0390</t>
  </si>
  <si>
    <t>CD-0259</t>
  </si>
  <si>
    <t>SB-0441</t>
  </si>
  <si>
    <t>AB-0473</t>
  </si>
  <si>
    <t>SB-0436</t>
  </si>
  <si>
    <t>CD-0032</t>
  </si>
  <si>
    <t>AB-0145</t>
  </si>
  <si>
    <t>CD-0193</t>
  </si>
  <si>
    <t>SB-0354</t>
  </si>
  <si>
    <t>CD-0012</t>
  </si>
  <si>
    <t>AL-0165</t>
  </si>
  <si>
    <t>AB-0416</t>
  </si>
  <si>
    <t>AL-0395</t>
  </si>
  <si>
    <t>DF-0196</t>
  </si>
  <si>
    <t>CD-0022</t>
  </si>
  <si>
    <t>DF-0234</t>
  </si>
  <si>
    <t>CD-0465</t>
  </si>
  <si>
    <t>DF-0162</t>
  </si>
  <si>
    <t>DF-0082</t>
  </si>
  <si>
    <t>CD-0401</t>
  </si>
  <si>
    <t>SB-0435</t>
  </si>
  <si>
    <t>AB-0257</t>
  </si>
  <si>
    <t>AB-0054</t>
  </si>
  <si>
    <t>SB-0259</t>
  </si>
  <si>
    <t>AB-0451</t>
  </si>
  <si>
    <t>CD-0192</t>
  </si>
  <si>
    <t>AL-0280</t>
  </si>
  <si>
    <t>AL-0497</t>
  </si>
  <si>
    <t>DF-0164</t>
  </si>
  <si>
    <t>AB-0074</t>
  </si>
  <si>
    <t>AL-0267</t>
  </si>
  <si>
    <t>AL-0443</t>
  </si>
  <si>
    <t>AL-0358</t>
  </si>
  <si>
    <t>AL-0371</t>
  </si>
  <si>
    <t>AB-0088</t>
  </si>
  <si>
    <t>SB-0446</t>
  </si>
  <si>
    <t>SB-0042</t>
  </si>
  <si>
    <t>CD-0447</t>
  </si>
  <si>
    <t>AL-0292</t>
  </si>
  <si>
    <t>CD-0423</t>
  </si>
  <si>
    <t>AB-0095</t>
  </si>
  <si>
    <t>CD-0301</t>
  </si>
  <si>
    <t>CD-0443</t>
  </si>
  <si>
    <t>SB-0214</t>
  </si>
  <si>
    <t>CD-0242</t>
  </si>
  <si>
    <t>CD-0223</t>
  </si>
  <si>
    <t>CD-0287</t>
  </si>
  <si>
    <t>AL-0046</t>
  </si>
  <si>
    <t>AL-0412</t>
  </si>
  <si>
    <t>DF-0278</t>
  </si>
  <si>
    <t>AL-0310</t>
  </si>
  <si>
    <t>CD-0380</t>
  </si>
  <si>
    <t>AL-0087</t>
  </si>
  <si>
    <t>SB-0173</t>
  </si>
  <si>
    <t>DF-0283</t>
  </si>
  <si>
    <t>SB-0251</t>
  </si>
  <si>
    <t>DF-0303</t>
  </si>
  <si>
    <t>AB-0399</t>
  </si>
  <si>
    <t>CD-0254</t>
  </si>
  <si>
    <t>AB-0276</t>
  </si>
  <si>
    <t>DF-0464</t>
  </si>
  <si>
    <t>AL-0484</t>
  </si>
  <si>
    <t>SB-0388</t>
  </si>
  <si>
    <t>DF-0215</t>
  </si>
  <si>
    <t>AL-0124</t>
  </si>
  <si>
    <t>SB-0316</t>
  </si>
  <si>
    <t>AB-0376</t>
  </si>
  <si>
    <t>AB-0499</t>
  </si>
  <si>
    <t>AL-0340</t>
  </si>
  <si>
    <t>DF-0415</t>
  </si>
  <si>
    <t>AL-0253</t>
  </si>
  <si>
    <t>AL-0090</t>
  </si>
  <si>
    <t>SB-0254</t>
  </si>
  <si>
    <t>AB-0344</t>
  </si>
  <si>
    <t>AB-0002</t>
  </si>
  <si>
    <t>SB-0393</t>
  </si>
  <si>
    <t>CD-0048</t>
  </si>
  <si>
    <t>CD-0063</t>
  </si>
  <si>
    <t>SB-0280</t>
  </si>
  <si>
    <t>DF-0435</t>
  </si>
  <si>
    <t>CD-0197</t>
  </si>
  <si>
    <t>AB-0295</t>
  </si>
  <si>
    <t>AB-0011</t>
  </si>
  <si>
    <t>AL-0342</t>
  </si>
  <si>
    <t>CD-0196</t>
  </si>
  <si>
    <t>SB-0428</t>
  </si>
  <si>
    <t>AL-0356</t>
  </si>
  <si>
    <t>AL-0255</t>
  </si>
  <si>
    <t>DF-0029</t>
  </si>
  <si>
    <t>CD-0264</t>
  </si>
  <si>
    <t>AL-0053</t>
  </si>
  <si>
    <t>CD-0365</t>
  </si>
  <si>
    <t>AL-0029</t>
  </si>
  <si>
    <t>AL-0436</t>
  </si>
  <si>
    <t>DF-0137</t>
  </si>
  <si>
    <t>AL-0466</t>
  </si>
  <si>
    <t>DF-0474</t>
  </si>
  <si>
    <t>DF-0241</t>
  </si>
  <si>
    <t>CD-0373</t>
  </si>
  <si>
    <t>SB-0350</t>
  </si>
  <si>
    <t>AB-0445</t>
  </si>
  <si>
    <t>AB-0188</t>
  </si>
  <si>
    <t>DF-0211</t>
  </si>
  <si>
    <t>AB-0337</t>
  </si>
  <si>
    <t>SB-0090</t>
  </si>
  <si>
    <t>DF-0058</t>
  </si>
  <si>
    <t>CD-0486</t>
  </si>
  <si>
    <t>AB-0439</t>
  </si>
  <si>
    <t>SB-0282</t>
  </si>
  <si>
    <t>SB-0373</t>
  </si>
  <si>
    <t>DF-0412</t>
  </si>
  <si>
    <t>AL-0487</t>
  </si>
  <si>
    <t>CD-0384</t>
  </si>
  <si>
    <t>SB-0298</t>
  </si>
  <si>
    <t>SB-0365</t>
  </si>
  <si>
    <t>CD-0405</t>
  </si>
  <si>
    <t>CD-0425</t>
  </si>
  <si>
    <t>SB-0263</t>
  </si>
  <si>
    <t>SB-0062</t>
  </si>
  <si>
    <t>AL-0387</t>
  </si>
  <si>
    <t>SB-0050</t>
  </si>
  <si>
    <t>SB-0201</t>
  </si>
  <si>
    <t>AB-0115</t>
  </si>
  <si>
    <t>CD-0370</t>
  </si>
  <si>
    <t>CD-0487</t>
  </si>
  <si>
    <t>AL-0194</t>
  </si>
  <si>
    <t>AL-0495</t>
  </si>
  <si>
    <t>SB-0186</t>
  </si>
  <si>
    <t>DF-0360</t>
  </si>
  <si>
    <t>DF-0394</t>
  </si>
  <si>
    <t>SB-0431</t>
  </si>
  <si>
    <t>DF-0237</t>
  </si>
  <si>
    <t>CD-0456</t>
  </si>
  <si>
    <t>SB-0081</t>
  </si>
  <si>
    <t>DF-0053</t>
  </si>
  <si>
    <t>CD-0189</t>
  </si>
  <si>
    <t>AL-0119</t>
  </si>
  <si>
    <t>AB-0372</t>
  </si>
  <si>
    <t>DF-0402</t>
  </si>
  <si>
    <t>AB-0422</t>
  </si>
  <si>
    <t>DF-0032</t>
  </si>
  <si>
    <t>DF-0188</t>
  </si>
  <si>
    <t>SB-0044</t>
  </si>
  <si>
    <t>AB-0453</t>
  </si>
  <si>
    <t>CD-0156</t>
  </si>
  <si>
    <t>DF-0398</t>
  </si>
  <si>
    <t>AL-0216</t>
  </si>
  <si>
    <t>AB-0311</t>
  </si>
  <si>
    <t>AL-0429</t>
  </si>
  <si>
    <t>DF-0107</t>
  </si>
  <si>
    <t>CD-0459</t>
  </si>
  <si>
    <t>SB-0054</t>
  </si>
  <si>
    <t>SB-0301</t>
  </si>
  <si>
    <t>DF-0227</t>
  </si>
  <si>
    <t>AB-0361</t>
  </si>
  <si>
    <t>AB-0231</t>
  </si>
  <si>
    <t>DF-0480</t>
  </si>
  <si>
    <t>SB-0415</t>
  </si>
  <si>
    <t>AB-0207</t>
  </si>
  <si>
    <t>AB-0373</t>
  </si>
  <si>
    <t>AL-0330</t>
  </si>
  <si>
    <t>CD-0178</t>
  </si>
  <si>
    <t>SB-0221</t>
  </si>
  <si>
    <t>AL-0470</t>
  </si>
  <si>
    <t>AB-0028</t>
  </si>
  <si>
    <t>AL-0108</t>
  </si>
  <si>
    <t>SB-0370</t>
  </si>
  <si>
    <t>CD-0045</t>
  </si>
  <si>
    <t>SB-0052</t>
  </si>
  <si>
    <t>CD-0308</t>
  </si>
  <si>
    <t>AL-0362</t>
  </si>
  <si>
    <t>AL-0155</t>
  </si>
  <si>
    <t>AL-0417</t>
  </si>
  <si>
    <t>AB-0423</t>
  </si>
  <si>
    <t>CD-0073</t>
  </si>
  <si>
    <t>AL-0468</t>
  </si>
  <si>
    <t>CD-0078</t>
  </si>
  <si>
    <t>DF-0156</t>
  </si>
  <si>
    <t>DF-0446</t>
  </si>
  <si>
    <t>AB-0190</t>
  </si>
  <si>
    <t>DF-0471</t>
  </si>
  <si>
    <t>AB-0365</t>
  </si>
  <si>
    <t>AB-0170</t>
  </si>
  <si>
    <t>DF-0040</t>
  </si>
  <si>
    <t>AB-0492</t>
  </si>
  <si>
    <t>SB-0448</t>
  </si>
  <si>
    <t>AB-0302</t>
  </si>
  <si>
    <t>CD-0463</t>
  </si>
  <si>
    <t>AB-0268</t>
  </si>
  <si>
    <t>AL-0239</t>
  </si>
  <si>
    <t>DF-0172</t>
  </si>
  <si>
    <t>SB-0083</t>
  </si>
  <si>
    <t>AL-0401</t>
  </si>
  <si>
    <t>SB-0039</t>
  </si>
  <si>
    <t>AB-0316</t>
  </si>
  <si>
    <t>AL-0010</t>
  </si>
  <si>
    <t>CD-0096</t>
  </si>
  <si>
    <t>DF-0459</t>
  </si>
  <si>
    <t>DF-0057</t>
  </si>
  <si>
    <t>AB-0051</t>
  </si>
  <si>
    <t>AB-0500</t>
  </si>
  <si>
    <t>AB-0317</t>
  </si>
  <si>
    <t>AL-0421</t>
  </si>
  <si>
    <t>AB-0281</t>
  </si>
  <si>
    <t>AB-0323</t>
  </si>
  <si>
    <t>DF-0320</t>
  </si>
  <si>
    <t>SB-0477</t>
  </si>
  <si>
    <t>AB-0224</t>
  </si>
  <si>
    <t>AL-0021</t>
  </si>
  <si>
    <t>CD-0179</t>
  </si>
  <si>
    <t>CD-0280</t>
  </si>
  <si>
    <t>SB-0089</t>
  </si>
  <si>
    <t>AL-0080</t>
  </si>
  <si>
    <t>AL-0037</t>
  </si>
  <si>
    <t>AL-0135</t>
  </si>
  <si>
    <t>DF-0155</t>
  </si>
  <si>
    <t>AL-0125</t>
  </si>
  <si>
    <t>CD-0136</t>
  </si>
  <si>
    <t>SB-0244</t>
  </si>
  <si>
    <t>CD-0067</t>
  </si>
  <si>
    <t>AB-0343</t>
  </si>
  <si>
    <t>AL-0287</t>
  </si>
  <si>
    <t>AL-0269</t>
  </si>
  <si>
    <t>AL-0486</t>
  </si>
  <si>
    <t>AL-0284</t>
  </si>
  <si>
    <t>AL-0241</t>
  </si>
  <si>
    <t>AL-0394</t>
  </si>
  <si>
    <t>SB-0264</t>
  </si>
  <si>
    <t>AB-0429</t>
  </si>
  <si>
    <t>DF-0169</t>
  </si>
  <si>
    <t>DF-0133</t>
  </si>
  <si>
    <t>CD-0079</t>
  </si>
  <si>
    <t>SB-0278</t>
  </si>
  <si>
    <t>AB-0031</t>
  </si>
  <si>
    <t>CD-0001</t>
  </si>
  <si>
    <t>AB-0345</t>
  </si>
  <si>
    <t>AL-0328</t>
  </si>
  <si>
    <t>AL-0375</t>
  </si>
  <si>
    <t>SB-0344</t>
  </si>
  <si>
    <t>AB-0024</t>
  </si>
  <si>
    <t>CD-0227</t>
  </si>
  <si>
    <t>SB-0274</t>
  </si>
  <si>
    <t>DF-0228</t>
  </si>
  <si>
    <t>DF-0494</t>
  </si>
  <si>
    <t>DF-0417</t>
  </si>
  <si>
    <t>DF-0194</t>
  </si>
  <si>
    <t>DF-0136</t>
  </si>
  <si>
    <t>SB-0408</t>
  </si>
  <si>
    <t>SB-0302</t>
  </si>
  <si>
    <t>AL-0320</t>
  </si>
  <si>
    <t>DF-0093</t>
  </si>
  <si>
    <t>AB-0394</t>
  </si>
  <si>
    <t>CD-0318</t>
  </si>
  <si>
    <t>AB-0386</t>
  </si>
  <si>
    <t>DF-0470</t>
  </si>
  <si>
    <t>SB-0127</t>
  </si>
  <si>
    <t>AB-0425</t>
  </si>
  <si>
    <t>AB-0478</t>
  </si>
  <si>
    <t>AL-0244</t>
  </si>
  <si>
    <t>AL-0391</t>
  </si>
  <si>
    <t>DF-0423</t>
  </si>
  <si>
    <t>SB-0500</t>
  </si>
  <si>
    <t>CD-0352</t>
  </si>
  <si>
    <t>CD-0433</t>
  </si>
  <si>
    <t>CD-0395</t>
  </si>
  <si>
    <t>DF-0345</t>
  </si>
  <si>
    <t>DF-0384</t>
  </si>
  <si>
    <t>CD-0306</t>
  </si>
  <si>
    <t>CD-0492</t>
  </si>
  <si>
    <t>DF-0280</t>
  </si>
  <si>
    <t>SB-0432</t>
  </si>
  <si>
    <t>AL-0220</t>
  </si>
  <si>
    <t>DF-0047</t>
  </si>
  <si>
    <t>SB-0351</t>
  </si>
  <si>
    <t>AB-0397</t>
  </si>
  <si>
    <t>CD-0114</t>
  </si>
  <si>
    <t>AB-0403</t>
  </si>
  <si>
    <t>SB-0191</t>
  </si>
  <si>
    <t>DF-0125</t>
  </si>
  <si>
    <t>DF-0311</t>
  </si>
  <si>
    <t>AL-0182</t>
  </si>
  <si>
    <t>AB-0149</t>
  </si>
  <si>
    <t>CD-0269</t>
  </si>
  <si>
    <t>CD-0419</t>
  </si>
  <si>
    <t>DF-0317</t>
  </si>
  <si>
    <t>DF-0023</t>
  </si>
  <si>
    <t>SB-0005</t>
  </si>
  <si>
    <t>CD-0056</t>
  </si>
  <si>
    <t>AL-0454</t>
  </si>
  <si>
    <t>SB-0406</t>
  </si>
  <si>
    <t>AB-0241</t>
  </si>
  <si>
    <t>AB-0420</t>
  </si>
  <si>
    <t>SB-0203</t>
  </si>
  <si>
    <t>CD-0265</t>
  </si>
  <si>
    <t>DF-0089</t>
  </si>
  <si>
    <t>DF-0309</t>
  </si>
  <si>
    <t>AB-0484</t>
  </si>
  <si>
    <t>DF-0231</t>
  </si>
  <si>
    <t>DF-0325</t>
  </si>
  <si>
    <t>SB-0387</t>
  </si>
  <si>
    <t>AB-0259</t>
  </si>
  <si>
    <t>CD-0006</t>
  </si>
  <si>
    <t>DF-0170</t>
  </si>
  <si>
    <t>AB-0262</t>
  </si>
  <si>
    <t>DF-0294</t>
  </si>
  <si>
    <t>AL-0406</t>
  </si>
  <si>
    <t>AB-0388</t>
  </si>
  <si>
    <t>AL-0200</t>
  </si>
  <si>
    <t>SB-0142</t>
  </si>
  <si>
    <t>AB-0371</t>
  </si>
  <si>
    <t>AL-0039</t>
  </si>
  <si>
    <t>AB-0432</t>
  </si>
  <si>
    <t>CD-0409</t>
  </si>
  <si>
    <t>AB-0121</t>
  </si>
  <si>
    <t>SB-0208</t>
  </si>
  <si>
    <t>CD-0133</t>
  </si>
  <si>
    <t>DF-0019</t>
  </si>
  <si>
    <t>AB-0037</t>
  </si>
  <si>
    <t>AL-0077</t>
  </si>
  <si>
    <t>AL-0275</t>
  </si>
  <si>
    <t>DF-0380</t>
  </si>
  <si>
    <t>SB-0273</t>
  </si>
  <si>
    <t>AB-0308</t>
  </si>
  <si>
    <t>SB-0369</t>
  </si>
  <si>
    <t>AB-0162</t>
  </si>
  <si>
    <t>DF-0271</t>
  </si>
  <si>
    <t>DF-0106</t>
  </si>
  <si>
    <t>DF-0305</t>
  </si>
  <si>
    <t>AL-0217</t>
  </si>
  <si>
    <t>CD-0338</t>
  </si>
  <si>
    <t>SB-0360</t>
  </si>
  <si>
    <t>DF-0001</t>
  </si>
  <si>
    <t>DF-0054</t>
  </si>
  <si>
    <t>CD-0140</t>
  </si>
  <si>
    <t>CD-0216</t>
  </si>
  <si>
    <t>SB-0293</t>
  </si>
  <si>
    <t>SB-0194</t>
  </si>
  <si>
    <t>CD-0228</t>
  </si>
  <si>
    <t>AL-0370</t>
  </si>
  <si>
    <t>AL-0142</t>
  </si>
  <si>
    <t>AB-0035</t>
  </si>
  <si>
    <t>CD-0421</t>
  </si>
  <si>
    <t>AL-0311</t>
  </si>
  <si>
    <t>CD-0453</t>
  </si>
  <si>
    <t>AB-0059</t>
  </si>
  <si>
    <t>SB-0023</t>
  </si>
  <si>
    <t>DF-0131</t>
  </si>
  <si>
    <t>CD-0231</t>
  </si>
  <si>
    <t>CD-0261</t>
  </si>
  <si>
    <t>AL-0359</t>
  </si>
  <si>
    <t>CD-0149</t>
  </si>
  <si>
    <t>AB-0173</t>
  </si>
  <si>
    <t>SB-0143</t>
  </si>
  <si>
    <t>SB-0088</t>
  </si>
  <si>
    <t>AL-0272</t>
  </si>
  <si>
    <t>AB-0412</t>
  </si>
  <si>
    <t>AB-0472</t>
  </si>
  <si>
    <t>SB-0342</t>
  </si>
  <si>
    <t>AL-0465</t>
  </si>
  <si>
    <t>AL-0031</t>
  </si>
  <si>
    <t>AL-0068</t>
  </si>
  <si>
    <t>CD-0256</t>
  </si>
  <si>
    <t>CD-0147</t>
  </si>
  <si>
    <t>DF-0408</t>
  </si>
  <si>
    <t>DF-0273</t>
  </si>
  <si>
    <t>AB-0428</t>
  </si>
  <si>
    <t>CD-0449</t>
  </si>
  <si>
    <t>SB-0442</t>
  </si>
  <si>
    <t>SB-0491</t>
  </si>
  <si>
    <t>DF-0026</t>
  </si>
  <si>
    <t>SB-0038</t>
  </si>
  <si>
    <t>AB-0225</t>
  </si>
  <si>
    <t>SB-0045</t>
  </si>
  <si>
    <t>SB-0101</t>
  </si>
  <si>
    <t>SB-0225</t>
  </si>
  <si>
    <t>SB-0405</t>
  </si>
  <si>
    <t>DF-0362</t>
  </si>
  <si>
    <t>AB-0355</t>
  </si>
  <si>
    <t>SB-0484</t>
  </si>
  <si>
    <t>DF-0034</t>
  </si>
  <si>
    <t>CD-0245</t>
  </si>
  <si>
    <t>CD-0418</t>
  </si>
  <si>
    <t>CD-0296</t>
  </si>
  <si>
    <t>CD-0081</t>
  </si>
  <si>
    <t>AL-0271</t>
  </si>
  <si>
    <t>CD-0333</t>
  </si>
  <si>
    <t>CD-0018</t>
  </si>
  <si>
    <t>AL-0353</t>
  </si>
  <si>
    <t>DF-0337</t>
  </si>
  <si>
    <t>CD-0317</t>
  </si>
  <si>
    <t>AL-0111</t>
  </si>
  <si>
    <t>DF-0433</t>
  </si>
  <si>
    <t>AB-0246</t>
  </si>
  <si>
    <t>AL-0205</t>
  </si>
  <si>
    <t>DF-0458</t>
  </si>
  <si>
    <t>SB-0289</t>
  </si>
  <si>
    <t>CD-0396</t>
  </si>
  <si>
    <t>CD-0406</t>
  </si>
  <si>
    <t>CD-0371</t>
  </si>
  <si>
    <t>AB-0490</t>
  </si>
  <si>
    <t>AL-0129</t>
  </si>
  <si>
    <t>CD-0497</t>
  </si>
  <si>
    <t>DF-0473</t>
  </si>
  <si>
    <t>SB-0232</t>
  </si>
  <si>
    <t>DF-0083</t>
  </si>
  <si>
    <t>SB-0416</t>
  </si>
  <si>
    <t>DF-0272</t>
  </si>
  <si>
    <t>DF-0409</t>
  </si>
  <si>
    <t>AB-0133</t>
  </si>
  <si>
    <t>SB-0466</t>
  </si>
  <si>
    <t>AB-0154</t>
  </si>
  <si>
    <t>SB-0284</t>
  </si>
  <si>
    <t>AB-0044</t>
  </si>
  <si>
    <t>SB-0016</t>
  </si>
  <si>
    <t>AB-0296</t>
  </si>
  <si>
    <t>SB-0261</t>
  </si>
  <si>
    <t>CD-0446</t>
  </si>
  <si>
    <t>SB-0330</t>
  </si>
  <si>
    <t>CD-0444</t>
  </si>
  <si>
    <t>AL-0425</t>
  </si>
  <si>
    <t>DF-0497</t>
  </si>
  <si>
    <t>SB-0328</t>
  </si>
  <si>
    <t>DF-0171</t>
  </si>
  <si>
    <t>DF-0466</t>
  </si>
  <si>
    <t>SB-0014</t>
  </si>
  <si>
    <t>DF-0095</t>
  </si>
  <si>
    <t>AB-0203</t>
  </si>
  <si>
    <t>DF-0108</t>
  </si>
  <si>
    <t>AL-0036</t>
  </si>
  <si>
    <t>CD-0236</t>
  </si>
  <si>
    <t>SB-0022</t>
  </si>
  <si>
    <t>CD-0101</t>
  </si>
  <si>
    <t>AB-0465</t>
  </si>
  <si>
    <t>AB-0248</t>
  </si>
  <si>
    <t>CD-0320</t>
  </si>
  <si>
    <t>CD-0086</t>
  </si>
  <si>
    <t>AB-0220</t>
  </si>
  <si>
    <t>AB-0093</t>
  </si>
  <si>
    <t>AB-0449</t>
  </si>
  <si>
    <t>SB-0049</t>
  </si>
  <si>
    <t>SB-0364</t>
  </si>
  <si>
    <t>AB-0230</t>
  </si>
  <si>
    <t>CD-0270</t>
  </si>
  <si>
    <t>AL-0399</t>
  </si>
  <si>
    <t>DF-0035</t>
  </si>
  <si>
    <t>DF-0385</t>
  </si>
  <si>
    <t>DF-0068</t>
  </si>
  <si>
    <t>CD-0495</t>
  </si>
  <si>
    <t>DF-0268</t>
  </si>
  <si>
    <t>AL-0051</t>
  </si>
  <si>
    <t>AL-0329</t>
  </si>
  <si>
    <t>AL-0147</t>
  </si>
  <si>
    <t>SB-0469</t>
  </si>
  <si>
    <t>CD-0249</t>
  </si>
  <si>
    <t>AL-0282</t>
  </si>
  <si>
    <t>SB-0357</t>
  </si>
  <si>
    <t>AL-0480</t>
  </si>
  <si>
    <t>SB-0172</t>
  </si>
  <si>
    <t>DF-0319</t>
  </si>
  <si>
    <t>AL-0057</t>
  </si>
  <si>
    <t>SB-0239</t>
  </si>
  <si>
    <t>AB-0192</t>
  </si>
  <si>
    <t>AB-0283</t>
  </si>
  <si>
    <t>CD-0363</t>
  </si>
  <si>
    <t>AL-0365</t>
  </si>
  <si>
    <t>AB-0053</t>
  </si>
  <si>
    <t>CD-0010</t>
  </si>
  <si>
    <t>CD-0121</t>
  </si>
  <si>
    <t>SB-0157</t>
  </si>
  <si>
    <t>AB-0092</t>
  </si>
  <si>
    <t>DF-0140</t>
  </si>
  <si>
    <t>AB-0493</t>
  </si>
  <si>
    <t>SB-0209</t>
  </si>
  <si>
    <t>CD-0441</t>
  </si>
  <si>
    <t>AB-0333</t>
  </si>
  <si>
    <t>SB-0399</t>
  </si>
  <si>
    <t>CD-0191</t>
  </si>
  <si>
    <t>AL-0475</t>
  </si>
  <si>
    <t>CD-0161</t>
  </si>
  <si>
    <t>AL-0238</t>
  </si>
  <si>
    <t>AL-0094</t>
  </si>
  <si>
    <t>AL-0351</t>
  </si>
  <si>
    <t>AB-0048</t>
  </si>
  <si>
    <t>CD-0288</t>
  </si>
  <si>
    <t>CD-0500</t>
  </si>
  <si>
    <t>DF-0143</t>
  </si>
  <si>
    <t>DF-0069</t>
  </si>
  <si>
    <t>AB-0405</t>
  </si>
  <si>
    <t>DF-0092</t>
  </si>
  <si>
    <t>AL-0109</t>
  </si>
  <si>
    <t>DF-0299</t>
  </si>
  <si>
    <t>SB-0181</t>
  </si>
  <si>
    <t>DF-0020</t>
  </si>
  <si>
    <t>DF-0298</t>
  </si>
  <si>
    <t>SB-0398</t>
  </si>
  <si>
    <t>CD-0415</t>
  </si>
  <si>
    <t>AL-0323</t>
  </si>
  <si>
    <t>DF-0256</t>
  </si>
  <si>
    <t>CD-0341</t>
  </si>
  <si>
    <t>CD-0187</t>
  </si>
  <si>
    <t>DF-0091</t>
  </si>
  <si>
    <t>CD-0023</t>
  </si>
  <si>
    <t>AL-0294</t>
  </si>
  <si>
    <t>DF-0114</t>
  </si>
  <si>
    <t>SB-0297</t>
  </si>
  <si>
    <t>AB-0046</t>
  </si>
  <si>
    <t>SB-0401</t>
  </si>
  <si>
    <t>AL-0193</t>
  </si>
  <si>
    <t>SB-0021</t>
  </si>
  <si>
    <t>AL-0114</t>
  </si>
  <si>
    <t>DF-0382</t>
  </si>
  <si>
    <t>CD-0323</t>
  </si>
  <si>
    <t>AL-0373</t>
  </si>
  <si>
    <t>AB-0367</t>
  </si>
  <si>
    <t>AL-0128</t>
  </si>
  <si>
    <t>SB-0341</t>
  </si>
  <si>
    <t>SB-0417</t>
  </si>
  <si>
    <t>SB-0184</t>
  </si>
  <si>
    <t>AL-0105</t>
  </si>
  <si>
    <t>SB-0483</t>
  </si>
  <si>
    <t>CD-0386</t>
  </si>
  <si>
    <t>AB-0307</t>
  </si>
  <si>
    <t>AL-0013</t>
  </si>
  <si>
    <t>AL-0343</t>
  </si>
  <si>
    <t>DF-0468</t>
  </si>
  <si>
    <t>DF-0373</t>
  </si>
  <si>
    <t>DF-0096</t>
  </si>
  <si>
    <t>AL-0457</t>
  </si>
  <si>
    <t>SB-0309</t>
  </si>
  <si>
    <t>SB-0460</t>
  </si>
  <si>
    <t>AB-0359</t>
  </si>
  <si>
    <t>AL-0159</t>
  </si>
  <si>
    <t>SB-0378</t>
  </si>
  <si>
    <t>CD-0097</t>
  </si>
  <si>
    <t>AB-0270</t>
  </si>
  <si>
    <t>CD-0325</t>
  </si>
  <si>
    <t>AB-0408</t>
  </si>
  <si>
    <t>AB-0406</t>
  </si>
  <si>
    <t>AL-0265</t>
  </si>
  <si>
    <t>SB-0228</t>
  </si>
  <si>
    <t>CD-0172</t>
  </si>
  <si>
    <t>AB-0152</t>
  </si>
  <si>
    <t>CD-0219</t>
  </si>
  <si>
    <t>AB-0127</t>
  </si>
  <si>
    <t>AB-0252</t>
  </si>
  <si>
    <t>CD-0173</t>
  </si>
  <si>
    <t>CD-0462</t>
  </si>
  <si>
    <t>DF-0042</t>
  </si>
  <si>
    <t>AL-0056</t>
  </si>
  <si>
    <t>CD-0174</t>
  </si>
  <si>
    <t>SB-0381</t>
  </si>
  <si>
    <t>AB-0153</t>
  </si>
  <si>
    <t>SB-0136</t>
  </si>
  <si>
    <t>CD-0152</t>
  </si>
  <si>
    <t>CD-0160</t>
  </si>
  <si>
    <t>AB-0050</t>
  </si>
  <si>
    <t>AB-0459</t>
  </si>
  <si>
    <t>AL-0005</t>
  </si>
  <si>
    <t>SB-0488</t>
  </si>
  <si>
    <t>DF-0389</t>
  </si>
  <si>
    <t>CD-0482</t>
  </si>
  <si>
    <t>SB-0155</t>
  </si>
  <si>
    <t>AL-0318</t>
  </si>
  <si>
    <t>AL-0075</t>
  </si>
  <si>
    <t>DF-0288</t>
  </si>
  <si>
    <t>DF-0276</t>
  </si>
  <si>
    <t>AB-0494</t>
  </si>
  <si>
    <t>DF-0438</t>
  </si>
  <si>
    <t>DF-0388</t>
  </si>
  <si>
    <t>DF-0427</t>
  </si>
  <si>
    <t>DF-0329</t>
  </si>
  <si>
    <t>AL-0067</t>
  </si>
  <si>
    <t>AB-0123</t>
  </si>
  <si>
    <t>SB-0011</t>
  </si>
  <si>
    <t>CD-0312</t>
  </si>
  <si>
    <t>DF-0428</t>
  </si>
  <si>
    <t>DF-0151</t>
  </si>
  <si>
    <t>SB-0486</t>
  </si>
  <si>
    <t>SB-0063</t>
  </si>
  <si>
    <t>DF-0240</t>
  </si>
  <si>
    <t>SB-0327</t>
  </si>
  <si>
    <t>AB-0277</t>
  </si>
  <si>
    <t>DF-0270</t>
  </si>
  <si>
    <t>AB-0330</t>
  </si>
  <si>
    <t>DF-0007</t>
  </si>
  <si>
    <t>AB-0025</t>
  </si>
  <si>
    <t>CD-0239</t>
  </si>
  <si>
    <t>AL-0368</t>
  </si>
  <si>
    <t>AB-0020</t>
  </si>
  <si>
    <t>AB-0398</t>
  </si>
  <si>
    <t>SB-0433</t>
  </si>
  <si>
    <t>SB-0227</t>
  </si>
  <si>
    <t>AL-0352</t>
  </si>
  <si>
    <t>DF-0186</t>
  </si>
  <si>
    <t>DF-0086</t>
  </si>
  <si>
    <t>SB-0489</t>
  </si>
  <si>
    <t>SB-0464</t>
  </si>
  <si>
    <t>CD-0499</t>
  </si>
  <si>
    <t>CD-0201</t>
  </si>
  <si>
    <t>SB-0270</t>
  </si>
  <si>
    <t>DF-0346</t>
  </si>
  <si>
    <t>SB-0267</t>
  </si>
  <si>
    <t>CD-0028</t>
  </si>
  <si>
    <t>SB-0033</t>
  </si>
  <si>
    <t>AB-0202</t>
  </si>
  <si>
    <t>AL-0494</t>
  </si>
  <si>
    <t>DF-0159</t>
  </si>
  <si>
    <t>AL-0290</t>
  </si>
  <si>
    <t>AL-0460</t>
  </si>
  <si>
    <t>DF-0229</t>
  </si>
  <si>
    <t>CD-0100</t>
  </si>
  <si>
    <t>DF-0277</t>
  </si>
  <si>
    <t>AB-0436</t>
  </si>
  <si>
    <t>DF-0059</t>
  </si>
  <si>
    <t>SB-0030</t>
  </si>
  <si>
    <t>AL-0210</t>
  </si>
  <si>
    <t>DF-0293</t>
  </si>
  <si>
    <t>SB-0394</t>
  </si>
  <si>
    <t>AB-0139</t>
  </si>
  <si>
    <t>AB-0396</t>
  </si>
  <si>
    <t>CD-0089</t>
  </si>
  <si>
    <t>CD-0206</t>
  </si>
  <si>
    <t>SB-0247</t>
  </si>
  <si>
    <t>DF-0397</t>
  </si>
  <si>
    <t>SB-0162</t>
  </si>
  <si>
    <t>AB-0469</t>
  </si>
  <si>
    <t>SB-0454</t>
  </si>
  <si>
    <t>AB-0279</t>
  </si>
  <si>
    <t>AL-0367</t>
  </si>
  <si>
    <t>DF-0383</t>
  </si>
  <si>
    <t>DF-0245</t>
  </si>
  <si>
    <t>AL-0433</t>
  </si>
  <si>
    <t>CD-0199</t>
  </si>
  <si>
    <t>SB-0470</t>
  </si>
  <si>
    <t>AL-0095</t>
  </si>
  <si>
    <t>AB-0197</t>
  </si>
  <si>
    <t>AL-0146</t>
  </si>
  <si>
    <t>AL-0414</t>
  </si>
  <si>
    <t>CD-0215</t>
  </si>
  <si>
    <t>CD-0176</t>
  </si>
  <si>
    <t>SB-0314</t>
  </si>
  <si>
    <t>SB-0065</t>
  </si>
  <si>
    <t>SB-0015</t>
  </si>
  <si>
    <t>SB-0137</t>
  </si>
  <si>
    <t>DF-0201</t>
  </si>
  <si>
    <t>DF-0017</t>
  </si>
  <si>
    <t>AB-0249</t>
  </si>
  <si>
    <t>AL-0189</t>
  </si>
  <si>
    <t>AB-0113</t>
  </si>
  <si>
    <t>DF-0207</t>
  </si>
  <si>
    <t>AL-0324</t>
  </si>
  <si>
    <t>AL-0379</t>
  </si>
  <si>
    <t>SB-0188</t>
  </si>
  <si>
    <t>CD-0457</t>
  </si>
  <si>
    <t>AL-0430</t>
  </si>
  <si>
    <t>CD-0391</t>
  </si>
  <si>
    <t>CD-0055</t>
  </si>
  <si>
    <t>CD-0424</t>
  </si>
  <si>
    <t>SB-0392</t>
  </si>
  <si>
    <t>CD-0124</t>
  </si>
  <si>
    <t>AB-0009</t>
  </si>
  <si>
    <t>SB-0474</t>
  </si>
  <si>
    <t>CD-0135</t>
  </si>
  <si>
    <t>CD-0220</t>
  </si>
  <si>
    <t>DF-0260</t>
  </si>
  <si>
    <t>DF-0062</t>
  </si>
  <si>
    <t>DF-0396</t>
  </si>
  <si>
    <t>DF-0056</t>
  </si>
  <si>
    <t>Información</t>
  </si>
  <si>
    <t>México-Liberia</t>
  </si>
  <si>
    <t>China-Manuel Antonio</t>
  </si>
  <si>
    <t>Alemania-Puerto Viejo</t>
  </si>
  <si>
    <t>Reino Unido-Puerto Viejo</t>
  </si>
  <si>
    <t>Argentina-Manuel Antonio</t>
  </si>
  <si>
    <t>China-Fortuna</t>
  </si>
  <si>
    <t>Alemania-Volcán Poás</t>
  </si>
  <si>
    <t>China-Río Celeste</t>
  </si>
  <si>
    <t>Estados Unidos-Manuel Antonio</t>
  </si>
  <si>
    <t>Argentina-Fortuna</t>
  </si>
  <si>
    <t>España-San José</t>
  </si>
  <si>
    <t>México-Puerto Viejo</t>
  </si>
  <si>
    <t>España-Liberia</t>
  </si>
  <si>
    <t>Canadá-Río Celeste</t>
  </si>
  <si>
    <t>Canadá-Puerto Viejo</t>
  </si>
  <si>
    <t>España-Sarapiquí</t>
  </si>
  <si>
    <t>Estados Unidos-Fortuna</t>
  </si>
  <si>
    <t>Estados Unidos-Sarapiquí</t>
  </si>
  <si>
    <t>España-Manuel Antonio</t>
  </si>
  <si>
    <t>México-Manuel Antonio</t>
  </si>
  <si>
    <t>Argentina-Puerto Viejo</t>
  </si>
  <si>
    <t>Alemania-Manuel Antonio</t>
  </si>
  <si>
    <t>Estados Unidos-Río Celeste</t>
  </si>
  <si>
    <t>México-Sarapiquí</t>
  </si>
  <si>
    <t>Reino Unido-San José</t>
  </si>
  <si>
    <t>China-Dominicana</t>
  </si>
  <si>
    <t>Alemania-Liberia</t>
  </si>
  <si>
    <t>Canadá-Dominicana</t>
  </si>
  <si>
    <t>Reino Unido-Dominicana</t>
  </si>
  <si>
    <t>México-Volcán Poás</t>
  </si>
  <si>
    <t>Estados Unidos-Dominicana</t>
  </si>
  <si>
    <t>España-Río Celeste</t>
  </si>
  <si>
    <t>Alemania-Río Celeste</t>
  </si>
  <si>
    <t>China-Liberia</t>
  </si>
  <si>
    <t>China-San José</t>
  </si>
  <si>
    <t>Canadá-Fortuna</t>
  </si>
  <si>
    <t>Argentina-Liberia</t>
  </si>
  <si>
    <t>Canadá-San José</t>
  </si>
  <si>
    <t>Argentina-Sarapiquí</t>
  </si>
  <si>
    <t>Reino Unido-Manuel Antonio</t>
  </si>
  <si>
    <t>Estados Unidos-San José</t>
  </si>
  <si>
    <t>España-Fortuna</t>
  </si>
  <si>
    <t>Reino Unido-Volcán Poás</t>
  </si>
  <si>
    <t>Estados Unidos-Volcán Poás</t>
  </si>
  <si>
    <t>Argentina-Volcán Poás</t>
  </si>
  <si>
    <t>China-Volcán Poás</t>
  </si>
  <si>
    <t>Canadá-Manuel Antonio</t>
  </si>
  <si>
    <t>España-Volcán Poás</t>
  </si>
  <si>
    <t>Argentina-Río Celeste</t>
  </si>
  <si>
    <t>China-Puerto Viejo</t>
  </si>
  <si>
    <t>Canadá-Liberia</t>
  </si>
  <si>
    <t>México-Río Celeste</t>
  </si>
  <si>
    <t>México-Dominicana</t>
  </si>
  <si>
    <t>Estados Unidos-Liberia</t>
  </si>
  <si>
    <t>México-San José</t>
  </si>
  <si>
    <t>China-Sarapiquí</t>
  </si>
  <si>
    <t>Argentina-San José</t>
  </si>
  <si>
    <t>Argentina-Dominicana</t>
  </si>
  <si>
    <t>Alemania-San José</t>
  </si>
  <si>
    <t>España-Dominicana</t>
  </si>
  <si>
    <t>Reino Unido-Sarapiquí</t>
  </si>
  <si>
    <t>Reino Unido-Fortuna</t>
  </si>
  <si>
    <t>Estados Unidos-Puerto Viejo</t>
  </si>
  <si>
    <t>Alemania-Fortuna</t>
  </si>
  <si>
    <t>Reino Unido-Liberia</t>
  </si>
  <si>
    <t>Alemania-Dominicana</t>
  </si>
  <si>
    <t>Alemania-Sarapiquí</t>
  </si>
  <si>
    <t>España-Puerto Viejo</t>
  </si>
  <si>
    <t>Canadá-Volcán Poás</t>
  </si>
  <si>
    <t>Canadá-Sarapiquí</t>
  </si>
  <si>
    <t>Reino Unido-Río Celeste</t>
  </si>
  <si>
    <t>México-Fortuna</t>
  </si>
  <si>
    <t>Descripción</t>
  </si>
  <si>
    <t>A1</t>
  </si>
  <si>
    <t>Ropones</t>
  </si>
  <si>
    <t>A2</t>
  </si>
  <si>
    <t>Pañales</t>
  </si>
  <si>
    <t>A3</t>
  </si>
  <si>
    <t>Chupones</t>
  </si>
  <si>
    <t>A4</t>
  </si>
  <si>
    <t>Biberones</t>
  </si>
  <si>
    <t>A5</t>
  </si>
  <si>
    <t>Babitas</t>
  </si>
  <si>
    <t>A6</t>
  </si>
  <si>
    <t>Camisetas</t>
  </si>
  <si>
    <t>A7</t>
  </si>
  <si>
    <t>Sonajas</t>
  </si>
  <si>
    <t>A8</t>
  </si>
  <si>
    <t>Andadores</t>
  </si>
  <si>
    <t>A9</t>
  </si>
  <si>
    <t>Mitones</t>
  </si>
  <si>
    <t>APELLIDOS</t>
  </si>
  <si>
    <t>NOMBRE</t>
  </si>
  <si>
    <t>SEXO</t>
  </si>
  <si>
    <t>EDAD</t>
  </si>
  <si>
    <t>Hidalgo J</t>
  </si>
  <si>
    <t>Marta</t>
  </si>
  <si>
    <t>F</t>
  </si>
  <si>
    <t>Solis S</t>
  </si>
  <si>
    <t>Ana</t>
  </si>
  <si>
    <t>Faez V</t>
  </si>
  <si>
    <t>Vanessa</t>
  </si>
  <si>
    <t>Gomez V</t>
  </si>
  <si>
    <t>Fressia</t>
  </si>
  <si>
    <t>Miranda V</t>
  </si>
  <si>
    <t>Lucía</t>
  </si>
  <si>
    <t>Salas G</t>
  </si>
  <si>
    <t>Barrantes R</t>
  </si>
  <si>
    <t>Karla</t>
  </si>
  <si>
    <t>González S</t>
  </si>
  <si>
    <t>Cinthya</t>
  </si>
  <si>
    <t>Abarca C</t>
  </si>
  <si>
    <t>Luis</t>
  </si>
  <si>
    <t>M</t>
  </si>
  <si>
    <t>Mario</t>
  </si>
  <si>
    <t>Castro M</t>
  </si>
  <si>
    <t>Francisco</t>
  </si>
  <si>
    <t>Vargas H</t>
  </si>
  <si>
    <t>Marco</t>
  </si>
  <si>
    <t>Jinesta H</t>
  </si>
  <si>
    <t>Rojas R</t>
  </si>
  <si>
    <t>David</t>
  </si>
  <si>
    <t>Jimenez D</t>
  </si>
  <si>
    <t>Daniel</t>
  </si>
  <si>
    <t>Jose</t>
  </si>
  <si>
    <t>HIJOS</t>
  </si>
  <si>
    <t>Nombre de la persona con más hijos</t>
  </si>
  <si>
    <t>Nombre de la persona con menos hijos</t>
  </si>
  <si>
    <t>Nombre de la persona con 22 años</t>
  </si>
  <si>
    <t>Nombre de la persona con más edad</t>
  </si>
  <si>
    <t>Nombre de la persona con menos edad</t>
  </si>
  <si>
    <t>Largo</t>
  </si>
  <si>
    <t>separador</t>
  </si>
  <si>
    <t>Día</t>
  </si>
  <si>
    <t>Mes</t>
  </si>
  <si>
    <t>Año</t>
  </si>
  <si>
    <t>Etiquetas de fila</t>
  </si>
  <si>
    <t>Alemania</t>
  </si>
  <si>
    <t>Argentina</t>
  </si>
  <si>
    <t>Canadá</t>
  </si>
  <si>
    <t>China</t>
  </si>
  <si>
    <t>España</t>
  </si>
  <si>
    <t>Estados Unidos</t>
  </si>
  <si>
    <t>México</t>
  </si>
  <si>
    <t>Reino Unido</t>
  </si>
  <si>
    <t>Total general</t>
  </si>
  <si>
    <t>Suma de Cantidad</t>
  </si>
  <si>
    <t>Dominicana</t>
  </si>
  <si>
    <t>Fortuna</t>
  </si>
  <si>
    <t>Liberia</t>
  </si>
  <si>
    <t>Manuel Antonio</t>
  </si>
  <si>
    <t>Puerto Viejo</t>
  </si>
  <si>
    <t>Río Celeste</t>
  </si>
  <si>
    <t>San José</t>
  </si>
  <si>
    <t>Sarapiquí</t>
  </si>
  <si>
    <t>Volcán Poás</t>
  </si>
  <si>
    <t>Promedio de Cantidad</t>
  </si>
  <si>
    <t>Suma de Total</t>
  </si>
  <si>
    <t>Etiquetas de columna</t>
  </si>
  <si>
    <t>enero</t>
  </si>
  <si>
    <t>febrero</t>
  </si>
  <si>
    <t>Cuenta de Código</t>
  </si>
  <si>
    <t>graduación</t>
  </si>
  <si>
    <t>Aguja</t>
  </si>
  <si>
    <t>Valores de la tabla</t>
  </si>
  <si>
    <t>Grosor de aguja</t>
  </si>
  <si>
    <t>Total tabla</t>
  </si>
  <si>
    <t>Diferencia de 4ta y 1era celda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</si>
</sst>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₡&quot;* #,##0.00_-;\-&quot;₡&quot;* #,##0.00_-;_-&quot;₡&quot;* &quot;-&quot;??_-;_-@_-"/>
    <numFmt numFmtId="43" formatCode="_-* #,##0.00_-;\-* #,##0.00_-;_-* &quot;-&quot;??_-;_-@_-"/>
    <numFmt numFmtId="164" formatCode="_-* #,##0_-;\-* #,##0_-;_-* &quot;-&quot;??_-;_-@_-"/>
    <numFmt numFmtId="165" formatCode="_-[$$-409]* #,##0.00_ ;_-[$$-409]* \-#,##0.00\ ;_-[$$-409]* &quot;-&quot;_ ;_-@_ "/>
    <numFmt numFmtId="166" formatCode="ddd"/>
    <numFmt numFmtId="167" formatCode="mmmm"/>
    <numFmt numFmtId="168" formatCode="[$$-540A]#,##0.00"/>
    <numFmt numFmtId="169" formatCode="[$$-540A]#,##0_ ;\-[$$-540A]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1" applyNumberFormat="1" applyFont="1"/>
    <xf numFmtId="165" fontId="2" fillId="2" borderId="0" xfId="0" applyNumberFormat="1" applyFont="1" applyFill="1" applyAlignment="1">
      <alignment horizontal="center"/>
    </xf>
    <xf numFmtId="165" fontId="0" fillId="0" borderId="0" xfId="2" applyNumberFormat="1" applyFont="1"/>
    <xf numFmtId="165" fontId="0" fillId="0" borderId="0" xfId="0" applyNumberForma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4" borderId="0" xfId="0" applyFill="1"/>
    <xf numFmtId="0" fontId="0" fillId="4" borderId="3" xfId="0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 applyAlignment="1">
      <alignment horizontal="center"/>
    </xf>
    <xf numFmtId="0" fontId="0" fillId="0" borderId="6" xfId="0" applyBorder="1"/>
    <xf numFmtId="0" fontId="0" fillId="5" borderId="6" xfId="0" applyFill="1" applyBorder="1"/>
    <xf numFmtId="0" fontId="0" fillId="6" borderId="6" xfId="0" applyFill="1" applyBorder="1"/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6" xfId="0" applyFill="1" applyBorder="1"/>
    <xf numFmtId="166" fontId="0" fillId="0" borderId="0" xfId="1" applyNumberFormat="1" applyFont="1" applyAlignment="1">
      <alignment horizontal="center"/>
    </xf>
    <xf numFmtId="167" fontId="0" fillId="0" borderId="0" xfId="1" applyNumberFormat="1" applyFont="1"/>
    <xf numFmtId="0" fontId="0" fillId="4" borderId="0" xfId="0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6" borderId="6" xfId="0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3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8" borderId="0" xfId="0" applyFill="1"/>
    <xf numFmtId="169" fontId="0" fillId="0" borderId="0" xfId="0" applyNumberFormat="1"/>
    <xf numFmtId="10" fontId="0" fillId="0" borderId="0" xfId="0" applyNumberFormat="1"/>
    <xf numFmtId="10" fontId="0" fillId="0" borderId="0" xfId="3" applyNumberFormat="1" applyFont="1"/>
    <xf numFmtId="9" fontId="0" fillId="0" borderId="0" xfId="3" applyNumberFormat="1" applyFont="1"/>
    <xf numFmtId="0" fontId="2" fillId="0" borderId="6" xfId="0" applyFont="1" applyBorder="1" applyAlignment="1">
      <alignment horizontal="left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19">
    <dxf>
      <alignment horizontal="center" readingOrder="0"/>
    </dxf>
    <dxf>
      <numFmt numFmtId="169" formatCode="[$$-540A]#,##0_ ;\-[$$-540A]#,##0\ "/>
    </dxf>
    <dxf>
      <numFmt numFmtId="35" formatCode="_-* #,##0.00_-;\-* #,##0.00_-;_-* &quot;-&quot;??_-;_-@_-"/>
    </dxf>
    <dxf>
      <fill>
        <patternFill patternType="solid">
          <fgColor indexed="64"/>
          <bgColor indexed="41"/>
        </patternFill>
      </fill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indexed="41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mmm"/>
      <alignment horizontal="center" vertical="bottom" textRotation="0" wrapText="0" indent="0" justifyLastLine="0" shrinkToFit="0" readingOrder="0"/>
    </dxf>
    <dxf>
      <numFmt numFmtId="166" formatCode="ddd"/>
    </dxf>
    <dxf>
      <numFmt numFmtId="170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 Richard Douglas G..xlsx]TD3!TablaDinámica3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'TD3'!$B$3:$B$4</c:f>
              <c:strCache>
                <c:ptCount val="1"/>
                <c:pt idx="0">
                  <c:v>enero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'TD3'!$A$5:$A$13</c:f>
              <c:strCache>
                <c:ptCount val="8"/>
                <c:pt idx="0">
                  <c:v>Alemania</c:v>
                </c:pt>
                <c:pt idx="1">
                  <c:v>Argentina</c:v>
                </c:pt>
                <c:pt idx="2">
                  <c:v>Canadá</c:v>
                </c:pt>
                <c:pt idx="3">
                  <c:v>China</c:v>
                </c:pt>
                <c:pt idx="4">
                  <c:v>España</c:v>
                </c:pt>
                <c:pt idx="5">
                  <c:v>Estados Unidos</c:v>
                </c:pt>
                <c:pt idx="6">
                  <c:v>México</c:v>
                </c:pt>
                <c:pt idx="7">
                  <c:v>Reino Unido</c:v>
                </c:pt>
              </c:strCache>
            </c:strRef>
          </c:cat>
          <c:val>
            <c:numRef>
              <c:f>'TD3'!$B$5:$B$13</c:f>
              <c:numCache>
                <c:formatCode>[$$-540A]#\ ##0.00</c:formatCode>
                <c:ptCount val="8"/>
                <c:pt idx="0">
                  <c:v>3568386973.1599994</c:v>
                </c:pt>
                <c:pt idx="1">
                  <c:v>3953285178.480001</c:v>
                </c:pt>
                <c:pt idx="2">
                  <c:v>6565393564.9199982</c:v>
                </c:pt>
                <c:pt idx="3">
                  <c:v>4150135711.6800003</c:v>
                </c:pt>
                <c:pt idx="4">
                  <c:v>5023166291</c:v>
                </c:pt>
                <c:pt idx="5">
                  <c:v>7004728730.6100006</c:v>
                </c:pt>
                <c:pt idx="6">
                  <c:v>5152262901.2400017</c:v>
                </c:pt>
                <c:pt idx="7">
                  <c:v>3718768247.7199998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5-46A6-A6CC-E06D25361EA8}"/>
            </c:ext>
          </c:extLst>
        </c:ser>
        <c:ser>
          <c:idx val="1"/>
          <c:order val="1"/>
          <c:tx>
            <c:strRef>
              <c:f>'TD3'!$C$3:$C$4</c:f>
              <c:strCache>
                <c:ptCount val="1"/>
                <c:pt idx="0">
                  <c:v>febrero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'TD3'!$A$5:$A$13</c:f>
              <c:strCache>
                <c:ptCount val="8"/>
                <c:pt idx="0">
                  <c:v>Alemania</c:v>
                </c:pt>
                <c:pt idx="1">
                  <c:v>Argentina</c:v>
                </c:pt>
                <c:pt idx="2">
                  <c:v>Canadá</c:v>
                </c:pt>
                <c:pt idx="3">
                  <c:v>China</c:v>
                </c:pt>
                <c:pt idx="4">
                  <c:v>España</c:v>
                </c:pt>
                <c:pt idx="5">
                  <c:v>Estados Unidos</c:v>
                </c:pt>
                <c:pt idx="6">
                  <c:v>México</c:v>
                </c:pt>
                <c:pt idx="7">
                  <c:v>Reino Unido</c:v>
                </c:pt>
              </c:strCache>
            </c:strRef>
          </c:cat>
          <c:val>
            <c:numRef>
              <c:f>'TD3'!$C$5:$C$13</c:f>
              <c:numCache>
                <c:formatCode>[$$-540A]#\ ##0.00</c:formatCode>
                <c:ptCount val="8"/>
                <c:pt idx="0">
                  <c:v>5577586627.7299976</c:v>
                </c:pt>
                <c:pt idx="1">
                  <c:v>5292086599.3500004</c:v>
                </c:pt>
                <c:pt idx="2">
                  <c:v>4360182740.1000013</c:v>
                </c:pt>
                <c:pt idx="3">
                  <c:v>5849236721.1199989</c:v>
                </c:pt>
                <c:pt idx="4">
                  <c:v>5775364484.5599985</c:v>
                </c:pt>
                <c:pt idx="5">
                  <c:v>4979613194.3999996</c:v>
                </c:pt>
                <c:pt idx="6">
                  <c:v>5939860797.9999971</c:v>
                </c:pt>
                <c:pt idx="7">
                  <c:v>3695589008.9199991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5-46A6-A6CC-E06D25361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832688"/>
        <c:axId val="1343837264"/>
      </c:lineChart>
      <c:catAx>
        <c:axId val="13438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43837264"/>
        <c:crosses val="autoZero"/>
        <c:auto val="1"/>
        <c:lblAlgn val="ctr"/>
        <c:lblOffset val="100"/>
        <c:noMultiLvlLbl val="0"/>
      </c:catAx>
      <c:valAx>
        <c:axId val="13438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540A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4383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 Richard Douglas G..xlsx]TD1!TablaDinámica1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'TD1'!$B$3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'TD1'!$A$4:$A$12</c:f>
              <c:strCache>
                <c:ptCount val="8"/>
                <c:pt idx="0">
                  <c:v>Reino Unido</c:v>
                </c:pt>
                <c:pt idx="1">
                  <c:v>Argentina</c:v>
                </c:pt>
                <c:pt idx="2">
                  <c:v>Alemania</c:v>
                </c:pt>
                <c:pt idx="3">
                  <c:v>España</c:v>
                </c:pt>
                <c:pt idx="4">
                  <c:v>Canadá</c:v>
                </c:pt>
                <c:pt idx="5">
                  <c:v>China</c:v>
                </c:pt>
                <c:pt idx="6">
                  <c:v>México</c:v>
                </c:pt>
                <c:pt idx="7">
                  <c:v>Estados Unidos</c:v>
                </c:pt>
              </c:strCache>
            </c:strRef>
          </c:cat>
          <c:val>
            <c:numRef>
              <c:f>'TD1'!$B$4:$B$12</c:f>
              <c:numCache>
                <c:formatCode>#,##0.00</c:formatCode>
                <c:ptCount val="8"/>
                <c:pt idx="0">
                  <c:v>516288</c:v>
                </c:pt>
                <c:pt idx="1">
                  <c:v>559679</c:v>
                </c:pt>
                <c:pt idx="2">
                  <c:v>574649</c:v>
                </c:pt>
                <c:pt idx="3">
                  <c:v>604758</c:v>
                </c:pt>
                <c:pt idx="4">
                  <c:v>618475</c:v>
                </c:pt>
                <c:pt idx="5">
                  <c:v>620552</c:v>
                </c:pt>
                <c:pt idx="6">
                  <c:v>642281</c:v>
                </c:pt>
                <c:pt idx="7">
                  <c:v>652584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B-492C-A737-3A5E57C39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3410480"/>
        <c:axId val="1523400496"/>
        <c:axId val="0"/>
      </c:bar3DChart>
      <c:catAx>
        <c:axId val="15234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23400496"/>
        <c:crosses val="autoZero"/>
        <c:auto val="1"/>
        <c:lblAlgn val="ctr"/>
        <c:lblOffset val="100"/>
        <c:noMultiLvlLbl val="0"/>
      </c:catAx>
      <c:valAx>
        <c:axId val="15234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2341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 Richard Douglas G..xlsx]TD2!TablaDinámica2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'TD2'!$B$3:$B$4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'TD2'!$A$5:$A$14</c:f>
              <c:strCache>
                <c:ptCount val="9"/>
                <c:pt idx="0">
                  <c:v>Dominicana</c:v>
                </c:pt>
                <c:pt idx="1">
                  <c:v>Fortuna</c:v>
                </c:pt>
                <c:pt idx="2">
                  <c:v>Liberia</c:v>
                </c:pt>
                <c:pt idx="3">
                  <c:v>Manuel Antonio</c:v>
                </c:pt>
                <c:pt idx="4">
                  <c:v>Puerto Viejo</c:v>
                </c:pt>
                <c:pt idx="5">
                  <c:v>Río Celeste</c:v>
                </c:pt>
                <c:pt idx="6">
                  <c:v>San José</c:v>
                </c:pt>
                <c:pt idx="7">
                  <c:v>Sarapiquí</c:v>
                </c:pt>
                <c:pt idx="8">
                  <c:v>Volcán Poás</c:v>
                </c:pt>
              </c:strCache>
            </c:strRef>
          </c:cat>
          <c:val>
            <c:numRef>
              <c:f>'TD2'!$B$5:$B$14</c:f>
              <c:numCache>
                <c:formatCode>#,##0</c:formatCode>
                <c:ptCount val="9"/>
                <c:pt idx="0">
                  <c:v>4942.3</c:v>
                </c:pt>
                <c:pt idx="1">
                  <c:v>4563.5714285714284</c:v>
                </c:pt>
                <c:pt idx="2">
                  <c:v>3996.4375</c:v>
                </c:pt>
                <c:pt idx="3">
                  <c:v>6850.1428571428569</c:v>
                </c:pt>
                <c:pt idx="4">
                  <c:v>4232.9333333333334</c:v>
                </c:pt>
                <c:pt idx="5">
                  <c:v>6811.166666666667</c:v>
                </c:pt>
                <c:pt idx="6">
                  <c:v>4440.1538461538457</c:v>
                </c:pt>
                <c:pt idx="7">
                  <c:v>5490.5</c:v>
                </c:pt>
                <c:pt idx="8">
                  <c:v>5633.5333333333338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A-4ECB-9477-0D2987A65B74}"/>
            </c:ext>
          </c:extLst>
        </c:ser>
        <c:ser>
          <c:idx val="1"/>
          <c:order val="1"/>
          <c:tx>
            <c:strRef>
              <c:f>'TD2'!$C$3:$C$4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'TD2'!$A$5:$A$14</c:f>
              <c:strCache>
                <c:ptCount val="9"/>
                <c:pt idx="0">
                  <c:v>Dominicana</c:v>
                </c:pt>
                <c:pt idx="1">
                  <c:v>Fortuna</c:v>
                </c:pt>
                <c:pt idx="2">
                  <c:v>Liberia</c:v>
                </c:pt>
                <c:pt idx="3">
                  <c:v>Manuel Antonio</c:v>
                </c:pt>
                <c:pt idx="4">
                  <c:v>Puerto Viejo</c:v>
                </c:pt>
                <c:pt idx="5">
                  <c:v>Río Celeste</c:v>
                </c:pt>
                <c:pt idx="6">
                  <c:v>San José</c:v>
                </c:pt>
                <c:pt idx="7">
                  <c:v>Sarapiquí</c:v>
                </c:pt>
                <c:pt idx="8">
                  <c:v>Volcán Poás</c:v>
                </c:pt>
              </c:strCache>
            </c:strRef>
          </c:cat>
          <c:val>
            <c:numRef>
              <c:f>'TD2'!$C$5:$C$14</c:f>
              <c:numCache>
                <c:formatCode>#,##0</c:formatCode>
                <c:ptCount val="9"/>
                <c:pt idx="0">
                  <c:v>4990</c:v>
                </c:pt>
                <c:pt idx="1">
                  <c:v>5022.909090909091</c:v>
                </c:pt>
                <c:pt idx="2">
                  <c:v>4322.3846153846152</c:v>
                </c:pt>
                <c:pt idx="3">
                  <c:v>5790.125</c:v>
                </c:pt>
                <c:pt idx="4">
                  <c:v>4655.4375</c:v>
                </c:pt>
                <c:pt idx="5">
                  <c:v>5363.6153846153848</c:v>
                </c:pt>
                <c:pt idx="6">
                  <c:v>6969.4285714285716</c:v>
                </c:pt>
                <c:pt idx="7">
                  <c:v>4414</c:v>
                </c:pt>
                <c:pt idx="8">
                  <c:v>4254.7692307692305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F-4782-B782-31AA64512418}"/>
            </c:ext>
          </c:extLst>
        </c:ser>
        <c:ser>
          <c:idx val="2"/>
          <c:order val="2"/>
          <c:tx>
            <c:strRef>
              <c:f>'TD2'!$D$3:$D$4</c:f>
              <c:strCache>
                <c:ptCount val="1"/>
                <c:pt idx="0">
                  <c:v>Canadá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'TD2'!$A$5:$A$14</c:f>
              <c:strCache>
                <c:ptCount val="9"/>
                <c:pt idx="0">
                  <c:v>Dominicana</c:v>
                </c:pt>
                <c:pt idx="1">
                  <c:v>Fortuna</c:v>
                </c:pt>
                <c:pt idx="2">
                  <c:v>Liberia</c:v>
                </c:pt>
                <c:pt idx="3">
                  <c:v>Manuel Antonio</c:v>
                </c:pt>
                <c:pt idx="4">
                  <c:v>Puerto Viejo</c:v>
                </c:pt>
                <c:pt idx="5">
                  <c:v>Río Celeste</c:v>
                </c:pt>
                <c:pt idx="6">
                  <c:v>San José</c:v>
                </c:pt>
                <c:pt idx="7">
                  <c:v>Sarapiquí</c:v>
                </c:pt>
                <c:pt idx="8">
                  <c:v>Volcán Poás</c:v>
                </c:pt>
              </c:strCache>
            </c:strRef>
          </c:cat>
          <c:val>
            <c:numRef>
              <c:f>'TD2'!$D$5:$D$14</c:f>
              <c:numCache>
                <c:formatCode>#,##0</c:formatCode>
                <c:ptCount val="9"/>
                <c:pt idx="0">
                  <c:v>5132.7777777777774</c:v>
                </c:pt>
                <c:pt idx="1">
                  <c:v>5309</c:v>
                </c:pt>
                <c:pt idx="2">
                  <c:v>4376</c:v>
                </c:pt>
                <c:pt idx="3">
                  <c:v>5182.083333333333</c:v>
                </c:pt>
                <c:pt idx="4">
                  <c:v>5638.833333333333</c:v>
                </c:pt>
                <c:pt idx="5">
                  <c:v>5199.5</c:v>
                </c:pt>
                <c:pt idx="6">
                  <c:v>5485.7058823529414</c:v>
                </c:pt>
                <c:pt idx="7">
                  <c:v>4793.2666666666664</c:v>
                </c:pt>
                <c:pt idx="8">
                  <c:v>5110.6000000000004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F-4782-B782-31AA64512418}"/>
            </c:ext>
          </c:extLst>
        </c:ser>
        <c:ser>
          <c:idx val="3"/>
          <c:order val="3"/>
          <c:tx>
            <c:strRef>
              <c:f>'TD2'!$E$3:$E$4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'TD2'!$A$5:$A$14</c:f>
              <c:strCache>
                <c:ptCount val="9"/>
                <c:pt idx="0">
                  <c:v>Dominicana</c:v>
                </c:pt>
                <c:pt idx="1">
                  <c:v>Fortuna</c:v>
                </c:pt>
                <c:pt idx="2">
                  <c:v>Liberia</c:v>
                </c:pt>
                <c:pt idx="3">
                  <c:v>Manuel Antonio</c:v>
                </c:pt>
                <c:pt idx="4">
                  <c:v>Puerto Viejo</c:v>
                </c:pt>
                <c:pt idx="5">
                  <c:v>Río Celeste</c:v>
                </c:pt>
                <c:pt idx="6">
                  <c:v>San José</c:v>
                </c:pt>
                <c:pt idx="7">
                  <c:v>Sarapiquí</c:v>
                </c:pt>
                <c:pt idx="8">
                  <c:v>Volcán Poás</c:v>
                </c:pt>
              </c:strCache>
            </c:strRef>
          </c:cat>
          <c:val>
            <c:numRef>
              <c:f>'TD2'!$E$5:$E$14</c:f>
              <c:numCache>
                <c:formatCode>#,##0</c:formatCode>
                <c:ptCount val="9"/>
                <c:pt idx="0">
                  <c:v>5434.4</c:v>
                </c:pt>
                <c:pt idx="1">
                  <c:v>5349.727272727273</c:v>
                </c:pt>
                <c:pt idx="2">
                  <c:v>5561.7777777777774</c:v>
                </c:pt>
                <c:pt idx="3">
                  <c:v>5637.2777777777774</c:v>
                </c:pt>
                <c:pt idx="4">
                  <c:v>6205.3076923076924</c:v>
                </c:pt>
                <c:pt idx="5">
                  <c:v>5857.2857142857147</c:v>
                </c:pt>
                <c:pt idx="6">
                  <c:v>6969</c:v>
                </c:pt>
                <c:pt idx="7">
                  <c:v>4864.2631578947367</c:v>
                </c:pt>
                <c:pt idx="8">
                  <c:v>4302.7777777777774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6F-4782-B782-31AA64512418}"/>
            </c:ext>
          </c:extLst>
        </c:ser>
        <c:ser>
          <c:idx val="4"/>
          <c:order val="4"/>
          <c:tx>
            <c:strRef>
              <c:f>'TD2'!$F$3:$F$4</c:f>
              <c:strCache>
                <c:ptCount val="1"/>
                <c:pt idx="0">
                  <c:v>España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'TD2'!$A$5:$A$14</c:f>
              <c:strCache>
                <c:ptCount val="9"/>
                <c:pt idx="0">
                  <c:v>Dominicana</c:v>
                </c:pt>
                <c:pt idx="1">
                  <c:v>Fortuna</c:v>
                </c:pt>
                <c:pt idx="2">
                  <c:v>Liberia</c:v>
                </c:pt>
                <c:pt idx="3">
                  <c:v>Manuel Antonio</c:v>
                </c:pt>
                <c:pt idx="4">
                  <c:v>Puerto Viejo</c:v>
                </c:pt>
                <c:pt idx="5">
                  <c:v>Río Celeste</c:v>
                </c:pt>
                <c:pt idx="6">
                  <c:v>San José</c:v>
                </c:pt>
                <c:pt idx="7">
                  <c:v>Sarapiquí</c:v>
                </c:pt>
                <c:pt idx="8">
                  <c:v>Volcán Poás</c:v>
                </c:pt>
              </c:strCache>
            </c:strRef>
          </c:cat>
          <c:val>
            <c:numRef>
              <c:f>'TD2'!$F$5:$F$14</c:f>
              <c:numCache>
                <c:formatCode>#,##0</c:formatCode>
                <c:ptCount val="9"/>
                <c:pt idx="0">
                  <c:v>5214.6923076923076</c:v>
                </c:pt>
                <c:pt idx="1">
                  <c:v>5203.5</c:v>
                </c:pt>
                <c:pt idx="2">
                  <c:v>5268.2142857142853</c:v>
                </c:pt>
                <c:pt idx="3">
                  <c:v>3778.2666666666669</c:v>
                </c:pt>
                <c:pt idx="4">
                  <c:v>4053.5384615384614</c:v>
                </c:pt>
                <c:pt idx="5">
                  <c:v>4196</c:v>
                </c:pt>
                <c:pt idx="6">
                  <c:v>4604.818181818182</c:v>
                </c:pt>
                <c:pt idx="7">
                  <c:v>5511.333333333333</c:v>
                </c:pt>
                <c:pt idx="8">
                  <c:v>4780.4799999999996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6F-4782-B782-31AA64512418}"/>
            </c:ext>
          </c:extLst>
        </c:ser>
        <c:ser>
          <c:idx val="5"/>
          <c:order val="5"/>
          <c:tx>
            <c:strRef>
              <c:f>'TD2'!$G$3:$G$4</c:f>
              <c:strCache>
                <c:ptCount val="1"/>
                <c:pt idx="0">
                  <c:v>Estados Unidos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'TD2'!$A$5:$A$14</c:f>
              <c:strCache>
                <c:ptCount val="9"/>
                <c:pt idx="0">
                  <c:v>Dominicana</c:v>
                </c:pt>
                <c:pt idx="1">
                  <c:v>Fortuna</c:v>
                </c:pt>
                <c:pt idx="2">
                  <c:v>Liberia</c:v>
                </c:pt>
                <c:pt idx="3">
                  <c:v>Manuel Antonio</c:v>
                </c:pt>
                <c:pt idx="4">
                  <c:v>Puerto Viejo</c:v>
                </c:pt>
                <c:pt idx="5">
                  <c:v>Río Celeste</c:v>
                </c:pt>
                <c:pt idx="6">
                  <c:v>San José</c:v>
                </c:pt>
                <c:pt idx="7">
                  <c:v>Sarapiquí</c:v>
                </c:pt>
                <c:pt idx="8">
                  <c:v>Volcán Poás</c:v>
                </c:pt>
              </c:strCache>
            </c:strRef>
          </c:cat>
          <c:val>
            <c:numRef>
              <c:f>'TD2'!$G$5:$G$14</c:f>
              <c:numCache>
                <c:formatCode>#,##0</c:formatCode>
                <c:ptCount val="9"/>
                <c:pt idx="0">
                  <c:v>5074.4285714285716</c:v>
                </c:pt>
                <c:pt idx="1">
                  <c:v>5003.636363636364</c:v>
                </c:pt>
                <c:pt idx="2">
                  <c:v>3982.7368421052633</c:v>
                </c:pt>
                <c:pt idx="3">
                  <c:v>6343.2666666666664</c:v>
                </c:pt>
                <c:pt idx="4">
                  <c:v>3856.625</c:v>
                </c:pt>
                <c:pt idx="5">
                  <c:v>5266.2222222222226</c:v>
                </c:pt>
                <c:pt idx="6">
                  <c:v>5529.5</c:v>
                </c:pt>
                <c:pt idx="7">
                  <c:v>4954.916666666667</c:v>
                </c:pt>
                <c:pt idx="8">
                  <c:v>6144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6F-4782-B782-31AA64512418}"/>
            </c:ext>
          </c:extLst>
        </c:ser>
        <c:ser>
          <c:idx val="6"/>
          <c:order val="6"/>
          <c:tx>
            <c:strRef>
              <c:f>'TD2'!$H$3:$H$4</c:f>
              <c:strCache>
                <c:ptCount val="1"/>
                <c:pt idx="0">
                  <c:v>México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'TD2'!$A$5:$A$14</c:f>
              <c:strCache>
                <c:ptCount val="9"/>
                <c:pt idx="0">
                  <c:v>Dominicana</c:v>
                </c:pt>
                <c:pt idx="1">
                  <c:v>Fortuna</c:v>
                </c:pt>
                <c:pt idx="2">
                  <c:v>Liberia</c:v>
                </c:pt>
                <c:pt idx="3">
                  <c:v>Manuel Antonio</c:v>
                </c:pt>
                <c:pt idx="4">
                  <c:v>Puerto Viejo</c:v>
                </c:pt>
                <c:pt idx="5">
                  <c:v>Río Celeste</c:v>
                </c:pt>
                <c:pt idx="6">
                  <c:v>San José</c:v>
                </c:pt>
                <c:pt idx="7">
                  <c:v>Sarapiquí</c:v>
                </c:pt>
                <c:pt idx="8">
                  <c:v>Volcán Poás</c:v>
                </c:pt>
              </c:strCache>
            </c:strRef>
          </c:cat>
          <c:val>
            <c:numRef>
              <c:f>'TD2'!$H$5:$H$14</c:f>
              <c:numCache>
                <c:formatCode>#,##0</c:formatCode>
                <c:ptCount val="9"/>
                <c:pt idx="0">
                  <c:v>5629.5555555555557</c:v>
                </c:pt>
                <c:pt idx="1">
                  <c:v>5095</c:v>
                </c:pt>
                <c:pt idx="2">
                  <c:v>5528.954545454545</c:v>
                </c:pt>
                <c:pt idx="3">
                  <c:v>5234.4666666666662</c:v>
                </c:pt>
                <c:pt idx="4">
                  <c:v>4378.7692307692305</c:v>
                </c:pt>
                <c:pt idx="5">
                  <c:v>5321.916666666667</c:v>
                </c:pt>
                <c:pt idx="6">
                  <c:v>4166.6111111111113</c:v>
                </c:pt>
                <c:pt idx="7">
                  <c:v>7266.625</c:v>
                </c:pt>
                <c:pt idx="8">
                  <c:v>4584.3500000000004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6F-4782-B782-31AA64512418}"/>
            </c:ext>
          </c:extLst>
        </c:ser>
        <c:ser>
          <c:idx val="7"/>
          <c:order val="7"/>
          <c:tx>
            <c:strRef>
              <c:f>'TD2'!$I$3:$I$4</c:f>
              <c:strCache>
                <c:ptCount val="1"/>
                <c:pt idx="0">
                  <c:v>Reino Unido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'TD2'!$A$5:$A$14</c:f>
              <c:strCache>
                <c:ptCount val="9"/>
                <c:pt idx="0">
                  <c:v>Dominicana</c:v>
                </c:pt>
                <c:pt idx="1">
                  <c:v>Fortuna</c:v>
                </c:pt>
                <c:pt idx="2">
                  <c:v>Liberia</c:v>
                </c:pt>
                <c:pt idx="3">
                  <c:v>Manuel Antonio</c:v>
                </c:pt>
                <c:pt idx="4">
                  <c:v>Puerto Viejo</c:v>
                </c:pt>
                <c:pt idx="5">
                  <c:v>Río Celeste</c:v>
                </c:pt>
                <c:pt idx="6">
                  <c:v>San José</c:v>
                </c:pt>
                <c:pt idx="7">
                  <c:v>Sarapiquí</c:v>
                </c:pt>
                <c:pt idx="8">
                  <c:v>Volcán Poás</c:v>
                </c:pt>
              </c:strCache>
            </c:strRef>
          </c:cat>
          <c:val>
            <c:numRef>
              <c:f>'TD2'!$I$5:$I$14</c:f>
              <c:numCache>
                <c:formatCode>#,##0</c:formatCode>
                <c:ptCount val="9"/>
                <c:pt idx="0">
                  <c:v>4568.125</c:v>
                </c:pt>
                <c:pt idx="1">
                  <c:v>4524.2</c:v>
                </c:pt>
                <c:pt idx="2">
                  <c:v>4713.75</c:v>
                </c:pt>
                <c:pt idx="3">
                  <c:v>5151.333333333333</c:v>
                </c:pt>
                <c:pt idx="4">
                  <c:v>4952.833333333333</c:v>
                </c:pt>
                <c:pt idx="5">
                  <c:v>5242.2222222222226</c:v>
                </c:pt>
                <c:pt idx="6">
                  <c:v>5006.25</c:v>
                </c:pt>
                <c:pt idx="7">
                  <c:v>5358.818181818182</c:v>
                </c:pt>
                <c:pt idx="8">
                  <c:v>4293.0769230769229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6F-4782-B782-31AA6451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833520"/>
        <c:axId val="1343839760"/>
      </c:barChart>
      <c:catAx>
        <c:axId val="134383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43839760"/>
        <c:crosses val="autoZero"/>
        <c:auto val="1"/>
        <c:lblAlgn val="ctr"/>
        <c:lblOffset val="100"/>
        <c:noMultiLvlLbl val="0"/>
      </c:catAx>
      <c:valAx>
        <c:axId val="13438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4383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final Richard Douglas G..xlsx]TD4!TablaDinámica4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14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'TD4'!$B$3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3E2-4F52-AE79-B7AC6066EA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3E2-4F52-AE79-B7AC6066EA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'TD4'!$A$4:$A$6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'TD4'!$B$4:$B$6</c:f>
              <c:numCache>
                <c:formatCode>General</c:formatCode>
                <c:ptCount val="2"/>
                <c:pt idx="0">
                  <c:v>468</c:v>
                </c:pt>
                <c:pt idx="1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E2-4F52-AE79-B7AC6066EAE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84848484848486"/>
          <c:y val="0"/>
          <c:w val="0.59803921568627449"/>
          <c:h val="1"/>
        </c:manualLayout>
      </c:layout>
      <c:pieChart>
        <c:varyColors val="1"/>
        <c:ser>
          <c:idx val="1"/>
          <c:order val="1"/>
          <c:tx>
            <c:v>Aguja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1F9-4B0C-966D-D9DEB83DCACF}"/>
              </c:ext>
            </c:extLst>
          </c:dPt>
          <c:dPt>
            <c:idx val="1"/>
            <c:bubble3D val="0"/>
            <c:explosion val="17"/>
            <c:spPr>
              <a:solidFill>
                <a:schemeClr val="tx2"/>
              </a:solidFill>
              <a:ln w="1905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1F9-4B0C-966D-D9DEB83DCACF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1F9-4B0C-966D-D9DEB83DCACF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1F9-4B0C-966D-D9DEB83DCACF}"/>
              </c:ext>
            </c:extLst>
          </c:dPt>
          <c:val>
            <c:numRef>
              <c:f>velocimetro!$B$16:$B$19</c:f>
              <c:numCache>
                <c:formatCode>0.00%</c:formatCode>
                <c:ptCount val="4"/>
                <c:pt idx="0" formatCode="0%">
                  <c:v>0.33</c:v>
                </c:pt>
                <c:pt idx="1">
                  <c:v>0.02</c:v>
                </c:pt>
                <c:pt idx="2">
                  <c:v>0.66999999999999993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F9-4B0C-966D-D9DEB83DC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doughnutChart>
        <c:varyColors val="1"/>
        <c:ser>
          <c:idx val="0"/>
          <c:order val="0"/>
          <c:tx>
            <c:strRef>
              <c:f>velocimetro!$A$15</c:f>
              <c:strCache>
                <c:ptCount val="1"/>
                <c:pt idx="0">
                  <c:v>graduación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1F9-4B0C-966D-D9DEB83DCAC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1F9-4B0C-966D-D9DEB83DCAC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1F9-4B0C-966D-D9DEB83DCACF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1F9-4B0C-966D-D9DEB83DCACF}"/>
              </c:ext>
            </c:extLst>
          </c:dPt>
          <c:val>
            <c:numRef>
              <c:f>velocimetro!$A$16:$A$19</c:f>
              <c:numCache>
                <c:formatCode>General</c:formatCode>
                <c:ptCount val="4"/>
                <c:pt idx="0">
                  <c:v>45</c:v>
                </c:pt>
                <c:pt idx="1">
                  <c:v>10</c:v>
                </c:pt>
                <c:pt idx="2">
                  <c:v>45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9-4B0C-966D-D9DEB83DC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163878</xdr:colOff>
      <xdr:row>4</xdr:row>
      <xdr:rowOff>149677</xdr:rowOff>
    </xdr:from>
    <xdr:to>
      <xdr:col>2</xdr:col>
      <xdr:colOff>468678</xdr:colOff>
      <xdr:row>20</xdr:row>
      <xdr:rowOff>17628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rocedencia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ced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878" y="911677"/>
              <a:ext cx="1828800" cy="2915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11478</xdr:colOff>
      <xdr:row>4</xdr:row>
      <xdr:rowOff>168727</xdr:rowOff>
    </xdr:from>
    <xdr:to>
      <xdr:col>5</xdr:col>
      <xdr:colOff>316278</xdr:colOff>
      <xdr:row>20</xdr:row>
      <xdr:rowOff>36678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estino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ti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7478" y="930727"/>
              <a:ext cx="1828800" cy="2915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12</xdr:col>
      <xdr:colOff>68041</xdr:colOff>
      <xdr:row>19</xdr:row>
      <xdr:rowOff>136073</xdr:rowOff>
    </xdr:from>
    <xdr:to>
      <xdr:col>18</xdr:col>
      <xdr:colOff>68041</xdr:colOff>
      <xdr:row>34</xdr:row>
      <xdr:rowOff>21773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68041</xdr:colOff>
      <xdr:row>4</xdr:row>
      <xdr:rowOff>149680</xdr:rowOff>
    </xdr:from>
    <xdr:to>
      <xdr:col>18</xdr:col>
      <xdr:colOff>68041</xdr:colOff>
      <xdr:row>19</xdr:row>
      <xdr:rowOff>35380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</xdr:colOff>
      <xdr:row>4</xdr:row>
      <xdr:rowOff>149680</xdr:rowOff>
    </xdr:from>
    <xdr:to>
      <xdr:col>12</xdr:col>
      <xdr:colOff>4</xdr:colOff>
      <xdr:row>19</xdr:row>
      <xdr:rowOff>35380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</xdr:colOff>
      <xdr:row>19</xdr:row>
      <xdr:rowOff>136073</xdr:rowOff>
    </xdr:from>
    <xdr:to>
      <xdr:col>12</xdr:col>
      <xdr:colOff>4</xdr:colOff>
      <xdr:row>34</xdr:row>
      <xdr:rowOff>21773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176892</xdr:colOff>
      <xdr:row>0</xdr:row>
      <xdr:rowOff>13608</xdr:rowOff>
    </xdr:from>
    <xdr:to>
      <xdr:col>13</xdr:col>
      <xdr:colOff>462643</xdr:colOff>
      <xdr:row>2</xdr:row>
      <xdr:rowOff>163286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3224892" y="13608"/>
          <a:ext cx="7143751" cy="530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R" sz="2800" b="1">
              <a:solidFill>
                <a:schemeClr val="bg1"/>
              </a:solidFill>
            </a:rPr>
            <a:t>Informe</a:t>
          </a:r>
          <a:r>
            <a:rPr lang="es-CR" sz="2800" b="1" baseline="0">
              <a:solidFill>
                <a:schemeClr val="bg1"/>
              </a:solidFill>
            </a:rPr>
            <a:t> de Turismo Costa Rica 2020</a:t>
          </a:r>
          <a:endParaRPr lang="es-CR" sz="28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20</xdr:row>
      <xdr:rowOff>40822</xdr:rowOff>
    </xdr:from>
    <xdr:to>
      <xdr:col>5</xdr:col>
      <xdr:colOff>40821</xdr:colOff>
      <xdr:row>30</xdr:row>
      <xdr:rowOff>159007</xdr:rowOff>
    </xdr:to>
    <xdr:pic>
      <xdr:nvPicPr>
        <xdr:cNvPr id="9" name="Imagen 8" descr="Canatur da apoyo tácito a negociación de Uccaep con el Movimiento Rescate  Nacional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0822"/>
          <a:ext cx="3850821" cy="2023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530677</xdr:colOff>
      <xdr:row>2</xdr:row>
      <xdr:rowOff>68036</xdr:rowOff>
    </xdr:from>
    <xdr:to>
      <xdr:col>2</xdr:col>
      <xdr:colOff>122463</xdr:colOff>
      <xdr:row>4</xdr:row>
      <xdr:rowOff>54429</xdr:rowOff>
    </xdr:to>
    <xdr:sp macro="" textlink="'TD1'!E4">
      <xdr:nvSpPr>
        <xdr:cNvPr id="10" name="Rectángulo redondead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30677" y="449036"/>
          <a:ext cx="1115786" cy="367393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fld id="{A6C278DD-3FDB-4E6E-A388-FCFAE23A6392}" type="TxLink">
            <a:rPr lang="en-US" sz="11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l"/>
            <a:t>$1 278 844 558 259 </a:t>
          </a:fld>
          <a:endParaRPr lang="es-C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585105</xdr:colOff>
      <xdr:row>1</xdr:row>
      <xdr:rowOff>13607</xdr:rowOff>
    </xdr:from>
    <xdr:to>
      <xdr:col>2</xdr:col>
      <xdr:colOff>122462</xdr:colOff>
      <xdr:row>2</xdr:row>
      <xdr:rowOff>68036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585105" y="204107"/>
          <a:ext cx="1061357" cy="244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 b="1">
              <a:solidFill>
                <a:schemeClr val="bg1"/>
              </a:solidFill>
            </a:rPr>
            <a:t>Importe Total</a:t>
          </a:r>
        </a:p>
      </xdr:txBody>
    </xdr:sp>
    <xdr:clientData/>
  </xdr:twoCellAnchor>
  <xdr:twoCellAnchor>
    <xdr:from>
      <xdr:col>3</xdr:col>
      <xdr:colOff>285749</xdr:colOff>
      <xdr:row>2</xdr:row>
      <xdr:rowOff>95250</xdr:rowOff>
    </xdr:from>
    <xdr:to>
      <xdr:col>4</xdr:col>
      <xdr:colOff>639535</xdr:colOff>
      <xdr:row>4</xdr:row>
      <xdr:rowOff>81643</xdr:rowOff>
    </xdr:to>
    <xdr:sp macro="" textlink="'TD1'!F4">
      <xdr:nvSpPr>
        <xdr:cNvPr id="12" name="Rectángulo redondead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571749" y="476250"/>
          <a:ext cx="1115786" cy="367393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fld id="{52454BC6-72CA-408D-9F05-7B0C65140047}" type="TxLink">
            <a:rPr lang="en-US" sz="11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 algn="ctr"/>
            <a:t>5 063</a:t>
          </a:fld>
          <a:endParaRPr lang="es-C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326571</xdr:colOff>
      <xdr:row>1</xdr:row>
      <xdr:rowOff>27214</xdr:rowOff>
    </xdr:from>
    <xdr:to>
      <xdr:col>4</xdr:col>
      <xdr:colOff>680357</xdr:colOff>
      <xdr:row>2</xdr:row>
      <xdr:rowOff>54429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2612571" y="217714"/>
          <a:ext cx="1115786" cy="217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 b="1">
              <a:solidFill>
                <a:schemeClr val="bg1"/>
              </a:solidFill>
            </a:rPr>
            <a:t>Visita Promedio</a:t>
          </a:r>
        </a:p>
      </xdr:txBody>
    </xdr:sp>
    <xdr:clientData/>
  </xdr:twoCellAnchor>
  <xdr:twoCellAnchor>
    <xdr:from>
      <xdr:col>0</xdr:col>
      <xdr:colOff>421821</xdr:colOff>
      <xdr:row>31</xdr:row>
      <xdr:rowOff>81643</xdr:rowOff>
    </xdr:from>
    <xdr:to>
      <xdr:col>7</xdr:col>
      <xdr:colOff>717096</xdr:colOff>
      <xdr:row>35</xdr:row>
      <xdr:rowOff>54429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21821" y="5987143"/>
          <a:ext cx="5629275" cy="734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>
              <a:latin typeface="Arial" panose="020B0604020202020204" pitchFamily="34" charset="0"/>
              <a:cs typeface="Arial" panose="020B0604020202020204" pitchFamily="34" charset="0"/>
            </a:rPr>
            <a:t>Elaborado por: Richard Douglas G.</a:t>
          </a:r>
        </a:p>
        <a:p>
          <a:r>
            <a:rPr lang="es-CR" sz="1100">
              <a:latin typeface="Arial" panose="020B0604020202020204" pitchFamily="34" charset="0"/>
              <a:cs typeface="Arial" panose="020B0604020202020204" pitchFamily="34" charset="0"/>
            </a:rPr>
            <a:t>Fecha de actualización : 18</a:t>
          </a:r>
          <a:r>
            <a:rPr lang="es-CR" sz="1100" baseline="0">
              <a:latin typeface="Arial" panose="020B0604020202020204" pitchFamily="34" charset="0"/>
              <a:cs typeface="Arial" panose="020B0604020202020204" pitchFamily="34" charset="0"/>
            </a:rPr>
            <a:t> de abril 2021</a:t>
          </a:r>
        </a:p>
        <a:p>
          <a:r>
            <a:rPr lang="es-CR" sz="1100" baseline="0">
              <a:latin typeface="Arial" panose="020B0604020202020204" pitchFamily="34" charset="0"/>
              <a:cs typeface="Arial" panose="020B0604020202020204" pitchFamily="34" charset="0"/>
            </a:rPr>
            <a:t>Informe de visitas por origen y destino</a:t>
          </a:r>
          <a:endParaRPr lang="es-CR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3</xdr:row>
      <xdr:rowOff>57150</xdr:rowOff>
    </xdr:from>
    <xdr:to>
      <xdr:col>11</xdr:col>
      <xdr:colOff>323850</xdr:colOff>
      <xdr:row>21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0.48851</cdr:x>
      <cdr:y>0.52717</cdr:y>
    </cdr:from>
    <cdr:to>
      <cdr:x>0.57487</cdr:x>
      <cdr:y>0.63043</cdr:y>
    </cdr:to>
    <cdr:sp macro="" textlink="velocimetro!$B$16">
      <cdr:nvSpPr>
        <cdr:cNvPr id="2" name="CuadroTexto 1"/>
        <cdr:cNvSpPr txBox="1"/>
      </cdr:nvSpPr>
      <cdr:spPr>
        <a:xfrm xmlns:a="http://schemas.openxmlformats.org/drawingml/2006/main">
          <a:off x="3480487" y="1847836"/>
          <a:ext cx="615263" cy="361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69DE7CA-D6F8-4537-A099-3C8CA129676C}" type="TxLink">
            <a:rPr lang="en-US" sz="1600" b="1" i="1" u="none" strike="noStrike">
              <a:solidFill>
                <a:srgbClr val="000000"/>
              </a:solidFill>
              <a:latin typeface="Californian FB" panose="0207040306080B030204" pitchFamily="18" charset="0"/>
              <a:cs typeface="Calibri"/>
            </a:rPr>
            <a:pPr/>
            <a:t>33%</a:t>
          </a:fld>
          <a:endParaRPr lang="es-CR" sz="1600" b="1" i="1" u="none">
            <a:latin typeface="Californian FB" panose="0207040306080B030204" pitchFamily="18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douglas" refreshedDate="44304.957066319446" createdVersion="6" refreshedVersion="6" minRefreshableVersion="3" recordCount="946" xr:uid="{00000000-000A-0000-FFFF-FFFF00000000}">
  <cacheSource type="worksheet">
    <worksheetSource name="DATOS"/>
  </cacheSource>
  <cacheFields count="13">
    <cacheField name="Código" numFmtId="0">
      <sharedItems count="946">
        <s v="CD-0142"/>
        <s v="DF-0084"/>
        <s v="SB-0174"/>
        <s v="AB-0280"/>
        <s v="AB-0086"/>
        <s v="CD-0062"/>
        <s v="SB-0403"/>
        <s v="CD-0016"/>
        <s v="AL-0191"/>
        <s v="CD-0300"/>
        <s v="CD-0354"/>
        <s v="AB-0347"/>
        <s v="AB-0120"/>
        <s v="AL-0070"/>
        <s v="AB-0213"/>
        <s v="SB-0096"/>
        <s v="DF-0249"/>
        <s v="SB-0333"/>
        <s v="CD-0211"/>
        <s v="AB-0148"/>
        <s v="AL-0303"/>
        <s v="SB-0310"/>
        <s v="SB-0028"/>
        <s v="CD-0044"/>
        <s v="SB-0109"/>
        <s v="AL-0410"/>
        <s v="DF-0262"/>
        <s v="DF-0274"/>
        <s v="AL-0131"/>
        <s v="SB-0140"/>
        <s v="CD-0493"/>
        <s v="AB-0118"/>
        <s v="AL-0347"/>
        <s v="AB-0060"/>
        <s v="DF-0328"/>
        <s v="AB-0175"/>
        <s v="DF-0039"/>
        <s v="DF-0352"/>
        <s v="CD-0057"/>
        <s v="SB-0018"/>
        <s v="AB-0312"/>
        <s v="AL-0396"/>
        <s v="CD-0138"/>
        <s v="SB-0305"/>
        <s v="DF-0079"/>
        <s v="DF-0340"/>
        <s v="DF-0405"/>
        <s v="AB-0349"/>
        <s v="SB-0190"/>
        <s v="DF-0115"/>
        <s v="DF-0359"/>
        <s v="CD-0290"/>
        <s v="AL-0260"/>
        <s v="AL-0139"/>
        <s v="AL-0166"/>
        <s v="AL-0235"/>
        <s v="DF-0055"/>
        <s v="DF-0080"/>
        <s v="AB-0101"/>
        <s v="CD-0275"/>
        <s v="AB-0496"/>
        <s v="CD-0360"/>
        <s v="SB-0397"/>
        <s v="AB-0075"/>
        <s v="AB-0082"/>
        <s v="AL-0360"/>
        <s v="CD-0011"/>
        <s v="CD-0064"/>
        <s v="CD-0411"/>
        <s v="SB-0177"/>
        <s v="AL-0274"/>
        <s v="CD-0071"/>
        <s v="DF-0313"/>
        <s v="AB-0314"/>
        <s v="SB-0212"/>
        <s v="SB-0060"/>
        <s v="CD-0440"/>
        <s v="SB-0372"/>
        <s v="AB-0375"/>
        <s v="DF-0233"/>
        <s v="CD-0234"/>
        <s v="SB-0445"/>
        <s v="AB-0393"/>
        <s v="AL-0192"/>
        <s v="AB-0191"/>
        <s v="DF-0116"/>
        <s v="DF-0308"/>
        <s v="AL-0478"/>
        <s v="DF-0071"/>
        <s v="SB-0103"/>
        <s v="DF-0072"/>
        <s v="DF-0486"/>
        <s v="CD-0428"/>
        <s v="AL-0473"/>
        <s v="AB-0383"/>
        <s v="DF-0117"/>
        <s v="CD-0303"/>
        <s v="SB-0362"/>
        <s v="SB-0300"/>
        <s v="DF-0005"/>
        <s v="AB-0198"/>
        <s v="DF-0074"/>
        <s v="SB-0317"/>
        <s v="DF-0491"/>
        <s v="AB-0001"/>
        <s v="CD-0257"/>
        <s v="CD-0331"/>
        <s v="AB-0211"/>
        <s v="AB-0321"/>
        <s v="CD-0083"/>
        <s v="AB-0338"/>
        <s v="SB-0473"/>
        <s v="AL-0177"/>
        <s v="AB-0186"/>
        <s v="DF-0404"/>
        <s v="DF-0154"/>
        <s v="SB-0004"/>
        <s v="DF-0350"/>
        <s v="CD-0094"/>
        <s v="AB-0483"/>
        <s v="CD-0340"/>
        <s v="DF-0488"/>
        <s v="AL-0055"/>
        <s v="AL-0247"/>
        <s v="AB-0352"/>
        <s v="CD-0345"/>
        <s v="AL-0442"/>
        <s v="AB-0370"/>
        <s v="DF-0493"/>
        <s v="SB-0303"/>
        <s v="CD-0326"/>
        <s v="AL-0027"/>
        <s v="SB-0256"/>
        <s v="CD-0377"/>
        <s v="AB-0389"/>
        <s v="AL-0232"/>
        <s v="DF-0498"/>
        <s v="AL-0444"/>
        <s v="SB-0288"/>
        <s v="AB-0163"/>
        <s v="AL-0203"/>
        <s v="CD-0464"/>
        <s v="AL-0302"/>
        <s v="DF-0330"/>
        <s v="AL-0400"/>
        <s v="CD-0112"/>
        <s v="DF-0314"/>
        <s v="AL-0409"/>
        <s v="CD-0145"/>
        <s v="DF-0434"/>
        <s v="DF-0018"/>
        <s v="SB-0108"/>
        <s v="CD-0002"/>
        <s v="AB-0094"/>
        <s v="AL-0172"/>
        <s v="AB-0239"/>
        <s v="AL-0472"/>
        <s v="DF-0235"/>
        <s v="AB-0193"/>
        <s v="AL-0018"/>
        <s v="SB-0036"/>
        <s v="SB-0326"/>
        <s v="AB-0427"/>
        <s v="AL-0312"/>
        <s v="SB-0287"/>
        <s v="CD-0494"/>
        <s v="CD-0277"/>
        <s v="DF-0419"/>
        <s v="AL-0081"/>
        <s v="DF-0375"/>
        <s v="AL-0132"/>
        <s v="DF-0009"/>
        <s v="AB-0081"/>
        <s v="AB-0351"/>
        <s v="DF-0067"/>
        <s v="CD-0397"/>
        <s v="DF-0312"/>
        <s v="AB-0026"/>
        <s v="DF-0087"/>
        <s v="SB-0407"/>
        <s v="DF-0304"/>
        <s v="AL-0277"/>
        <s v="AB-0418"/>
        <s v="AL-0058"/>
        <s v="AL-0314"/>
        <s v="CD-0134"/>
        <s v="AB-0290"/>
        <s v="SB-0359"/>
        <s v="CD-0248"/>
        <s v="AL-0161"/>
        <s v="AB-0444"/>
        <s v="AB-0470"/>
        <s v="DF-0387"/>
        <s v="SB-0009"/>
        <s v="DF-0180"/>
        <s v="SB-0013"/>
        <s v="DF-0200"/>
        <s v="CD-0322"/>
        <s v="CD-0299"/>
        <s v="SB-0098"/>
        <s v="AB-0463"/>
        <s v="AB-0411"/>
        <s v="SB-0069"/>
        <s v="SB-0129"/>
        <s v="CD-0267"/>
        <s v="DF-0205"/>
        <s v="SB-0092"/>
        <s v="CD-0284"/>
        <s v="CD-0382"/>
        <s v="DF-0043"/>
        <s v="SB-0258"/>
        <s v="AB-0448"/>
        <s v="AL-0246"/>
        <s v="AB-0486"/>
        <s v="CD-0004"/>
        <s v="AL-0207"/>
        <s v="CD-0412"/>
        <s v="AB-0119"/>
        <s v="SB-0167"/>
        <s v="CD-0274"/>
        <s v="SB-0336"/>
        <s v="DF-0336"/>
        <s v="AL-0024"/>
        <s v="SB-0269"/>
        <s v="SB-0367"/>
        <s v="CD-0241"/>
        <s v="DF-0302"/>
        <s v="AB-0401"/>
        <s v="DF-0070"/>
        <s v="CD-0304"/>
        <s v="DF-0477"/>
        <s v="CD-0218"/>
        <s v="AB-0294"/>
        <s v="SB-0055"/>
        <s v="AB-0250"/>
        <s v="SB-0246"/>
        <s v="AL-0222"/>
        <s v="CD-0260"/>
        <s v="CD-0017"/>
        <s v="SB-0349"/>
        <s v="DF-0088"/>
        <s v="DF-0453"/>
        <s v="CD-0393"/>
        <s v="SB-0318"/>
        <s v="DF-0173"/>
        <s v="AL-0151"/>
        <s v="AB-0177"/>
        <s v="AB-0497"/>
        <s v="CD-0403"/>
        <s v="SB-0423"/>
        <s v="SB-0389"/>
        <s v="AB-0476"/>
        <s v="SB-0347"/>
        <s v="SB-0499"/>
        <s v="AB-0243"/>
        <s v="SB-0078"/>
        <s v="AB-0414"/>
        <s v="AB-0258"/>
        <s v="CD-0177"/>
        <s v="AL-0446"/>
        <s v="AB-0360"/>
        <s v="CD-0224"/>
        <s v="AB-0304"/>
        <s v="CD-0137"/>
        <s v="CD-0311"/>
        <s v="AB-0462"/>
        <s v="CD-0420"/>
        <s v="AL-0298"/>
        <s v="CD-0210"/>
        <s v="AB-0487"/>
        <s v="AL-0179"/>
        <s v="CD-0214"/>
        <s v="AB-0356"/>
        <s v="AB-0313"/>
        <s v="AB-0022"/>
        <s v="CD-0106"/>
        <s v="DF-0333"/>
        <s v="AL-0016"/>
        <s v="CD-0390"/>
        <s v="CD-0259"/>
        <s v="SB-0441"/>
        <s v="AB-0473"/>
        <s v="SB-0436"/>
        <s v="CD-0032"/>
        <s v="AB-0145"/>
        <s v="CD-0193"/>
        <s v="SB-0354"/>
        <s v="CD-0012"/>
        <s v="AL-0165"/>
        <s v="AB-0416"/>
        <s v="AL-0395"/>
        <s v="DF-0196"/>
        <s v="CD-0022"/>
        <s v="DF-0234"/>
        <s v="CD-0465"/>
        <s v="DF-0162"/>
        <s v="DF-0082"/>
        <s v="CD-0401"/>
        <s v="SB-0435"/>
        <s v="AB-0257"/>
        <s v="AB-0054"/>
        <s v="SB-0259"/>
        <s v="AB-0451"/>
        <s v="CD-0192"/>
        <s v="AL-0280"/>
        <s v="AL-0497"/>
        <s v="DF-0164"/>
        <s v="AB-0074"/>
        <s v="AL-0267"/>
        <s v="AL-0443"/>
        <s v="AL-0358"/>
        <s v="AL-0371"/>
        <s v="AB-0088"/>
        <s v="SB-0446"/>
        <s v="SB-0042"/>
        <s v="CD-0447"/>
        <s v="AL-0292"/>
        <s v="CD-0423"/>
        <s v="AB-0095"/>
        <s v="CD-0301"/>
        <s v="CD-0443"/>
        <s v="SB-0214"/>
        <s v="CD-0242"/>
        <s v="CD-0223"/>
        <s v="CD-0287"/>
        <s v="AL-0046"/>
        <s v="AL-0412"/>
        <s v="DF-0278"/>
        <s v="AL-0310"/>
        <s v="CD-0380"/>
        <s v="AL-0087"/>
        <s v="SB-0173"/>
        <s v="DF-0283"/>
        <s v="SB-0251"/>
        <s v="DF-0303"/>
        <s v="AB-0399"/>
        <s v="CD-0254"/>
        <s v="AB-0276"/>
        <s v="DF-0464"/>
        <s v="AL-0484"/>
        <s v="SB-0388"/>
        <s v="DF-0215"/>
        <s v="AL-0124"/>
        <s v="SB-0316"/>
        <s v="AB-0376"/>
        <s v="AB-0499"/>
        <s v="AL-0340"/>
        <s v="DF-0415"/>
        <s v="AL-0253"/>
        <s v="AL-0090"/>
        <s v="SB-0254"/>
        <s v="AB-0344"/>
        <s v="AB-0002"/>
        <s v="SB-0393"/>
        <s v="CD-0048"/>
        <s v="CD-0063"/>
        <s v="SB-0280"/>
        <s v="DF-0435"/>
        <s v="CD-0197"/>
        <s v="AB-0295"/>
        <s v="AB-0011"/>
        <s v="AL-0342"/>
        <s v="CD-0196"/>
        <s v="SB-0428"/>
        <s v="AL-0356"/>
        <s v="AL-0255"/>
        <s v="DF-0029"/>
        <s v="CD-0264"/>
        <s v="AL-0053"/>
        <s v="CD-0365"/>
        <s v="AL-0029"/>
        <s v="AL-0436"/>
        <s v="DF-0137"/>
        <s v="AL-0466"/>
        <s v="DF-0474"/>
        <s v="DF-0241"/>
        <s v="CD-0373"/>
        <s v="SB-0350"/>
        <s v="AB-0445"/>
        <s v="AB-0188"/>
        <s v="DF-0211"/>
        <s v="AB-0337"/>
        <s v="SB-0090"/>
        <s v="DF-0058"/>
        <s v="CD-0486"/>
        <s v="AB-0439"/>
        <s v="SB-0282"/>
        <s v="SB-0373"/>
        <s v="DF-0412"/>
        <s v="AL-0487"/>
        <s v="CD-0384"/>
        <s v="SB-0298"/>
        <s v="SB-0365"/>
        <s v="CD-0405"/>
        <s v="CD-0425"/>
        <s v="SB-0263"/>
        <s v="SB-0062"/>
        <s v="AL-0387"/>
        <s v="SB-0050"/>
        <s v="SB-0201"/>
        <s v="AB-0115"/>
        <s v="CD-0370"/>
        <s v="CD-0487"/>
        <s v="AL-0194"/>
        <s v="AL-0495"/>
        <s v="SB-0186"/>
        <s v="DF-0360"/>
        <s v="DF-0394"/>
        <s v="SB-0431"/>
        <s v="DF-0237"/>
        <s v="CD-0456"/>
        <s v="SB-0081"/>
        <s v="DF-0053"/>
        <s v="CD-0189"/>
        <s v="AL-0119"/>
        <s v="AB-0372"/>
        <s v="DF-0402"/>
        <s v="AB-0422"/>
        <s v="DF-0032"/>
        <s v="DF-0188"/>
        <s v="SB-0044"/>
        <s v="AB-0453"/>
        <s v="CD-0156"/>
        <s v="DF-0398"/>
        <s v="AL-0216"/>
        <s v="AB-0311"/>
        <s v="AL-0429"/>
        <s v="DF-0107"/>
        <s v="CD-0459"/>
        <s v="SB-0054"/>
        <s v="SB-0301"/>
        <s v="DF-0227"/>
        <s v="AB-0361"/>
        <s v="AB-0231"/>
        <s v="DF-0480"/>
        <s v="SB-0415"/>
        <s v="AB-0207"/>
        <s v="AB-0373"/>
        <s v="AL-0330"/>
        <s v="CD-0178"/>
        <s v="SB-0221"/>
        <s v="AL-0470"/>
        <s v="AB-0028"/>
        <s v="AL-0108"/>
        <s v="SB-0370"/>
        <s v="CD-0045"/>
        <s v="SB-0052"/>
        <s v="CD-0308"/>
        <s v="AL-0362"/>
        <s v="AL-0155"/>
        <s v="AL-0417"/>
        <s v="AB-0423"/>
        <s v="CD-0073"/>
        <s v="AL-0468"/>
        <s v="CD-0078"/>
        <s v="DF-0156"/>
        <s v="DF-0446"/>
        <s v="AB-0190"/>
        <s v="DF-0471"/>
        <s v="AB-0365"/>
        <s v="AB-0170"/>
        <s v="DF-0040"/>
        <s v="AB-0492"/>
        <s v="SB-0448"/>
        <s v="AB-0302"/>
        <s v="CD-0463"/>
        <s v="AB-0268"/>
        <s v="AL-0239"/>
        <s v="DF-0172"/>
        <s v="SB-0083"/>
        <s v="AL-0401"/>
        <s v="SB-0039"/>
        <s v="AB-0316"/>
        <s v="AL-0010"/>
        <s v="CD-0096"/>
        <s v="DF-0459"/>
        <s v="DF-0057"/>
        <s v="AB-0051"/>
        <s v="AB-0500"/>
        <s v="AB-0317"/>
        <s v="AL-0421"/>
        <s v="AB-0281"/>
        <s v="AB-0323"/>
        <s v="DF-0320"/>
        <s v="SB-0477"/>
        <s v="AB-0224"/>
        <s v="AL-0021"/>
        <s v="CD-0179"/>
        <s v="CD-0280"/>
        <s v="SB-0089"/>
        <s v="AL-0080"/>
        <s v="AL-0037"/>
        <s v="AL-0135"/>
        <s v="DF-0155"/>
        <s v="AL-0125"/>
        <s v="CD-0136"/>
        <s v="SB-0244"/>
        <s v="CD-0067"/>
        <s v="AB-0343"/>
        <s v="AL-0287"/>
        <s v="AL-0269"/>
        <s v="AL-0486"/>
        <s v="AL-0284"/>
        <s v="AL-0241"/>
        <s v="AL-0394"/>
        <s v="SB-0264"/>
        <s v="AB-0429"/>
        <s v="DF-0169"/>
        <s v="DF-0133"/>
        <s v="CD-0079"/>
        <s v="SB-0278"/>
        <s v="AB-0031"/>
        <s v="CD-0001"/>
        <s v="AB-0345"/>
        <s v="AL-0328"/>
        <s v="AL-0375"/>
        <s v="SB-0344"/>
        <s v="AB-0024"/>
        <s v="CD-0227"/>
        <s v="SB-0274"/>
        <s v="DF-0228"/>
        <s v="DF-0494"/>
        <s v="DF-0417"/>
        <s v="DF-0194"/>
        <s v="DF-0136"/>
        <s v="SB-0408"/>
        <s v="SB-0302"/>
        <s v="AL-0320"/>
        <s v="DF-0093"/>
        <s v="AB-0394"/>
        <s v="CD-0318"/>
        <s v="AB-0386"/>
        <s v="DF-0470"/>
        <s v="SB-0127"/>
        <s v="AB-0425"/>
        <s v="AB-0478"/>
        <s v="AL-0244"/>
        <s v="AL-0391"/>
        <s v="DF-0423"/>
        <s v="SB-0500"/>
        <s v="CD-0352"/>
        <s v="CD-0433"/>
        <s v="CD-0395"/>
        <s v="DF-0345"/>
        <s v="DF-0384"/>
        <s v="CD-0306"/>
        <s v="CD-0492"/>
        <s v="DF-0280"/>
        <s v="SB-0432"/>
        <s v="AL-0220"/>
        <s v="DF-0047"/>
        <s v="SB-0351"/>
        <s v="AB-0397"/>
        <s v="CD-0114"/>
        <s v="AB-0403"/>
        <s v="SB-0191"/>
        <s v="DF-0125"/>
        <s v="DF-0311"/>
        <s v="AL-0182"/>
        <s v="AB-0149"/>
        <s v="CD-0269"/>
        <s v="CD-0419"/>
        <s v="DF-0317"/>
        <s v="DF-0023"/>
        <s v="SB-0005"/>
        <s v="CD-0056"/>
        <s v="AL-0454"/>
        <s v="SB-0406"/>
        <s v="AB-0241"/>
        <s v="AB-0420"/>
        <s v="SB-0203"/>
        <s v="CD-0265"/>
        <s v="DF-0089"/>
        <s v="DF-0309"/>
        <s v="AB-0484"/>
        <s v="DF-0231"/>
        <s v="DF-0325"/>
        <s v="SB-0387"/>
        <s v="AB-0259"/>
        <s v="CD-0006"/>
        <s v="DF-0170"/>
        <s v="AB-0262"/>
        <s v="DF-0294"/>
        <s v="AL-0406"/>
        <s v="AB-0388"/>
        <s v="AL-0200"/>
        <s v="SB-0142"/>
        <s v="AB-0371"/>
        <s v="AL-0039"/>
        <s v="AB-0432"/>
        <s v="CD-0409"/>
        <s v="AB-0121"/>
        <s v="SB-0208"/>
        <s v="CD-0133"/>
        <s v="DF-0019"/>
        <s v="AB-0037"/>
        <s v="AL-0077"/>
        <s v="AL-0275"/>
        <s v="DF-0380"/>
        <s v="SB-0273"/>
        <s v="AB-0308"/>
        <s v="SB-0369"/>
        <s v="AB-0162"/>
        <s v="DF-0271"/>
        <s v="DF-0106"/>
        <s v="DF-0305"/>
        <s v="AL-0217"/>
        <s v="CD-0338"/>
        <s v="SB-0360"/>
        <s v="DF-0001"/>
        <s v="DF-0054"/>
        <s v="CD-0140"/>
        <s v="CD-0216"/>
        <s v="SB-0293"/>
        <s v="SB-0194"/>
        <s v="CD-0228"/>
        <s v="AL-0370"/>
        <s v="AL-0142"/>
        <s v="AB-0035"/>
        <s v="CD-0421"/>
        <s v="AL-0311"/>
        <s v="CD-0453"/>
        <s v="AB-0059"/>
        <s v="SB-0023"/>
        <s v="DF-0131"/>
        <s v="CD-0231"/>
        <s v="CD-0261"/>
        <s v="AL-0359"/>
        <s v="CD-0149"/>
        <s v="AB-0173"/>
        <s v="SB-0143"/>
        <s v="SB-0088"/>
        <s v="AL-0272"/>
        <s v="AB-0412"/>
        <s v="AB-0472"/>
        <s v="SB-0342"/>
        <s v="AL-0465"/>
        <s v="AL-0031"/>
        <s v="AL-0068"/>
        <s v="CD-0256"/>
        <s v="CD-0147"/>
        <s v="DF-0408"/>
        <s v="DF-0273"/>
        <s v="AB-0428"/>
        <s v="CD-0449"/>
        <s v="SB-0442"/>
        <s v="SB-0491"/>
        <s v="DF-0026"/>
        <s v="SB-0038"/>
        <s v="AB-0225"/>
        <s v="SB-0045"/>
        <s v="SB-0101"/>
        <s v="SB-0225"/>
        <s v="SB-0405"/>
        <s v="DF-0362"/>
        <s v="AB-0355"/>
        <s v="SB-0484"/>
        <s v="DF-0034"/>
        <s v="CD-0245"/>
        <s v="CD-0418"/>
        <s v="CD-0296"/>
        <s v="CD-0081"/>
        <s v="AL-0271"/>
        <s v="CD-0333"/>
        <s v="CD-0018"/>
        <s v="AL-0353"/>
        <s v="DF-0337"/>
        <s v="CD-0317"/>
        <s v="AL-0111"/>
        <s v="DF-0433"/>
        <s v="AB-0246"/>
        <s v="AL-0205"/>
        <s v="DF-0458"/>
        <s v="SB-0289"/>
        <s v="CD-0396"/>
        <s v="CD-0406"/>
        <s v="CD-0371"/>
        <s v="AB-0490"/>
        <s v="AL-0129"/>
        <s v="CD-0497"/>
        <s v="DF-0473"/>
        <s v="SB-0232"/>
        <s v="DF-0083"/>
        <s v="SB-0416"/>
        <s v="DF-0272"/>
        <s v="DF-0409"/>
        <s v="AB-0133"/>
        <s v="SB-0466"/>
        <s v="AB-0154"/>
        <s v="SB-0284"/>
        <s v="AB-0044"/>
        <s v="SB-0016"/>
        <s v="AB-0296"/>
        <s v="SB-0261"/>
        <s v="CD-0446"/>
        <s v="SB-0330"/>
        <s v="CD-0444"/>
        <s v="AL-0425"/>
        <s v="DF-0497"/>
        <s v="SB-0328"/>
        <s v="DF-0171"/>
        <s v="DF-0466"/>
        <s v="SB-0014"/>
        <s v="DF-0095"/>
        <s v="AB-0203"/>
        <s v="DF-0108"/>
        <s v="AL-0036"/>
        <s v="CD-0236"/>
        <s v="SB-0022"/>
        <s v="CD-0101"/>
        <s v="AB-0465"/>
        <s v="AB-0248"/>
        <s v="CD-0320"/>
        <s v="CD-0086"/>
        <s v="AB-0220"/>
        <s v="AB-0093"/>
        <s v="AB-0449"/>
        <s v="SB-0049"/>
        <s v="SB-0364"/>
        <s v="AB-0230"/>
        <s v="CD-0270"/>
        <s v="AL-0399"/>
        <s v="DF-0035"/>
        <s v="DF-0385"/>
        <s v="DF-0068"/>
        <s v="CD-0495"/>
        <s v="DF-0268"/>
        <s v="AL-0051"/>
        <s v="AL-0329"/>
        <s v="AL-0147"/>
        <s v="SB-0469"/>
        <s v="CD-0249"/>
        <s v="AL-0282"/>
        <s v="SB-0357"/>
        <s v="AL-0480"/>
        <s v="SB-0172"/>
        <s v="DF-0319"/>
        <s v="AL-0057"/>
        <s v="SB-0239"/>
        <s v="AB-0192"/>
        <s v="AB-0283"/>
        <s v="CD-0363"/>
        <s v="AL-0365"/>
        <s v="AB-0053"/>
        <s v="CD-0010"/>
        <s v="CD-0121"/>
        <s v="SB-0157"/>
        <s v="AB-0092"/>
        <s v="DF-0140"/>
        <s v="AB-0493"/>
        <s v="SB-0209"/>
        <s v="CD-0441"/>
        <s v="AB-0333"/>
        <s v="SB-0399"/>
        <s v="CD-0191"/>
        <s v="AL-0475"/>
        <s v="CD-0161"/>
        <s v="AL-0238"/>
        <s v="AL-0094"/>
        <s v="AL-0351"/>
        <s v="AB-0048"/>
        <s v="CD-0288"/>
        <s v="CD-0500"/>
        <s v="DF-0143"/>
        <s v="DF-0069"/>
        <s v="AB-0405"/>
        <s v="DF-0092"/>
        <s v="AL-0109"/>
        <s v="DF-0299"/>
        <s v="SB-0181"/>
        <s v="DF-0020"/>
        <s v="DF-0298"/>
        <s v="SB-0398"/>
        <s v="CD-0415"/>
        <s v="AL-0323"/>
        <s v="DF-0256"/>
        <s v="CD-0341"/>
        <s v="CD-0187"/>
        <s v="DF-0091"/>
        <s v="CD-0023"/>
        <s v="AL-0294"/>
        <s v="DF-0114"/>
        <s v="SB-0297"/>
        <s v="AB-0046"/>
        <s v="SB-0401"/>
        <s v="AL-0193"/>
        <s v="SB-0021"/>
        <s v="AL-0114"/>
        <s v="DF-0382"/>
        <s v="CD-0323"/>
        <s v="AL-0373"/>
        <s v="AB-0367"/>
        <s v="AL-0128"/>
        <s v="SB-0341"/>
        <s v="SB-0417"/>
        <s v="SB-0184"/>
        <s v="AL-0105"/>
        <s v="SB-0483"/>
        <s v="CD-0386"/>
        <s v="AB-0307"/>
        <s v="AL-0013"/>
        <s v="AL-0343"/>
        <s v="DF-0468"/>
        <s v="DF-0373"/>
        <s v="DF-0096"/>
        <s v="AL-0457"/>
        <s v="SB-0309"/>
        <s v="SB-0460"/>
        <s v="AB-0359"/>
        <s v="AL-0159"/>
        <s v="SB-0378"/>
        <s v="CD-0097"/>
        <s v="AB-0270"/>
        <s v="CD-0325"/>
        <s v="AB-0408"/>
        <s v="AB-0406"/>
        <s v="AL-0265"/>
        <s v="SB-0228"/>
        <s v="CD-0172"/>
        <s v="AB-0152"/>
        <s v="CD-0219"/>
        <s v="AB-0127"/>
        <s v="AB-0252"/>
        <s v="CD-0173"/>
        <s v="CD-0462"/>
        <s v="DF-0042"/>
        <s v="AL-0056"/>
        <s v="CD-0174"/>
        <s v="SB-0381"/>
        <s v="AB-0153"/>
        <s v="SB-0136"/>
        <s v="CD-0152"/>
        <s v="CD-0160"/>
        <s v="AB-0050"/>
        <s v="AB-0459"/>
        <s v="AL-0005"/>
        <s v="SB-0488"/>
        <s v="DF-0389"/>
        <s v="CD-0482"/>
        <s v="SB-0155"/>
        <s v="AL-0318"/>
        <s v="AL-0075"/>
        <s v="DF-0288"/>
        <s v="DF-0276"/>
        <s v="AB-0494"/>
        <s v="DF-0438"/>
        <s v="DF-0388"/>
        <s v="DF-0427"/>
        <s v="DF-0329"/>
        <s v="AL-0067"/>
        <s v="AB-0123"/>
        <s v="SB-0011"/>
        <s v="CD-0312"/>
        <s v="DF-0428"/>
        <s v="DF-0151"/>
        <s v="SB-0486"/>
        <s v="SB-0063"/>
        <s v="DF-0240"/>
        <s v="SB-0327"/>
        <s v="AB-0277"/>
        <s v="DF-0270"/>
        <s v="AB-0330"/>
        <s v="DF-0007"/>
        <s v="AB-0025"/>
        <s v="CD-0239"/>
        <s v="AL-0368"/>
        <s v="AB-0020"/>
        <s v="AB-0398"/>
        <s v="SB-0433"/>
        <s v="SB-0227"/>
        <s v="AL-0352"/>
        <s v="DF-0186"/>
        <s v="DF-0086"/>
        <s v="SB-0489"/>
        <s v="SB-0464"/>
        <s v="CD-0499"/>
        <s v="CD-0201"/>
        <s v="SB-0270"/>
        <s v="DF-0346"/>
        <s v="SB-0267"/>
        <s v="CD-0028"/>
        <s v="SB-0033"/>
        <s v="AB-0202"/>
        <s v="AL-0494"/>
        <s v="DF-0159"/>
        <s v="AL-0290"/>
        <s v="AL-0460"/>
        <s v="DF-0229"/>
        <s v="CD-0100"/>
        <s v="DF-0277"/>
        <s v="AB-0436"/>
        <s v="DF-0059"/>
        <s v="SB-0030"/>
        <s v="AL-0210"/>
        <s v="DF-0293"/>
        <s v="SB-0394"/>
        <s v="AB-0139"/>
        <s v="AB-0396"/>
        <s v="CD-0089"/>
        <s v="CD-0206"/>
        <s v="SB-0247"/>
        <s v="DF-0397"/>
        <s v="SB-0162"/>
        <s v="AB-0469"/>
        <s v="SB-0454"/>
        <s v="AB-0279"/>
        <s v="AL-0367"/>
        <s v="DF-0383"/>
        <s v="DF-0245"/>
        <s v="AL-0433"/>
        <s v="CD-0199"/>
        <s v="SB-0470"/>
        <s v="AL-0095"/>
        <s v="AB-0197"/>
        <s v="AL-0146"/>
        <s v="AL-0414"/>
        <s v="CD-0215"/>
        <s v="CD-0176"/>
        <s v="SB-0314"/>
        <s v="SB-0065"/>
        <s v="SB-0015"/>
        <s v="SB-0137"/>
        <s v="DF-0201"/>
        <s v="DF-0017"/>
        <s v="AB-0249"/>
        <s v="AL-0189"/>
        <s v="AB-0113"/>
        <s v="DF-0207"/>
        <s v="AL-0324"/>
        <s v="AL-0379"/>
        <s v="SB-0188"/>
        <s v="CD-0457"/>
        <s v="AL-0430"/>
        <s v="CD-0391"/>
        <s v="CD-0055"/>
        <s v="CD-0424"/>
        <s v="SB-0392"/>
        <s v="CD-0124"/>
        <s v="AB-0009"/>
        <s v="SB-0474"/>
        <s v="CD-0135"/>
        <s v="CD-0220"/>
        <s v="DF-0260"/>
        <s v="DF-0062"/>
        <s v="DF-0396"/>
        <s v="DF-0056"/>
      </sharedItems>
    </cacheField>
    <cacheField name="Información" numFmtId="0">
      <sharedItems/>
    </cacheField>
    <cacheField name="Largo" numFmtId="0">
      <sharedItems containsSemiMixedTypes="0" containsString="0" containsNumber="1" containsInteger="1" minValue="13" maxValue="29"/>
    </cacheField>
    <cacheField name="separador" numFmtId="0">
      <sharedItems containsSemiMixedTypes="0" containsString="0" containsNumber="1" containsInteger="1" minValue="6" maxValue="15"/>
    </cacheField>
    <cacheField name="Procedencia" numFmtId="0">
      <sharedItems count="8">
        <s v="México"/>
        <s v="China"/>
        <s v="Alemania"/>
        <s v="Reino Unido"/>
        <s v="Argentina"/>
        <s v="Estados Unidos"/>
        <s v="España"/>
        <s v="Canadá"/>
      </sharedItems>
    </cacheField>
    <cacheField name="Destino" numFmtId="0">
      <sharedItems count="9">
        <s v="Liberia"/>
        <s v="Manuel Antonio"/>
        <s v="Puerto Viejo"/>
        <s v="Fortuna"/>
        <s v="Volcán Poás"/>
        <s v="Río Celeste"/>
        <s v="San José"/>
        <s v="Sarapiquí"/>
        <s v="Dominicana"/>
      </sharedItems>
    </cacheField>
    <cacheField name="Fecha Ingreso" numFmtId="14">
      <sharedItems containsSemiMixedTypes="0" containsNonDate="0" containsDate="1" containsString="0" minDate="2020-01-01T00:00:00" maxDate="2020-03-01T00:00:00"/>
    </cacheField>
    <cacheField name="Día" numFmtId="166">
      <sharedItems/>
    </cacheField>
    <cacheField name="Mes" numFmtId="167">
      <sharedItems count="2">
        <s v="febrero"/>
        <s v="enero"/>
      </sharedItems>
    </cacheField>
    <cacheField name="Año" numFmtId="167">
      <sharedItems/>
    </cacheField>
    <cacheField name="Cantidad" numFmtId="164">
      <sharedItems containsSemiMixedTypes="0" containsString="0" containsNumber="1" containsInteger="1" minValue="109" maxValue="9991"/>
    </cacheField>
    <cacheField name="Costo unitario" numFmtId="165">
      <sharedItems containsSemiMixedTypes="0" containsString="0" containsNumber="1" minValue="50.42" maxValue="500.83"/>
    </cacheField>
    <cacheField name="Total" numFmtId="0" formula="Cantidad*'Costo unitario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6">
  <r>
    <x v="0"/>
    <s v="México-Liberia"/>
    <n v="14"/>
    <n v="7"/>
    <x v="0"/>
    <x v="0"/>
    <d v="2020-02-07T00:00:00"/>
    <s v="vie"/>
    <x v="0"/>
    <s v="2020"/>
    <n v="5316"/>
    <n v="474.43"/>
  </r>
  <r>
    <x v="1"/>
    <s v="México-Liberia"/>
    <n v="14"/>
    <n v="7"/>
    <x v="0"/>
    <x v="0"/>
    <d v="2020-01-05T00:00:00"/>
    <s v="dom"/>
    <x v="1"/>
    <s v="2020"/>
    <n v="4693"/>
    <n v="199.06"/>
  </r>
  <r>
    <x v="2"/>
    <s v="China-Manuel Antonio"/>
    <n v="20"/>
    <n v="6"/>
    <x v="1"/>
    <x v="1"/>
    <d v="2020-01-15T00:00:00"/>
    <s v="mié"/>
    <x v="1"/>
    <s v="2020"/>
    <n v="9427"/>
    <n v="308.31"/>
  </r>
  <r>
    <x v="3"/>
    <s v="Alemania-Puerto Viejo"/>
    <n v="21"/>
    <n v="9"/>
    <x v="2"/>
    <x v="2"/>
    <d v="2020-02-16T00:00:00"/>
    <s v="dom"/>
    <x v="0"/>
    <s v="2020"/>
    <n v="8108"/>
    <n v="135.51"/>
  </r>
  <r>
    <x v="4"/>
    <s v="Reino Unido-Puerto Viejo"/>
    <n v="24"/>
    <n v="12"/>
    <x v="3"/>
    <x v="2"/>
    <d v="2020-01-06T00:00:00"/>
    <s v="lun"/>
    <x v="1"/>
    <s v="2020"/>
    <n v="4461"/>
    <n v="317.07"/>
  </r>
  <r>
    <x v="5"/>
    <s v="Argentina-Manuel Antonio"/>
    <n v="24"/>
    <n v="10"/>
    <x v="4"/>
    <x v="1"/>
    <d v="2020-02-26T00:00:00"/>
    <s v="mié"/>
    <x v="0"/>
    <s v="2020"/>
    <n v="1349"/>
    <n v="486.58"/>
  </r>
  <r>
    <x v="6"/>
    <s v="China-Fortuna"/>
    <n v="13"/>
    <n v="6"/>
    <x v="1"/>
    <x v="3"/>
    <d v="2020-01-17T00:00:00"/>
    <s v="vie"/>
    <x v="1"/>
    <s v="2020"/>
    <n v="8444"/>
    <n v="256.79000000000002"/>
  </r>
  <r>
    <x v="7"/>
    <s v="México-Liberia"/>
    <n v="14"/>
    <n v="7"/>
    <x v="0"/>
    <x v="0"/>
    <d v="2020-01-22T00:00:00"/>
    <s v="mié"/>
    <x v="1"/>
    <s v="2020"/>
    <n v="6734"/>
    <n v="58.46"/>
  </r>
  <r>
    <x v="8"/>
    <s v="Alemania-Volcán Poás"/>
    <n v="20"/>
    <n v="9"/>
    <x v="2"/>
    <x v="4"/>
    <d v="2020-01-07T00:00:00"/>
    <s v="mar"/>
    <x v="1"/>
    <s v="2020"/>
    <n v="8100"/>
    <n v="362.25"/>
  </r>
  <r>
    <x v="9"/>
    <s v="China-Río Celeste"/>
    <n v="17"/>
    <n v="6"/>
    <x v="1"/>
    <x v="5"/>
    <d v="2020-01-19T00:00:00"/>
    <s v="dom"/>
    <x v="1"/>
    <s v="2020"/>
    <n v="4840"/>
    <n v="196.13"/>
  </r>
  <r>
    <x v="10"/>
    <s v="China-Manuel Antonio"/>
    <n v="20"/>
    <n v="6"/>
    <x v="1"/>
    <x v="1"/>
    <d v="2020-02-20T00:00:00"/>
    <s v="jue"/>
    <x v="0"/>
    <s v="2020"/>
    <n v="8030"/>
    <n v="185.88"/>
  </r>
  <r>
    <x v="11"/>
    <s v="Estados Unidos-Manuel Antonio"/>
    <n v="29"/>
    <n v="15"/>
    <x v="5"/>
    <x v="1"/>
    <d v="2020-01-22T00:00:00"/>
    <s v="mié"/>
    <x v="1"/>
    <s v="2020"/>
    <n v="2419"/>
    <n v="401.3"/>
  </r>
  <r>
    <x v="12"/>
    <s v="China-Río Celeste"/>
    <n v="17"/>
    <n v="6"/>
    <x v="1"/>
    <x v="5"/>
    <d v="2020-01-24T00:00:00"/>
    <s v="vie"/>
    <x v="1"/>
    <s v="2020"/>
    <n v="9358"/>
    <n v="473.18"/>
  </r>
  <r>
    <x v="13"/>
    <s v="Argentina-Fortuna"/>
    <n v="17"/>
    <n v="10"/>
    <x v="4"/>
    <x v="3"/>
    <d v="2020-02-10T00:00:00"/>
    <s v="lun"/>
    <x v="0"/>
    <s v="2020"/>
    <n v="1406"/>
    <n v="443.01"/>
  </r>
  <r>
    <x v="14"/>
    <s v="España-San José"/>
    <n v="15"/>
    <n v="7"/>
    <x v="6"/>
    <x v="6"/>
    <d v="2020-01-25T00:00:00"/>
    <s v="sáb"/>
    <x v="1"/>
    <s v="2020"/>
    <n v="3343"/>
    <n v="151.77000000000001"/>
  </r>
  <r>
    <x v="15"/>
    <s v="México-Puerto Viejo"/>
    <n v="19"/>
    <n v="7"/>
    <x v="0"/>
    <x v="2"/>
    <d v="2020-02-27T00:00:00"/>
    <s v="jue"/>
    <x v="0"/>
    <s v="2020"/>
    <n v="847"/>
    <n v="410.97"/>
  </r>
  <r>
    <x v="16"/>
    <s v="España-Liberia"/>
    <n v="14"/>
    <n v="7"/>
    <x v="6"/>
    <x v="0"/>
    <d v="2020-02-08T00:00:00"/>
    <s v="sáb"/>
    <x v="0"/>
    <s v="2020"/>
    <n v="7816"/>
    <n v="267.83"/>
  </r>
  <r>
    <x v="17"/>
    <s v="Canadá-Río Celeste"/>
    <n v="18"/>
    <n v="7"/>
    <x v="7"/>
    <x v="5"/>
    <d v="2020-01-08T00:00:00"/>
    <s v="mié"/>
    <x v="1"/>
    <s v="2020"/>
    <n v="8591"/>
    <n v="274.68"/>
  </r>
  <r>
    <x v="18"/>
    <s v="Canadá-Puerto Viejo"/>
    <n v="19"/>
    <n v="7"/>
    <x v="7"/>
    <x v="2"/>
    <d v="2020-01-12T00:00:00"/>
    <s v="dom"/>
    <x v="1"/>
    <s v="2020"/>
    <n v="561"/>
    <n v="159.76"/>
  </r>
  <r>
    <x v="19"/>
    <s v="España-Liberia"/>
    <n v="14"/>
    <n v="7"/>
    <x v="6"/>
    <x v="0"/>
    <d v="2020-02-10T00:00:00"/>
    <s v="lun"/>
    <x v="0"/>
    <s v="2020"/>
    <n v="3247"/>
    <n v="393.12"/>
  </r>
  <r>
    <x v="20"/>
    <s v="España-Sarapiquí"/>
    <n v="16"/>
    <n v="7"/>
    <x v="6"/>
    <x v="7"/>
    <d v="2020-02-09T00:00:00"/>
    <s v="dom"/>
    <x v="0"/>
    <s v="2020"/>
    <n v="4449"/>
    <n v="157.75"/>
  </r>
  <r>
    <x v="21"/>
    <s v="Estados Unidos-Fortuna"/>
    <n v="22"/>
    <n v="15"/>
    <x v="5"/>
    <x v="3"/>
    <d v="2020-02-02T00:00:00"/>
    <s v="dom"/>
    <x v="0"/>
    <s v="2020"/>
    <n v="6688"/>
    <n v="242.46"/>
  </r>
  <r>
    <x v="22"/>
    <s v="China-Manuel Antonio"/>
    <n v="20"/>
    <n v="6"/>
    <x v="1"/>
    <x v="1"/>
    <d v="2020-02-12T00:00:00"/>
    <s v="mié"/>
    <x v="0"/>
    <s v="2020"/>
    <n v="3439"/>
    <n v="488.76"/>
  </r>
  <r>
    <x v="23"/>
    <s v="Canadá-Río Celeste"/>
    <n v="18"/>
    <n v="7"/>
    <x v="7"/>
    <x v="5"/>
    <d v="2020-02-18T00:00:00"/>
    <s v="mar"/>
    <x v="0"/>
    <s v="2020"/>
    <n v="3241"/>
    <n v="494.56"/>
  </r>
  <r>
    <x v="24"/>
    <s v="Canadá-Puerto Viejo"/>
    <n v="19"/>
    <n v="7"/>
    <x v="7"/>
    <x v="2"/>
    <d v="2020-01-28T00:00:00"/>
    <s v="mar"/>
    <x v="1"/>
    <s v="2020"/>
    <n v="7069"/>
    <n v="299.33"/>
  </r>
  <r>
    <x v="25"/>
    <s v="Estados Unidos-Sarapiquí"/>
    <n v="24"/>
    <n v="15"/>
    <x v="5"/>
    <x v="7"/>
    <d v="2020-01-24T00:00:00"/>
    <s v="vie"/>
    <x v="1"/>
    <s v="2020"/>
    <n v="3062"/>
    <n v="235.96"/>
  </r>
  <r>
    <x v="26"/>
    <s v="España-Manuel Antonio"/>
    <n v="21"/>
    <n v="7"/>
    <x v="6"/>
    <x v="1"/>
    <d v="2020-01-24T00:00:00"/>
    <s v="vie"/>
    <x v="1"/>
    <s v="2020"/>
    <n v="4417"/>
    <n v="199.36"/>
  </r>
  <r>
    <x v="27"/>
    <s v="Argentina-Manuel Antonio"/>
    <n v="24"/>
    <n v="10"/>
    <x v="4"/>
    <x v="1"/>
    <d v="2020-02-22T00:00:00"/>
    <s v="sáb"/>
    <x v="0"/>
    <s v="2020"/>
    <n v="4261"/>
    <n v="186.13"/>
  </r>
  <r>
    <x v="28"/>
    <s v="Alemania-Puerto Viejo"/>
    <n v="21"/>
    <n v="9"/>
    <x v="2"/>
    <x v="2"/>
    <d v="2020-02-14T00:00:00"/>
    <s v="vie"/>
    <x v="0"/>
    <s v="2020"/>
    <n v="1186"/>
    <n v="131.72999999999999"/>
  </r>
  <r>
    <x v="29"/>
    <s v="México-Manuel Antonio"/>
    <n v="21"/>
    <n v="7"/>
    <x v="0"/>
    <x v="1"/>
    <d v="2020-02-18T00:00:00"/>
    <s v="mar"/>
    <x v="0"/>
    <s v="2020"/>
    <n v="864"/>
    <n v="338.24"/>
  </r>
  <r>
    <x v="30"/>
    <s v="Estados Unidos-Fortuna"/>
    <n v="22"/>
    <n v="15"/>
    <x v="5"/>
    <x v="3"/>
    <d v="2020-02-21T00:00:00"/>
    <s v="vie"/>
    <x v="0"/>
    <s v="2020"/>
    <n v="6423"/>
    <n v="337.19"/>
  </r>
  <r>
    <x v="31"/>
    <s v="Reino Unido-Puerto Viejo"/>
    <n v="24"/>
    <n v="12"/>
    <x v="3"/>
    <x v="2"/>
    <d v="2020-01-30T00:00:00"/>
    <s v="jue"/>
    <x v="1"/>
    <s v="2020"/>
    <n v="2863"/>
    <n v="50.68"/>
  </r>
  <r>
    <x v="32"/>
    <s v="Argentina-Puerto Viejo"/>
    <n v="22"/>
    <n v="10"/>
    <x v="4"/>
    <x v="2"/>
    <d v="2020-01-29T00:00:00"/>
    <s v="mié"/>
    <x v="1"/>
    <s v="2020"/>
    <n v="265"/>
    <n v="150.80000000000001"/>
  </r>
  <r>
    <x v="33"/>
    <s v="Estados Unidos-Manuel Antonio"/>
    <n v="29"/>
    <n v="15"/>
    <x v="5"/>
    <x v="1"/>
    <d v="2020-02-04T00:00:00"/>
    <s v="mar"/>
    <x v="0"/>
    <s v="2020"/>
    <n v="2236"/>
    <n v="291.8"/>
  </r>
  <r>
    <x v="34"/>
    <s v="México-Liberia"/>
    <n v="14"/>
    <n v="7"/>
    <x v="0"/>
    <x v="0"/>
    <d v="2020-02-17T00:00:00"/>
    <s v="lun"/>
    <x v="0"/>
    <s v="2020"/>
    <n v="6566"/>
    <n v="122.85"/>
  </r>
  <r>
    <x v="35"/>
    <s v="México-Liberia"/>
    <n v="14"/>
    <n v="7"/>
    <x v="0"/>
    <x v="0"/>
    <d v="2020-02-29T00:00:00"/>
    <s v="sáb"/>
    <x v="0"/>
    <s v="2020"/>
    <n v="3341"/>
    <n v="437.67"/>
  </r>
  <r>
    <x v="36"/>
    <s v="Alemania-Manuel Antonio"/>
    <n v="23"/>
    <n v="9"/>
    <x v="2"/>
    <x v="1"/>
    <d v="2020-01-19T00:00:00"/>
    <s v="dom"/>
    <x v="1"/>
    <s v="2020"/>
    <n v="9014"/>
    <n v="390.78"/>
  </r>
  <r>
    <x v="37"/>
    <s v="Estados Unidos-Río Celeste"/>
    <n v="26"/>
    <n v="15"/>
    <x v="5"/>
    <x v="5"/>
    <d v="2020-01-02T00:00:00"/>
    <s v="jue"/>
    <x v="1"/>
    <s v="2020"/>
    <n v="6365"/>
    <n v="351.16"/>
  </r>
  <r>
    <x v="38"/>
    <s v="México-Sarapiquí"/>
    <n v="16"/>
    <n v="7"/>
    <x v="0"/>
    <x v="7"/>
    <d v="2020-01-25T00:00:00"/>
    <s v="sáb"/>
    <x v="1"/>
    <s v="2020"/>
    <n v="7365"/>
    <n v="333.21"/>
  </r>
  <r>
    <x v="39"/>
    <s v="Reino Unido-San José"/>
    <n v="20"/>
    <n v="12"/>
    <x v="3"/>
    <x v="6"/>
    <d v="2020-01-30T00:00:00"/>
    <s v="jue"/>
    <x v="1"/>
    <s v="2020"/>
    <n v="8743"/>
    <n v="114.25"/>
  </r>
  <r>
    <x v="40"/>
    <s v="China-Dominicana"/>
    <n v="16"/>
    <n v="6"/>
    <x v="1"/>
    <x v="8"/>
    <d v="2020-02-24T00:00:00"/>
    <s v="lun"/>
    <x v="0"/>
    <s v="2020"/>
    <n v="2706"/>
    <n v="282.5"/>
  </r>
  <r>
    <x v="41"/>
    <s v="Alemania-Liberia"/>
    <n v="16"/>
    <n v="9"/>
    <x v="2"/>
    <x v="0"/>
    <d v="2020-02-07T00:00:00"/>
    <s v="vie"/>
    <x v="0"/>
    <s v="2020"/>
    <n v="2120"/>
    <n v="175.79"/>
  </r>
  <r>
    <x v="42"/>
    <s v="Canadá-Dominicana"/>
    <n v="17"/>
    <n v="7"/>
    <x v="7"/>
    <x v="8"/>
    <d v="2020-01-07T00:00:00"/>
    <s v="mar"/>
    <x v="1"/>
    <s v="2020"/>
    <n v="4287"/>
    <n v="113.92"/>
  </r>
  <r>
    <x v="43"/>
    <s v="Reino Unido-Dominicana"/>
    <n v="22"/>
    <n v="12"/>
    <x v="3"/>
    <x v="8"/>
    <d v="2020-01-06T00:00:00"/>
    <s v="lun"/>
    <x v="1"/>
    <s v="2020"/>
    <n v="7397"/>
    <n v="97.95"/>
  </r>
  <r>
    <x v="44"/>
    <s v="España-Manuel Antonio"/>
    <n v="21"/>
    <n v="7"/>
    <x v="6"/>
    <x v="1"/>
    <d v="2020-01-08T00:00:00"/>
    <s v="mié"/>
    <x v="1"/>
    <s v="2020"/>
    <n v="2710"/>
    <n v="217.36"/>
  </r>
  <r>
    <x v="45"/>
    <s v="México-Volcán Poás"/>
    <n v="18"/>
    <n v="7"/>
    <x v="0"/>
    <x v="4"/>
    <d v="2020-02-10T00:00:00"/>
    <s v="lun"/>
    <x v="0"/>
    <s v="2020"/>
    <n v="6688"/>
    <n v="129.01"/>
  </r>
  <r>
    <x v="46"/>
    <s v="Estados Unidos-Dominicana"/>
    <n v="25"/>
    <n v="15"/>
    <x v="5"/>
    <x v="8"/>
    <d v="2020-01-03T00:00:00"/>
    <s v="vie"/>
    <x v="1"/>
    <s v="2020"/>
    <n v="8939"/>
    <n v="185.67"/>
  </r>
  <r>
    <x v="47"/>
    <s v="España-Río Celeste"/>
    <n v="18"/>
    <n v="7"/>
    <x v="6"/>
    <x v="5"/>
    <d v="2020-02-02T00:00:00"/>
    <s v="dom"/>
    <x v="0"/>
    <s v="2020"/>
    <n v="4772"/>
    <n v="217.43"/>
  </r>
  <r>
    <x v="48"/>
    <s v="Alemania-Río Celeste"/>
    <n v="20"/>
    <n v="9"/>
    <x v="2"/>
    <x v="5"/>
    <d v="2020-02-17T00:00:00"/>
    <s v="lun"/>
    <x v="0"/>
    <s v="2020"/>
    <n v="9287"/>
    <n v="396.92"/>
  </r>
  <r>
    <x v="49"/>
    <s v="China-Río Celeste"/>
    <n v="17"/>
    <n v="6"/>
    <x v="1"/>
    <x v="5"/>
    <d v="2020-02-14T00:00:00"/>
    <s v="vie"/>
    <x v="0"/>
    <s v="2020"/>
    <n v="3626"/>
    <n v="481.83"/>
  </r>
  <r>
    <x v="50"/>
    <s v="China-Liberia"/>
    <n v="13"/>
    <n v="6"/>
    <x v="1"/>
    <x v="0"/>
    <d v="2020-01-11T00:00:00"/>
    <s v="sáb"/>
    <x v="1"/>
    <s v="2020"/>
    <n v="8380"/>
    <n v="296.86"/>
  </r>
  <r>
    <x v="51"/>
    <s v="Alemania-Liberia"/>
    <n v="16"/>
    <n v="9"/>
    <x v="2"/>
    <x v="0"/>
    <d v="2020-01-08T00:00:00"/>
    <s v="mié"/>
    <x v="1"/>
    <s v="2020"/>
    <n v="162"/>
    <n v="91.09"/>
  </r>
  <r>
    <x v="52"/>
    <s v="China-San José"/>
    <n v="14"/>
    <n v="6"/>
    <x v="1"/>
    <x v="6"/>
    <d v="2020-02-14T00:00:00"/>
    <s v="vie"/>
    <x v="0"/>
    <s v="2020"/>
    <n v="7895"/>
    <n v="450.81"/>
  </r>
  <r>
    <x v="53"/>
    <s v="Canadá-Fortuna"/>
    <n v="14"/>
    <n v="7"/>
    <x v="7"/>
    <x v="3"/>
    <d v="2020-02-26T00:00:00"/>
    <s v="mié"/>
    <x v="0"/>
    <s v="2020"/>
    <n v="7178"/>
    <n v="380.74"/>
  </r>
  <r>
    <x v="54"/>
    <s v="China-Dominicana"/>
    <n v="16"/>
    <n v="6"/>
    <x v="1"/>
    <x v="8"/>
    <d v="2020-01-08T00:00:00"/>
    <s v="mié"/>
    <x v="1"/>
    <s v="2020"/>
    <n v="4172"/>
    <n v="227.39"/>
  </r>
  <r>
    <x v="55"/>
    <s v="Argentina-Liberia"/>
    <n v="17"/>
    <n v="10"/>
    <x v="4"/>
    <x v="0"/>
    <d v="2020-02-18T00:00:00"/>
    <s v="mar"/>
    <x v="0"/>
    <s v="2020"/>
    <n v="733"/>
    <n v="150.91"/>
  </r>
  <r>
    <x v="56"/>
    <s v="China-Río Celeste"/>
    <n v="17"/>
    <n v="6"/>
    <x v="1"/>
    <x v="5"/>
    <d v="2020-02-10T00:00:00"/>
    <s v="lun"/>
    <x v="0"/>
    <s v="2020"/>
    <n v="6847"/>
    <n v="467.46"/>
  </r>
  <r>
    <x v="57"/>
    <s v="México-Puerto Viejo"/>
    <n v="19"/>
    <n v="7"/>
    <x v="0"/>
    <x v="2"/>
    <d v="2020-02-04T00:00:00"/>
    <s v="mar"/>
    <x v="0"/>
    <s v="2020"/>
    <n v="5124"/>
    <n v="221.97"/>
  </r>
  <r>
    <x v="58"/>
    <s v="Canadá-San José"/>
    <n v="15"/>
    <n v="7"/>
    <x v="7"/>
    <x v="6"/>
    <d v="2020-02-29T00:00:00"/>
    <s v="sáb"/>
    <x v="0"/>
    <s v="2020"/>
    <n v="8272"/>
    <n v="171.01"/>
  </r>
  <r>
    <x v="59"/>
    <s v="España-Liberia"/>
    <n v="14"/>
    <n v="7"/>
    <x v="6"/>
    <x v="0"/>
    <d v="2020-02-27T00:00:00"/>
    <s v="jue"/>
    <x v="0"/>
    <s v="2020"/>
    <n v="5429"/>
    <n v="147.02000000000001"/>
  </r>
  <r>
    <x v="60"/>
    <s v="Argentina-Sarapiquí"/>
    <n v="19"/>
    <n v="10"/>
    <x v="4"/>
    <x v="7"/>
    <d v="2020-02-09T00:00:00"/>
    <s v="dom"/>
    <x v="0"/>
    <s v="2020"/>
    <n v="5464"/>
    <n v="79.739999999999995"/>
  </r>
  <r>
    <x v="61"/>
    <s v="Argentina-Sarapiquí"/>
    <n v="19"/>
    <n v="10"/>
    <x v="4"/>
    <x v="7"/>
    <d v="2020-02-06T00:00:00"/>
    <s v="jue"/>
    <x v="0"/>
    <s v="2020"/>
    <n v="1089"/>
    <n v="304.45"/>
  </r>
  <r>
    <x v="62"/>
    <s v="Reino Unido-Manuel Antonio"/>
    <n v="26"/>
    <n v="12"/>
    <x v="3"/>
    <x v="1"/>
    <d v="2020-01-09T00:00:00"/>
    <s v="jue"/>
    <x v="1"/>
    <s v="2020"/>
    <n v="5588"/>
    <n v="362.8"/>
  </r>
  <r>
    <x v="63"/>
    <s v="Estados Unidos-San José"/>
    <n v="23"/>
    <n v="15"/>
    <x v="5"/>
    <x v="6"/>
    <d v="2020-02-11T00:00:00"/>
    <s v="mar"/>
    <x v="0"/>
    <s v="2020"/>
    <n v="9485"/>
    <n v="421.64"/>
  </r>
  <r>
    <x v="64"/>
    <s v="Canadá-Río Celeste"/>
    <n v="18"/>
    <n v="7"/>
    <x v="7"/>
    <x v="5"/>
    <d v="2020-02-16T00:00:00"/>
    <s v="dom"/>
    <x v="0"/>
    <s v="2020"/>
    <n v="3240"/>
    <n v="157.63"/>
  </r>
  <r>
    <x v="65"/>
    <s v="Estados Unidos-Sarapiquí"/>
    <n v="24"/>
    <n v="15"/>
    <x v="5"/>
    <x v="7"/>
    <d v="2020-02-11T00:00:00"/>
    <s v="mar"/>
    <x v="0"/>
    <s v="2020"/>
    <n v="2662"/>
    <n v="467.5"/>
  </r>
  <r>
    <x v="66"/>
    <s v="Reino Unido-Dominicana"/>
    <n v="22"/>
    <n v="12"/>
    <x v="3"/>
    <x v="8"/>
    <d v="2020-02-11T00:00:00"/>
    <s v="mar"/>
    <x v="0"/>
    <s v="2020"/>
    <n v="807"/>
    <n v="351.07"/>
  </r>
  <r>
    <x v="67"/>
    <s v="México-Liberia"/>
    <n v="14"/>
    <n v="7"/>
    <x v="0"/>
    <x v="0"/>
    <d v="2020-02-22T00:00:00"/>
    <s v="sáb"/>
    <x v="0"/>
    <s v="2020"/>
    <n v="5856"/>
    <n v="297.33"/>
  </r>
  <r>
    <x v="68"/>
    <s v="Estados Unidos-San José"/>
    <n v="23"/>
    <n v="15"/>
    <x v="5"/>
    <x v="6"/>
    <d v="2020-01-05T00:00:00"/>
    <s v="dom"/>
    <x v="1"/>
    <s v="2020"/>
    <n v="7328"/>
    <n v="120.71"/>
  </r>
  <r>
    <x v="69"/>
    <s v="España-Fortuna"/>
    <n v="14"/>
    <n v="7"/>
    <x v="6"/>
    <x v="3"/>
    <d v="2020-02-06T00:00:00"/>
    <s v="jue"/>
    <x v="0"/>
    <s v="2020"/>
    <n v="8641"/>
    <n v="146.76"/>
  </r>
  <r>
    <x v="70"/>
    <s v="España-Liberia"/>
    <n v="14"/>
    <n v="7"/>
    <x v="6"/>
    <x v="0"/>
    <d v="2020-02-12T00:00:00"/>
    <s v="mié"/>
    <x v="0"/>
    <s v="2020"/>
    <n v="3985"/>
    <n v="203.07"/>
  </r>
  <r>
    <x v="71"/>
    <s v="México-Liberia"/>
    <n v="14"/>
    <n v="7"/>
    <x v="0"/>
    <x v="0"/>
    <d v="2020-01-11T00:00:00"/>
    <s v="sáb"/>
    <x v="1"/>
    <s v="2020"/>
    <n v="6987"/>
    <n v="243.71"/>
  </r>
  <r>
    <x v="72"/>
    <s v="Argentina-Manuel Antonio"/>
    <n v="24"/>
    <n v="10"/>
    <x v="4"/>
    <x v="1"/>
    <d v="2020-01-22T00:00:00"/>
    <s v="mié"/>
    <x v="1"/>
    <s v="2020"/>
    <n v="6718"/>
    <n v="87.47"/>
  </r>
  <r>
    <x v="73"/>
    <s v="Reino Unido-Volcán Poás"/>
    <n v="23"/>
    <n v="12"/>
    <x v="3"/>
    <x v="4"/>
    <d v="2020-02-28T00:00:00"/>
    <s v="vie"/>
    <x v="0"/>
    <s v="2020"/>
    <n v="5957"/>
    <n v="375.06"/>
  </r>
  <r>
    <x v="74"/>
    <s v="Canadá-Dominicana"/>
    <n v="17"/>
    <n v="7"/>
    <x v="7"/>
    <x v="8"/>
    <d v="2020-02-20T00:00:00"/>
    <s v="jue"/>
    <x v="0"/>
    <s v="2020"/>
    <n v="7942"/>
    <n v="441.63"/>
  </r>
  <r>
    <x v="75"/>
    <s v="China-Río Celeste"/>
    <n v="17"/>
    <n v="6"/>
    <x v="1"/>
    <x v="5"/>
    <d v="2020-01-20T00:00:00"/>
    <s v="lun"/>
    <x v="1"/>
    <s v="2020"/>
    <n v="6223"/>
    <n v="293.17"/>
  </r>
  <r>
    <x v="76"/>
    <s v="Estados Unidos-Volcán Poás"/>
    <n v="26"/>
    <n v="15"/>
    <x v="5"/>
    <x v="4"/>
    <d v="2020-01-21T00:00:00"/>
    <s v="mar"/>
    <x v="1"/>
    <s v="2020"/>
    <n v="8829"/>
    <n v="76.010000000000005"/>
  </r>
  <r>
    <x v="77"/>
    <s v="Argentina-Manuel Antonio"/>
    <n v="24"/>
    <n v="10"/>
    <x v="4"/>
    <x v="1"/>
    <d v="2020-02-06T00:00:00"/>
    <s v="jue"/>
    <x v="0"/>
    <s v="2020"/>
    <n v="5091"/>
    <n v="212.5"/>
  </r>
  <r>
    <x v="78"/>
    <s v="China-San José"/>
    <n v="14"/>
    <n v="6"/>
    <x v="1"/>
    <x v="6"/>
    <d v="2020-01-30T00:00:00"/>
    <s v="jue"/>
    <x v="1"/>
    <s v="2020"/>
    <n v="4964"/>
    <n v="318.63"/>
  </r>
  <r>
    <x v="79"/>
    <s v="Canadá-Dominicana"/>
    <n v="17"/>
    <n v="7"/>
    <x v="7"/>
    <x v="8"/>
    <d v="2020-01-05T00:00:00"/>
    <s v="dom"/>
    <x v="1"/>
    <s v="2020"/>
    <n v="6000"/>
    <n v="143.32"/>
  </r>
  <r>
    <x v="80"/>
    <s v="España-Manuel Antonio"/>
    <n v="21"/>
    <n v="7"/>
    <x v="6"/>
    <x v="1"/>
    <d v="2020-02-07T00:00:00"/>
    <s v="vie"/>
    <x v="0"/>
    <s v="2020"/>
    <n v="7611"/>
    <n v="364.75"/>
  </r>
  <r>
    <x v="81"/>
    <s v="Argentina-Volcán Poás"/>
    <n v="21"/>
    <n v="10"/>
    <x v="4"/>
    <x v="4"/>
    <d v="2020-02-02T00:00:00"/>
    <s v="dom"/>
    <x v="0"/>
    <s v="2020"/>
    <n v="1500"/>
    <n v="189.21"/>
  </r>
  <r>
    <x v="82"/>
    <s v="México-Manuel Antonio"/>
    <n v="21"/>
    <n v="7"/>
    <x v="0"/>
    <x v="1"/>
    <d v="2020-02-25T00:00:00"/>
    <s v="mar"/>
    <x v="0"/>
    <s v="2020"/>
    <n v="4464"/>
    <n v="276.20999999999998"/>
  </r>
  <r>
    <x v="83"/>
    <s v="Argentina-Sarapiquí"/>
    <n v="19"/>
    <n v="10"/>
    <x v="4"/>
    <x v="7"/>
    <d v="2020-01-24T00:00:00"/>
    <s v="vie"/>
    <x v="1"/>
    <s v="2020"/>
    <n v="1580"/>
    <n v="361.92"/>
  </r>
  <r>
    <x v="84"/>
    <s v="Argentina-Liberia"/>
    <n v="17"/>
    <n v="10"/>
    <x v="4"/>
    <x v="0"/>
    <d v="2020-01-22T00:00:00"/>
    <s v="mié"/>
    <x v="1"/>
    <s v="2020"/>
    <n v="8436"/>
    <n v="262.27999999999997"/>
  </r>
  <r>
    <x v="85"/>
    <s v="China-Volcán Poás"/>
    <n v="17"/>
    <n v="6"/>
    <x v="1"/>
    <x v="4"/>
    <d v="2020-02-06T00:00:00"/>
    <s v="jue"/>
    <x v="0"/>
    <s v="2020"/>
    <n v="5792"/>
    <n v="363.68"/>
  </r>
  <r>
    <x v="86"/>
    <s v="Canadá-Manuel Antonio"/>
    <n v="21"/>
    <n v="7"/>
    <x v="7"/>
    <x v="1"/>
    <d v="2020-01-28T00:00:00"/>
    <s v="mar"/>
    <x v="1"/>
    <s v="2020"/>
    <n v="3483"/>
    <n v="262.67"/>
  </r>
  <r>
    <x v="87"/>
    <s v="Reino Unido-Volcán Poás"/>
    <n v="23"/>
    <n v="12"/>
    <x v="3"/>
    <x v="4"/>
    <d v="2020-01-03T00:00:00"/>
    <s v="vie"/>
    <x v="1"/>
    <s v="2020"/>
    <n v="2522"/>
    <n v="371.76"/>
  </r>
  <r>
    <x v="88"/>
    <s v="Estados Unidos-Sarapiquí"/>
    <n v="24"/>
    <n v="15"/>
    <x v="5"/>
    <x v="7"/>
    <d v="2020-02-29T00:00:00"/>
    <s v="sáb"/>
    <x v="0"/>
    <s v="2020"/>
    <n v="6708"/>
    <n v="379.8"/>
  </r>
  <r>
    <x v="89"/>
    <s v="Estados Unidos-Dominicana"/>
    <n v="25"/>
    <n v="15"/>
    <x v="5"/>
    <x v="8"/>
    <d v="2020-01-23T00:00:00"/>
    <s v="jue"/>
    <x v="1"/>
    <s v="2020"/>
    <n v="9657"/>
    <n v="413.29"/>
  </r>
  <r>
    <x v="90"/>
    <s v="Alemania-Volcán Poás"/>
    <n v="20"/>
    <n v="9"/>
    <x v="2"/>
    <x v="4"/>
    <d v="2020-02-18T00:00:00"/>
    <s v="mar"/>
    <x v="0"/>
    <s v="2020"/>
    <n v="7224"/>
    <n v="338.29"/>
  </r>
  <r>
    <x v="91"/>
    <s v="España-Volcán Poás"/>
    <n v="18"/>
    <n v="7"/>
    <x v="6"/>
    <x v="4"/>
    <d v="2020-02-19T00:00:00"/>
    <s v="mié"/>
    <x v="0"/>
    <s v="2020"/>
    <n v="4173"/>
    <n v="119.36"/>
  </r>
  <r>
    <x v="92"/>
    <s v="Argentina-Río Celeste"/>
    <n v="21"/>
    <n v="10"/>
    <x v="4"/>
    <x v="5"/>
    <d v="2020-01-10T00:00:00"/>
    <s v="vie"/>
    <x v="1"/>
    <s v="2020"/>
    <n v="4687"/>
    <n v="500.57"/>
  </r>
  <r>
    <x v="93"/>
    <s v="España-San José"/>
    <n v="15"/>
    <n v="7"/>
    <x v="6"/>
    <x v="6"/>
    <d v="2020-01-08T00:00:00"/>
    <s v="mié"/>
    <x v="1"/>
    <s v="2020"/>
    <n v="5047"/>
    <n v="50.62"/>
  </r>
  <r>
    <x v="94"/>
    <s v="China-Puerto Viejo"/>
    <n v="18"/>
    <n v="6"/>
    <x v="1"/>
    <x v="2"/>
    <d v="2020-01-06T00:00:00"/>
    <s v="lun"/>
    <x v="1"/>
    <s v="2020"/>
    <n v="8793"/>
    <n v="183.63"/>
  </r>
  <r>
    <x v="95"/>
    <s v="Canadá-Liberia"/>
    <n v="14"/>
    <n v="7"/>
    <x v="7"/>
    <x v="0"/>
    <d v="2020-01-26T00:00:00"/>
    <s v="dom"/>
    <x v="1"/>
    <s v="2020"/>
    <n v="5160"/>
    <n v="360.62"/>
  </r>
  <r>
    <x v="96"/>
    <s v="México-Manuel Antonio"/>
    <n v="21"/>
    <n v="7"/>
    <x v="0"/>
    <x v="1"/>
    <d v="2020-02-25T00:00:00"/>
    <s v="mar"/>
    <x v="0"/>
    <s v="2020"/>
    <n v="1895"/>
    <n v="290.76"/>
  </r>
  <r>
    <x v="97"/>
    <s v="Reino Unido-Dominicana"/>
    <n v="22"/>
    <n v="12"/>
    <x v="3"/>
    <x v="8"/>
    <d v="2020-01-10T00:00:00"/>
    <s v="vie"/>
    <x v="1"/>
    <s v="2020"/>
    <n v="736"/>
    <n v="270.25"/>
  </r>
  <r>
    <x v="98"/>
    <s v="Argentina-Liberia"/>
    <n v="17"/>
    <n v="10"/>
    <x v="4"/>
    <x v="0"/>
    <d v="2020-01-13T00:00:00"/>
    <s v="lun"/>
    <x v="1"/>
    <s v="2020"/>
    <n v="1555"/>
    <n v="383.98"/>
  </r>
  <r>
    <x v="99"/>
    <s v="China-Puerto Viejo"/>
    <n v="18"/>
    <n v="6"/>
    <x v="1"/>
    <x v="2"/>
    <d v="2020-01-15T00:00:00"/>
    <s v="mié"/>
    <x v="1"/>
    <s v="2020"/>
    <n v="4482"/>
    <n v="264.01"/>
  </r>
  <r>
    <x v="100"/>
    <s v="México-Río Celeste"/>
    <n v="18"/>
    <n v="7"/>
    <x v="0"/>
    <x v="5"/>
    <d v="2020-01-03T00:00:00"/>
    <s v="vie"/>
    <x v="1"/>
    <s v="2020"/>
    <n v="3272"/>
    <n v="436.83"/>
  </r>
  <r>
    <x v="101"/>
    <s v="México-Dominicana"/>
    <n v="17"/>
    <n v="7"/>
    <x v="0"/>
    <x v="8"/>
    <d v="2020-02-22T00:00:00"/>
    <s v="sáb"/>
    <x v="0"/>
    <s v="2020"/>
    <n v="6479"/>
    <n v="414.35"/>
  </r>
  <r>
    <x v="102"/>
    <s v="Reino Unido-Manuel Antonio"/>
    <n v="26"/>
    <n v="12"/>
    <x v="3"/>
    <x v="1"/>
    <d v="2020-02-04T00:00:00"/>
    <s v="mar"/>
    <x v="0"/>
    <s v="2020"/>
    <n v="1156"/>
    <n v="425.57"/>
  </r>
  <r>
    <x v="103"/>
    <s v="Argentina-Río Celeste"/>
    <n v="21"/>
    <n v="10"/>
    <x v="4"/>
    <x v="5"/>
    <d v="2020-01-31T00:00:00"/>
    <s v="vie"/>
    <x v="1"/>
    <s v="2020"/>
    <n v="4269"/>
    <n v="251.74"/>
  </r>
  <r>
    <x v="104"/>
    <s v="España-Manuel Antonio"/>
    <n v="21"/>
    <n v="7"/>
    <x v="6"/>
    <x v="1"/>
    <d v="2020-02-26T00:00:00"/>
    <s v="mié"/>
    <x v="0"/>
    <s v="2020"/>
    <n v="2941"/>
    <n v="332.88"/>
  </r>
  <r>
    <x v="105"/>
    <s v="Estados Unidos-San José"/>
    <n v="23"/>
    <n v="15"/>
    <x v="5"/>
    <x v="6"/>
    <d v="2020-02-28T00:00:00"/>
    <s v="vie"/>
    <x v="0"/>
    <s v="2020"/>
    <n v="5210"/>
    <n v="228.1"/>
  </r>
  <r>
    <x v="106"/>
    <s v="Estados Unidos-Liberia"/>
    <n v="22"/>
    <n v="15"/>
    <x v="5"/>
    <x v="0"/>
    <d v="2020-01-04T00:00:00"/>
    <s v="sáb"/>
    <x v="1"/>
    <s v="2020"/>
    <n v="205"/>
    <n v="476.56"/>
  </r>
  <r>
    <x v="107"/>
    <s v="Reino Unido-San José"/>
    <n v="20"/>
    <n v="12"/>
    <x v="3"/>
    <x v="6"/>
    <d v="2020-01-05T00:00:00"/>
    <s v="dom"/>
    <x v="1"/>
    <s v="2020"/>
    <n v="9330"/>
    <n v="251.3"/>
  </r>
  <r>
    <x v="108"/>
    <s v="Estados Unidos-Liberia"/>
    <n v="22"/>
    <n v="15"/>
    <x v="5"/>
    <x v="0"/>
    <d v="2020-01-01T00:00:00"/>
    <s v="mié"/>
    <x v="1"/>
    <s v="2020"/>
    <n v="2264"/>
    <n v="432.55"/>
  </r>
  <r>
    <x v="109"/>
    <s v="México-San José"/>
    <n v="15"/>
    <n v="7"/>
    <x v="0"/>
    <x v="6"/>
    <d v="2020-01-01T00:00:00"/>
    <s v="mié"/>
    <x v="1"/>
    <s v="2020"/>
    <n v="8995"/>
    <n v="142.87"/>
  </r>
  <r>
    <x v="110"/>
    <s v="China-Sarapiquí"/>
    <n v="15"/>
    <n v="6"/>
    <x v="1"/>
    <x v="7"/>
    <d v="2020-01-06T00:00:00"/>
    <s v="lun"/>
    <x v="1"/>
    <s v="2020"/>
    <n v="7503"/>
    <n v="434.75"/>
  </r>
  <r>
    <x v="111"/>
    <s v="Estados Unidos-Sarapiquí"/>
    <n v="24"/>
    <n v="15"/>
    <x v="5"/>
    <x v="7"/>
    <d v="2020-02-16T00:00:00"/>
    <s v="dom"/>
    <x v="0"/>
    <s v="2020"/>
    <n v="969"/>
    <n v="215.37"/>
  </r>
  <r>
    <x v="112"/>
    <s v="Estados Unidos-Manuel Antonio"/>
    <n v="29"/>
    <n v="15"/>
    <x v="5"/>
    <x v="1"/>
    <d v="2020-02-09T00:00:00"/>
    <s v="dom"/>
    <x v="0"/>
    <s v="2020"/>
    <n v="9140"/>
    <n v="331.39"/>
  </r>
  <r>
    <x v="113"/>
    <s v="Argentina-San José"/>
    <n v="18"/>
    <n v="10"/>
    <x v="4"/>
    <x v="6"/>
    <d v="2020-01-30T00:00:00"/>
    <s v="jue"/>
    <x v="1"/>
    <s v="2020"/>
    <n v="9521"/>
    <n v="172.8"/>
  </r>
  <r>
    <x v="114"/>
    <s v="Argentina-Dominicana"/>
    <n v="20"/>
    <n v="10"/>
    <x v="4"/>
    <x v="8"/>
    <d v="2020-01-07T00:00:00"/>
    <s v="mar"/>
    <x v="1"/>
    <s v="2020"/>
    <n v="1747"/>
    <n v="252.43"/>
  </r>
  <r>
    <x v="115"/>
    <s v="Argentina-Puerto Viejo"/>
    <n v="22"/>
    <n v="10"/>
    <x v="4"/>
    <x v="2"/>
    <d v="2020-02-09T00:00:00"/>
    <s v="dom"/>
    <x v="0"/>
    <s v="2020"/>
    <n v="8267"/>
    <n v="223.91"/>
  </r>
  <r>
    <x v="116"/>
    <s v="Alemania-San José"/>
    <n v="17"/>
    <n v="9"/>
    <x v="2"/>
    <x v="6"/>
    <d v="2020-02-07T00:00:00"/>
    <s v="vie"/>
    <x v="0"/>
    <s v="2020"/>
    <n v="4175"/>
    <n v="438.34"/>
  </r>
  <r>
    <x v="117"/>
    <s v="China-Manuel Antonio"/>
    <n v="20"/>
    <n v="6"/>
    <x v="1"/>
    <x v="1"/>
    <d v="2020-02-12T00:00:00"/>
    <s v="mié"/>
    <x v="0"/>
    <s v="2020"/>
    <n v="3368"/>
    <n v="445.47"/>
  </r>
  <r>
    <x v="118"/>
    <s v="Canadá-Manuel Antonio"/>
    <n v="21"/>
    <n v="7"/>
    <x v="7"/>
    <x v="1"/>
    <d v="2020-02-20T00:00:00"/>
    <s v="jue"/>
    <x v="0"/>
    <s v="2020"/>
    <n v="8848"/>
    <n v="457.36"/>
  </r>
  <r>
    <x v="119"/>
    <s v="Estados Unidos-Dominicana"/>
    <n v="25"/>
    <n v="15"/>
    <x v="5"/>
    <x v="8"/>
    <d v="2020-02-19T00:00:00"/>
    <s v="mié"/>
    <x v="0"/>
    <s v="2020"/>
    <n v="696"/>
    <n v="468.07"/>
  </r>
  <r>
    <x v="120"/>
    <s v="China-Río Celeste"/>
    <n v="17"/>
    <n v="6"/>
    <x v="1"/>
    <x v="5"/>
    <d v="2020-01-28T00:00:00"/>
    <s v="mar"/>
    <x v="1"/>
    <s v="2020"/>
    <n v="9888"/>
    <n v="439.58"/>
  </r>
  <r>
    <x v="121"/>
    <s v="Argentina-Sarapiquí"/>
    <n v="19"/>
    <n v="10"/>
    <x v="4"/>
    <x v="7"/>
    <d v="2020-01-06T00:00:00"/>
    <s v="lun"/>
    <x v="1"/>
    <s v="2020"/>
    <n v="1736"/>
    <n v="87.28"/>
  </r>
  <r>
    <x v="122"/>
    <s v="España-Dominicana"/>
    <n v="17"/>
    <n v="7"/>
    <x v="6"/>
    <x v="8"/>
    <d v="2020-01-28T00:00:00"/>
    <s v="mar"/>
    <x v="1"/>
    <s v="2020"/>
    <n v="9518"/>
    <n v="310.81"/>
  </r>
  <r>
    <x v="123"/>
    <s v="Reino Unido-Sarapiquí"/>
    <n v="21"/>
    <n v="12"/>
    <x v="3"/>
    <x v="7"/>
    <d v="2020-01-09T00:00:00"/>
    <s v="jue"/>
    <x v="1"/>
    <s v="2020"/>
    <n v="941"/>
    <n v="385.16"/>
  </r>
  <r>
    <x v="124"/>
    <s v="Canadá-Río Celeste"/>
    <n v="18"/>
    <n v="7"/>
    <x v="7"/>
    <x v="5"/>
    <d v="2020-02-20T00:00:00"/>
    <s v="jue"/>
    <x v="0"/>
    <s v="2020"/>
    <n v="7715"/>
    <n v="233.46"/>
  </r>
  <r>
    <x v="125"/>
    <s v="México-Volcán Poás"/>
    <n v="18"/>
    <n v="7"/>
    <x v="0"/>
    <x v="4"/>
    <d v="2020-01-10T00:00:00"/>
    <s v="vie"/>
    <x v="1"/>
    <s v="2020"/>
    <n v="736"/>
    <n v="473.31"/>
  </r>
  <r>
    <x v="126"/>
    <s v="México-Puerto Viejo"/>
    <n v="19"/>
    <n v="7"/>
    <x v="0"/>
    <x v="2"/>
    <d v="2020-01-26T00:00:00"/>
    <s v="dom"/>
    <x v="1"/>
    <s v="2020"/>
    <n v="6216"/>
    <n v="496.81"/>
  </r>
  <r>
    <x v="127"/>
    <s v="España-Volcán Poás"/>
    <n v="18"/>
    <n v="7"/>
    <x v="6"/>
    <x v="4"/>
    <d v="2020-01-02T00:00:00"/>
    <s v="jue"/>
    <x v="1"/>
    <s v="2020"/>
    <n v="6273"/>
    <n v="231.26"/>
  </r>
  <r>
    <x v="128"/>
    <s v="Reino Unido-Volcán Poás"/>
    <n v="23"/>
    <n v="12"/>
    <x v="3"/>
    <x v="4"/>
    <d v="2020-02-13T00:00:00"/>
    <s v="jue"/>
    <x v="0"/>
    <s v="2020"/>
    <n v="5713"/>
    <n v="495.8"/>
  </r>
  <r>
    <x v="129"/>
    <s v="Reino Unido-Volcán Poás"/>
    <n v="23"/>
    <n v="12"/>
    <x v="3"/>
    <x v="4"/>
    <d v="2020-02-24T00:00:00"/>
    <s v="lun"/>
    <x v="0"/>
    <s v="2020"/>
    <n v="4193"/>
    <n v="298.8"/>
  </r>
  <r>
    <x v="130"/>
    <s v="Alemania-Liberia"/>
    <n v="16"/>
    <n v="9"/>
    <x v="2"/>
    <x v="0"/>
    <d v="2020-02-12T00:00:00"/>
    <s v="mié"/>
    <x v="0"/>
    <s v="2020"/>
    <n v="4001"/>
    <n v="138.15"/>
  </r>
  <r>
    <x v="131"/>
    <s v="Argentina-Río Celeste"/>
    <n v="21"/>
    <n v="10"/>
    <x v="4"/>
    <x v="5"/>
    <d v="2020-01-11T00:00:00"/>
    <s v="sáb"/>
    <x v="1"/>
    <s v="2020"/>
    <n v="7375"/>
    <n v="111.51"/>
  </r>
  <r>
    <x v="132"/>
    <s v="Reino Unido-Sarapiquí"/>
    <n v="21"/>
    <n v="12"/>
    <x v="3"/>
    <x v="7"/>
    <d v="2020-02-19T00:00:00"/>
    <s v="mié"/>
    <x v="0"/>
    <s v="2020"/>
    <n v="8269"/>
    <n v="208.09"/>
  </r>
  <r>
    <x v="133"/>
    <s v="Argentina-Sarapiquí"/>
    <n v="19"/>
    <n v="10"/>
    <x v="4"/>
    <x v="7"/>
    <d v="2020-02-06T00:00:00"/>
    <s v="jue"/>
    <x v="0"/>
    <s v="2020"/>
    <n v="5164"/>
    <n v="129.44999999999999"/>
  </r>
  <r>
    <x v="134"/>
    <s v="Canadá-Río Celeste"/>
    <n v="18"/>
    <n v="7"/>
    <x v="7"/>
    <x v="5"/>
    <d v="2020-02-25T00:00:00"/>
    <s v="mar"/>
    <x v="0"/>
    <s v="2020"/>
    <n v="4896"/>
    <n v="490.82"/>
  </r>
  <r>
    <x v="135"/>
    <s v="Canadá-Puerto Viejo"/>
    <n v="19"/>
    <n v="7"/>
    <x v="7"/>
    <x v="2"/>
    <d v="2020-02-18T00:00:00"/>
    <s v="mar"/>
    <x v="0"/>
    <s v="2020"/>
    <n v="3815"/>
    <n v="437.95"/>
  </r>
  <r>
    <x v="136"/>
    <s v="Reino Unido-Fortuna"/>
    <n v="19"/>
    <n v="12"/>
    <x v="3"/>
    <x v="3"/>
    <d v="2020-01-28T00:00:00"/>
    <s v="mar"/>
    <x v="1"/>
    <s v="2020"/>
    <n v="7431"/>
    <n v="133.69999999999999"/>
  </r>
  <r>
    <x v="137"/>
    <s v="China-Sarapiquí"/>
    <n v="15"/>
    <n v="6"/>
    <x v="1"/>
    <x v="7"/>
    <d v="2020-01-28T00:00:00"/>
    <s v="mar"/>
    <x v="1"/>
    <s v="2020"/>
    <n v="5894"/>
    <n v="149.13"/>
  </r>
  <r>
    <x v="138"/>
    <s v="Estados Unidos-Puerto Viejo"/>
    <n v="27"/>
    <n v="15"/>
    <x v="5"/>
    <x v="2"/>
    <d v="2020-02-28T00:00:00"/>
    <s v="vie"/>
    <x v="0"/>
    <s v="2020"/>
    <n v="4039"/>
    <n v="125.83"/>
  </r>
  <r>
    <x v="139"/>
    <s v="Canadá-Río Celeste"/>
    <n v="18"/>
    <n v="7"/>
    <x v="7"/>
    <x v="5"/>
    <d v="2020-02-25T00:00:00"/>
    <s v="mar"/>
    <x v="0"/>
    <s v="2020"/>
    <n v="6082"/>
    <n v="305.88"/>
  </r>
  <r>
    <x v="140"/>
    <s v="China-Puerto Viejo"/>
    <n v="18"/>
    <n v="6"/>
    <x v="1"/>
    <x v="2"/>
    <d v="2020-01-06T00:00:00"/>
    <s v="lun"/>
    <x v="1"/>
    <s v="2020"/>
    <n v="1565"/>
    <n v="69.83"/>
  </r>
  <r>
    <x v="141"/>
    <s v="España-San José"/>
    <n v="15"/>
    <n v="7"/>
    <x v="6"/>
    <x v="6"/>
    <d v="2020-02-01T00:00:00"/>
    <s v="sáb"/>
    <x v="0"/>
    <s v="2020"/>
    <n v="2804"/>
    <n v="61.39"/>
  </r>
  <r>
    <x v="142"/>
    <s v="China-Sarapiquí"/>
    <n v="15"/>
    <n v="6"/>
    <x v="1"/>
    <x v="7"/>
    <d v="2020-02-15T00:00:00"/>
    <s v="sáb"/>
    <x v="0"/>
    <s v="2020"/>
    <n v="1340"/>
    <n v="322.45"/>
  </r>
  <r>
    <x v="143"/>
    <s v="Argentina-Fortuna"/>
    <n v="17"/>
    <n v="10"/>
    <x v="4"/>
    <x v="3"/>
    <d v="2020-02-27T00:00:00"/>
    <s v="jue"/>
    <x v="0"/>
    <s v="2020"/>
    <n v="1219"/>
    <n v="448.37"/>
  </r>
  <r>
    <x v="144"/>
    <s v="España-Sarapiquí"/>
    <n v="16"/>
    <n v="7"/>
    <x v="6"/>
    <x v="7"/>
    <d v="2020-01-10T00:00:00"/>
    <s v="vie"/>
    <x v="1"/>
    <s v="2020"/>
    <n v="622"/>
    <n v="366.76"/>
  </r>
  <r>
    <x v="145"/>
    <s v="China-Manuel Antonio"/>
    <n v="20"/>
    <n v="6"/>
    <x v="1"/>
    <x v="1"/>
    <d v="2020-01-01T00:00:00"/>
    <s v="mié"/>
    <x v="1"/>
    <s v="2020"/>
    <n v="8813"/>
    <n v="120.82"/>
  </r>
  <r>
    <x v="146"/>
    <s v="Argentina-Fortuna"/>
    <n v="17"/>
    <n v="10"/>
    <x v="4"/>
    <x v="3"/>
    <d v="2020-02-22T00:00:00"/>
    <s v="sáb"/>
    <x v="0"/>
    <s v="2020"/>
    <n v="7828"/>
    <n v="405.19"/>
  </r>
  <r>
    <x v="147"/>
    <s v="México-Liberia"/>
    <n v="14"/>
    <n v="7"/>
    <x v="0"/>
    <x v="0"/>
    <d v="2020-02-01T00:00:00"/>
    <s v="sáb"/>
    <x v="0"/>
    <s v="2020"/>
    <n v="5786"/>
    <n v="424.5"/>
  </r>
  <r>
    <x v="148"/>
    <s v="Estados Unidos-Sarapiquí"/>
    <n v="24"/>
    <n v="15"/>
    <x v="5"/>
    <x v="7"/>
    <d v="2020-01-11T00:00:00"/>
    <s v="sáb"/>
    <x v="1"/>
    <s v="2020"/>
    <n v="8353"/>
    <n v="375.64"/>
  </r>
  <r>
    <x v="149"/>
    <s v="México-San José"/>
    <n v="15"/>
    <n v="7"/>
    <x v="0"/>
    <x v="6"/>
    <d v="2020-01-06T00:00:00"/>
    <s v="lun"/>
    <x v="1"/>
    <s v="2020"/>
    <n v="1817"/>
    <n v="405.02"/>
  </r>
  <r>
    <x v="150"/>
    <s v="Argentina-Río Celeste"/>
    <n v="21"/>
    <n v="10"/>
    <x v="4"/>
    <x v="5"/>
    <d v="2020-01-04T00:00:00"/>
    <s v="sáb"/>
    <x v="1"/>
    <s v="2020"/>
    <n v="8573"/>
    <n v="307.33"/>
  </r>
  <r>
    <x v="151"/>
    <s v="Reino Unido-Manuel Antonio"/>
    <n v="26"/>
    <n v="12"/>
    <x v="3"/>
    <x v="1"/>
    <d v="2020-02-13T00:00:00"/>
    <s v="jue"/>
    <x v="0"/>
    <s v="2020"/>
    <n v="8307"/>
    <n v="393.11"/>
  </r>
  <r>
    <x v="152"/>
    <s v="España-San José"/>
    <n v="15"/>
    <n v="7"/>
    <x v="6"/>
    <x v="6"/>
    <d v="2020-01-22T00:00:00"/>
    <s v="mié"/>
    <x v="1"/>
    <s v="2020"/>
    <n v="6898"/>
    <n v="432.33"/>
  </r>
  <r>
    <x v="153"/>
    <s v="China-Volcán Poás"/>
    <n v="17"/>
    <n v="6"/>
    <x v="1"/>
    <x v="4"/>
    <d v="2020-02-28T00:00:00"/>
    <s v="vie"/>
    <x v="0"/>
    <s v="2020"/>
    <n v="2812"/>
    <n v="156.66999999999999"/>
  </r>
  <r>
    <x v="154"/>
    <s v="Canadá-Dominicana"/>
    <n v="17"/>
    <n v="7"/>
    <x v="7"/>
    <x v="8"/>
    <d v="2020-02-09T00:00:00"/>
    <s v="dom"/>
    <x v="0"/>
    <s v="2020"/>
    <n v="9373"/>
    <n v="140.78"/>
  </r>
  <r>
    <x v="155"/>
    <s v="Alemania-Fortuna"/>
    <n v="16"/>
    <n v="9"/>
    <x v="2"/>
    <x v="3"/>
    <d v="2020-01-21T00:00:00"/>
    <s v="mar"/>
    <x v="1"/>
    <s v="2020"/>
    <n v="7561"/>
    <n v="234.32"/>
  </r>
  <r>
    <x v="156"/>
    <s v="Reino Unido-Liberia"/>
    <n v="19"/>
    <n v="12"/>
    <x v="3"/>
    <x v="0"/>
    <d v="2020-01-10T00:00:00"/>
    <s v="vie"/>
    <x v="1"/>
    <s v="2020"/>
    <n v="4410"/>
    <n v="224.64"/>
  </r>
  <r>
    <x v="157"/>
    <s v="Alemania-Dominicana"/>
    <n v="19"/>
    <n v="9"/>
    <x v="2"/>
    <x v="8"/>
    <d v="2020-02-16T00:00:00"/>
    <s v="dom"/>
    <x v="0"/>
    <s v="2020"/>
    <n v="7681"/>
    <n v="496.24"/>
  </r>
  <r>
    <x v="158"/>
    <s v="Estados Unidos-San José"/>
    <n v="23"/>
    <n v="15"/>
    <x v="5"/>
    <x v="6"/>
    <d v="2020-01-29T00:00:00"/>
    <s v="mié"/>
    <x v="1"/>
    <s v="2020"/>
    <n v="5593"/>
    <n v="53.11"/>
  </r>
  <r>
    <x v="159"/>
    <s v="Canadá-Dominicana"/>
    <n v="17"/>
    <n v="7"/>
    <x v="7"/>
    <x v="8"/>
    <d v="2020-01-23T00:00:00"/>
    <s v="jue"/>
    <x v="1"/>
    <s v="2020"/>
    <n v="9682"/>
    <n v="500.83"/>
  </r>
  <r>
    <x v="160"/>
    <s v="China-San José"/>
    <n v="14"/>
    <n v="6"/>
    <x v="1"/>
    <x v="6"/>
    <d v="2020-01-20T00:00:00"/>
    <s v="lun"/>
    <x v="1"/>
    <s v="2020"/>
    <n v="7581"/>
    <n v="346.91"/>
  </r>
  <r>
    <x v="161"/>
    <s v="México-Volcán Poás"/>
    <n v="18"/>
    <n v="7"/>
    <x v="0"/>
    <x v="4"/>
    <d v="2020-01-02T00:00:00"/>
    <s v="jue"/>
    <x v="1"/>
    <s v="2020"/>
    <n v="795"/>
    <n v="265.97000000000003"/>
  </r>
  <r>
    <x v="162"/>
    <s v="Argentina-Río Celeste"/>
    <n v="21"/>
    <n v="10"/>
    <x v="4"/>
    <x v="5"/>
    <d v="2020-02-11T00:00:00"/>
    <s v="mar"/>
    <x v="0"/>
    <s v="2020"/>
    <n v="8007"/>
    <n v="445.97"/>
  </r>
  <r>
    <x v="163"/>
    <s v="Alemania-San José"/>
    <n v="17"/>
    <n v="9"/>
    <x v="2"/>
    <x v="6"/>
    <d v="2020-01-04T00:00:00"/>
    <s v="sáb"/>
    <x v="1"/>
    <s v="2020"/>
    <n v="4900"/>
    <n v="492.52"/>
  </r>
  <r>
    <x v="164"/>
    <s v="Alemania-Fortuna"/>
    <n v="16"/>
    <n v="9"/>
    <x v="2"/>
    <x v="3"/>
    <d v="2020-01-02T00:00:00"/>
    <s v="jue"/>
    <x v="1"/>
    <s v="2020"/>
    <n v="2777"/>
    <n v="481.45"/>
  </r>
  <r>
    <x v="165"/>
    <s v="Reino Unido-Manuel Antonio"/>
    <n v="26"/>
    <n v="12"/>
    <x v="3"/>
    <x v="1"/>
    <d v="2020-02-23T00:00:00"/>
    <s v="dom"/>
    <x v="0"/>
    <s v="2020"/>
    <n v="4018"/>
    <n v="291.2"/>
  </r>
  <r>
    <x v="166"/>
    <s v="Reino Unido-Volcán Poás"/>
    <n v="23"/>
    <n v="12"/>
    <x v="3"/>
    <x v="4"/>
    <d v="2020-02-10T00:00:00"/>
    <s v="lun"/>
    <x v="0"/>
    <s v="2020"/>
    <n v="467"/>
    <n v="141.36000000000001"/>
  </r>
  <r>
    <x v="167"/>
    <s v="Reino Unido-Volcán Poás"/>
    <n v="23"/>
    <n v="12"/>
    <x v="3"/>
    <x v="4"/>
    <d v="2020-01-16T00:00:00"/>
    <s v="jue"/>
    <x v="1"/>
    <s v="2020"/>
    <n v="7922"/>
    <n v="312.8"/>
  </r>
  <r>
    <x v="168"/>
    <s v="Alemania-Puerto Viejo"/>
    <n v="21"/>
    <n v="9"/>
    <x v="2"/>
    <x v="2"/>
    <d v="2020-02-14T00:00:00"/>
    <s v="vie"/>
    <x v="0"/>
    <s v="2020"/>
    <n v="2718"/>
    <n v="144.46"/>
  </r>
  <r>
    <x v="169"/>
    <s v="Alemania-San José"/>
    <n v="17"/>
    <n v="9"/>
    <x v="2"/>
    <x v="6"/>
    <d v="2020-02-29T00:00:00"/>
    <s v="sáb"/>
    <x v="0"/>
    <s v="2020"/>
    <n v="6387"/>
    <n v="198.44"/>
  </r>
  <r>
    <x v="170"/>
    <s v="Alemania-Sarapiquí"/>
    <n v="18"/>
    <n v="9"/>
    <x v="2"/>
    <x v="7"/>
    <d v="2020-01-08T00:00:00"/>
    <s v="mié"/>
    <x v="1"/>
    <s v="2020"/>
    <n v="3255"/>
    <n v="211.99"/>
  </r>
  <r>
    <x v="171"/>
    <s v="Estados Unidos-San José"/>
    <n v="23"/>
    <n v="15"/>
    <x v="5"/>
    <x v="6"/>
    <d v="2020-02-27T00:00:00"/>
    <s v="jue"/>
    <x v="0"/>
    <s v="2020"/>
    <n v="9489"/>
    <n v="382.83"/>
  </r>
  <r>
    <x v="172"/>
    <s v="Reino Unido-Manuel Antonio"/>
    <n v="26"/>
    <n v="12"/>
    <x v="3"/>
    <x v="1"/>
    <d v="2020-01-10T00:00:00"/>
    <s v="vie"/>
    <x v="1"/>
    <s v="2020"/>
    <n v="7807"/>
    <n v="125.03"/>
  </r>
  <r>
    <x v="173"/>
    <s v="México-Río Celeste"/>
    <n v="18"/>
    <n v="7"/>
    <x v="0"/>
    <x v="5"/>
    <d v="2020-02-06T00:00:00"/>
    <s v="jue"/>
    <x v="0"/>
    <s v="2020"/>
    <n v="9319"/>
    <n v="385.5"/>
  </r>
  <r>
    <x v="174"/>
    <s v="Alemania-Río Celeste"/>
    <n v="20"/>
    <n v="9"/>
    <x v="2"/>
    <x v="5"/>
    <d v="2020-02-20T00:00:00"/>
    <s v="jue"/>
    <x v="0"/>
    <s v="2020"/>
    <n v="1815"/>
    <n v="375.52"/>
  </r>
  <r>
    <x v="175"/>
    <s v="Reino Unido-Manuel Antonio"/>
    <n v="26"/>
    <n v="12"/>
    <x v="3"/>
    <x v="1"/>
    <d v="2020-01-06T00:00:00"/>
    <s v="lun"/>
    <x v="1"/>
    <s v="2020"/>
    <n v="1235"/>
    <n v="251.4"/>
  </r>
  <r>
    <x v="176"/>
    <s v="Canadá-San José"/>
    <n v="15"/>
    <n v="7"/>
    <x v="7"/>
    <x v="6"/>
    <d v="2020-01-24T00:00:00"/>
    <s v="vie"/>
    <x v="1"/>
    <s v="2020"/>
    <n v="8299"/>
    <n v="163.04"/>
  </r>
  <r>
    <x v="177"/>
    <s v="Canadá-Manuel Antonio"/>
    <n v="21"/>
    <n v="7"/>
    <x v="7"/>
    <x v="1"/>
    <d v="2020-02-06T00:00:00"/>
    <s v="jue"/>
    <x v="0"/>
    <s v="2020"/>
    <n v="8903"/>
    <n v="352.61"/>
  </r>
  <r>
    <x v="178"/>
    <s v="Alemania-Volcán Poás"/>
    <n v="20"/>
    <n v="9"/>
    <x v="2"/>
    <x v="4"/>
    <d v="2020-01-11T00:00:00"/>
    <s v="sáb"/>
    <x v="1"/>
    <s v="2020"/>
    <n v="3889"/>
    <n v="296.47000000000003"/>
  </r>
  <r>
    <x v="179"/>
    <s v="España-Liberia"/>
    <n v="14"/>
    <n v="7"/>
    <x v="6"/>
    <x v="0"/>
    <d v="2020-01-12T00:00:00"/>
    <s v="dom"/>
    <x v="1"/>
    <s v="2020"/>
    <n v="2185"/>
    <n v="398.2"/>
  </r>
  <r>
    <x v="180"/>
    <s v="México-Liberia"/>
    <n v="14"/>
    <n v="7"/>
    <x v="0"/>
    <x v="0"/>
    <d v="2020-01-30T00:00:00"/>
    <s v="jue"/>
    <x v="1"/>
    <s v="2020"/>
    <n v="1417"/>
    <n v="231.3"/>
  </r>
  <r>
    <x v="181"/>
    <s v="Canadá-Puerto Viejo"/>
    <n v="19"/>
    <n v="7"/>
    <x v="7"/>
    <x v="2"/>
    <d v="2020-01-06T00:00:00"/>
    <s v="lun"/>
    <x v="1"/>
    <s v="2020"/>
    <n v="9470"/>
    <n v="245.07"/>
  </r>
  <r>
    <x v="182"/>
    <s v="México-Puerto Viejo"/>
    <n v="19"/>
    <n v="7"/>
    <x v="0"/>
    <x v="2"/>
    <d v="2020-02-08T00:00:00"/>
    <s v="sáb"/>
    <x v="0"/>
    <s v="2020"/>
    <n v="6980"/>
    <n v="293.02999999999997"/>
  </r>
  <r>
    <x v="183"/>
    <s v="España-Puerto Viejo"/>
    <n v="19"/>
    <n v="7"/>
    <x v="6"/>
    <x v="2"/>
    <d v="2020-01-09T00:00:00"/>
    <s v="jue"/>
    <x v="1"/>
    <s v="2020"/>
    <n v="1682"/>
    <n v="187.26"/>
  </r>
  <r>
    <x v="184"/>
    <s v="Estados Unidos-Liberia"/>
    <n v="22"/>
    <n v="15"/>
    <x v="5"/>
    <x v="0"/>
    <d v="2020-01-12T00:00:00"/>
    <s v="dom"/>
    <x v="1"/>
    <s v="2020"/>
    <n v="8778"/>
    <n v="163.47"/>
  </r>
  <r>
    <x v="185"/>
    <s v="Argentina-Río Celeste"/>
    <n v="21"/>
    <n v="10"/>
    <x v="4"/>
    <x v="5"/>
    <d v="2020-02-01T00:00:00"/>
    <s v="sáb"/>
    <x v="0"/>
    <s v="2020"/>
    <n v="8832"/>
    <n v="250.21"/>
  </r>
  <r>
    <x v="186"/>
    <s v="Canadá-Puerto Viejo"/>
    <n v="19"/>
    <n v="7"/>
    <x v="7"/>
    <x v="2"/>
    <d v="2020-01-04T00:00:00"/>
    <s v="sáb"/>
    <x v="1"/>
    <s v="2020"/>
    <n v="9195"/>
    <n v="161.33000000000001"/>
  </r>
  <r>
    <x v="187"/>
    <s v="España-Volcán Poás"/>
    <n v="18"/>
    <n v="7"/>
    <x v="6"/>
    <x v="4"/>
    <d v="2020-02-24T00:00:00"/>
    <s v="lun"/>
    <x v="0"/>
    <s v="2020"/>
    <n v="4267"/>
    <n v="477.14"/>
  </r>
  <r>
    <x v="188"/>
    <s v="Estados Unidos-Liberia"/>
    <n v="22"/>
    <n v="15"/>
    <x v="5"/>
    <x v="0"/>
    <d v="2020-01-14T00:00:00"/>
    <s v="mar"/>
    <x v="1"/>
    <s v="2020"/>
    <n v="7233"/>
    <n v="210.08"/>
  </r>
  <r>
    <x v="189"/>
    <s v="Reino Unido-Sarapiquí"/>
    <n v="21"/>
    <n v="12"/>
    <x v="3"/>
    <x v="7"/>
    <d v="2020-02-29T00:00:00"/>
    <s v="sáb"/>
    <x v="0"/>
    <s v="2020"/>
    <n v="6992"/>
    <n v="249.73"/>
  </r>
  <r>
    <x v="190"/>
    <s v="Argentina-Puerto Viejo"/>
    <n v="22"/>
    <n v="10"/>
    <x v="4"/>
    <x v="2"/>
    <d v="2020-02-05T00:00:00"/>
    <s v="mié"/>
    <x v="0"/>
    <s v="2020"/>
    <n v="8462"/>
    <n v="383.12"/>
  </r>
  <r>
    <x v="191"/>
    <s v="Canadá-Puerto Viejo"/>
    <n v="19"/>
    <n v="7"/>
    <x v="7"/>
    <x v="2"/>
    <d v="2020-02-26T00:00:00"/>
    <s v="mié"/>
    <x v="0"/>
    <s v="2020"/>
    <n v="7417"/>
    <n v="58.65"/>
  </r>
  <r>
    <x v="192"/>
    <s v="España-Dominicana"/>
    <n v="17"/>
    <n v="7"/>
    <x v="6"/>
    <x v="8"/>
    <d v="2020-01-10T00:00:00"/>
    <s v="vie"/>
    <x v="1"/>
    <s v="2020"/>
    <n v="2587"/>
    <n v="245.28"/>
  </r>
  <r>
    <x v="193"/>
    <s v="Alemania-Volcán Poás"/>
    <n v="20"/>
    <n v="9"/>
    <x v="2"/>
    <x v="4"/>
    <d v="2020-01-26T00:00:00"/>
    <s v="dom"/>
    <x v="1"/>
    <s v="2020"/>
    <n v="5174"/>
    <n v="116.85"/>
  </r>
  <r>
    <x v="194"/>
    <s v="Estados Unidos-Volcán Poás"/>
    <n v="26"/>
    <n v="15"/>
    <x v="5"/>
    <x v="4"/>
    <d v="2020-01-29T00:00:00"/>
    <s v="mié"/>
    <x v="1"/>
    <s v="2020"/>
    <n v="3916"/>
    <n v="371.84"/>
  </r>
  <r>
    <x v="195"/>
    <s v="España-Puerto Viejo"/>
    <n v="19"/>
    <n v="7"/>
    <x v="6"/>
    <x v="2"/>
    <d v="2020-02-13T00:00:00"/>
    <s v="jue"/>
    <x v="0"/>
    <s v="2020"/>
    <n v="4258"/>
    <n v="400.3"/>
  </r>
  <r>
    <x v="196"/>
    <s v="España-Volcán Poás"/>
    <n v="18"/>
    <n v="7"/>
    <x v="6"/>
    <x v="4"/>
    <d v="2020-02-08T00:00:00"/>
    <s v="sáb"/>
    <x v="0"/>
    <s v="2020"/>
    <n v="7395"/>
    <n v="334.43"/>
  </r>
  <r>
    <x v="197"/>
    <s v="Estados Unidos-Sarapiquí"/>
    <n v="24"/>
    <n v="15"/>
    <x v="5"/>
    <x v="7"/>
    <d v="2020-02-20T00:00:00"/>
    <s v="jue"/>
    <x v="0"/>
    <s v="2020"/>
    <n v="4423"/>
    <n v="128.41999999999999"/>
  </r>
  <r>
    <x v="198"/>
    <s v="Argentina-Fortuna"/>
    <n v="17"/>
    <n v="10"/>
    <x v="4"/>
    <x v="3"/>
    <d v="2020-02-21T00:00:00"/>
    <s v="vie"/>
    <x v="0"/>
    <s v="2020"/>
    <n v="8847"/>
    <n v="152"/>
  </r>
  <r>
    <x v="199"/>
    <s v="Canadá-San José"/>
    <n v="15"/>
    <n v="7"/>
    <x v="7"/>
    <x v="6"/>
    <d v="2020-02-15T00:00:00"/>
    <s v="sáb"/>
    <x v="0"/>
    <s v="2020"/>
    <n v="7661"/>
    <n v="84.06"/>
  </r>
  <r>
    <x v="200"/>
    <s v="Estados Unidos-Sarapiquí"/>
    <n v="24"/>
    <n v="15"/>
    <x v="5"/>
    <x v="7"/>
    <d v="2020-02-12T00:00:00"/>
    <s v="mié"/>
    <x v="0"/>
    <s v="2020"/>
    <n v="6730"/>
    <n v="199.91"/>
  </r>
  <r>
    <x v="201"/>
    <s v="México-Volcán Poás"/>
    <n v="18"/>
    <n v="7"/>
    <x v="0"/>
    <x v="4"/>
    <d v="2020-01-15T00:00:00"/>
    <s v="mié"/>
    <x v="1"/>
    <s v="2020"/>
    <n v="3515"/>
    <n v="67.400000000000006"/>
  </r>
  <r>
    <x v="202"/>
    <s v="España-Liberia"/>
    <n v="14"/>
    <n v="7"/>
    <x v="6"/>
    <x v="0"/>
    <d v="2020-01-31T00:00:00"/>
    <s v="vie"/>
    <x v="1"/>
    <s v="2020"/>
    <n v="4736"/>
    <n v="266.01"/>
  </r>
  <r>
    <x v="203"/>
    <s v="España-Liberia"/>
    <n v="14"/>
    <n v="7"/>
    <x v="6"/>
    <x v="0"/>
    <d v="2020-02-28T00:00:00"/>
    <s v="vie"/>
    <x v="0"/>
    <s v="2020"/>
    <n v="1536"/>
    <n v="469.33"/>
  </r>
  <r>
    <x v="204"/>
    <s v="Argentina-Volcán Poás"/>
    <n v="21"/>
    <n v="10"/>
    <x v="4"/>
    <x v="4"/>
    <d v="2020-02-20T00:00:00"/>
    <s v="jue"/>
    <x v="0"/>
    <s v="2020"/>
    <n v="2982"/>
    <n v="277.36"/>
  </r>
  <r>
    <x v="205"/>
    <s v="Canadá-San José"/>
    <n v="15"/>
    <n v="7"/>
    <x v="7"/>
    <x v="6"/>
    <d v="2020-01-19T00:00:00"/>
    <s v="dom"/>
    <x v="1"/>
    <s v="2020"/>
    <n v="6578"/>
    <n v="491.88"/>
  </r>
  <r>
    <x v="206"/>
    <s v="España-Fortuna"/>
    <n v="14"/>
    <n v="7"/>
    <x v="6"/>
    <x v="3"/>
    <d v="2020-01-04T00:00:00"/>
    <s v="sáb"/>
    <x v="1"/>
    <s v="2020"/>
    <n v="3684"/>
    <n v="422.61"/>
  </r>
  <r>
    <x v="207"/>
    <s v="Canadá-Dominicana"/>
    <n v="17"/>
    <n v="7"/>
    <x v="7"/>
    <x v="8"/>
    <d v="2020-02-08T00:00:00"/>
    <s v="sáb"/>
    <x v="0"/>
    <s v="2020"/>
    <n v="3780"/>
    <n v="225"/>
  </r>
  <r>
    <x v="208"/>
    <s v="Reino Unido-Puerto Viejo"/>
    <n v="24"/>
    <n v="12"/>
    <x v="3"/>
    <x v="2"/>
    <d v="2020-02-16T00:00:00"/>
    <s v="dom"/>
    <x v="0"/>
    <s v="2020"/>
    <n v="3872"/>
    <n v="126.75"/>
  </r>
  <r>
    <x v="209"/>
    <s v="China-Puerto Viejo"/>
    <n v="18"/>
    <n v="6"/>
    <x v="1"/>
    <x v="2"/>
    <d v="2020-02-26T00:00:00"/>
    <s v="mié"/>
    <x v="0"/>
    <s v="2020"/>
    <n v="946"/>
    <n v="483.14"/>
  </r>
  <r>
    <x v="210"/>
    <s v="Alemania-San José"/>
    <n v="17"/>
    <n v="9"/>
    <x v="2"/>
    <x v="6"/>
    <d v="2020-01-14T00:00:00"/>
    <s v="mar"/>
    <x v="1"/>
    <s v="2020"/>
    <n v="3465"/>
    <n v="301.32"/>
  </r>
  <r>
    <x v="211"/>
    <s v="Estados Unidos-Dominicana"/>
    <n v="25"/>
    <n v="15"/>
    <x v="5"/>
    <x v="8"/>
    <d v="2020-02-01T00:00:00"/>
    <s v="sáb"/>
    <x v="0"/>
    <s v="2020"/>
    <n v="4704"/>
    <n v="314.54000000000002"/>
  </r>
  <r>
    <x v="212"/>
    <s v="Reino Unido-Manuel Antonio"/>
    <n v="26"/>
    <n v="12"/>
    <x v="3"/>
    <x v="1"/>
    <d v="2020-01-09T00:00:00"/>
    <s v="jue"/>
    <x v="1"/>
    <s v="2020"/>
    <n v="2817"/>
    <n v="274.01"/>
  </r>
  <r>
    <x v="213"/>
    <s v="México-Río Celeste"/>
    <n v="18"/>
    <n v="7"/>
    <x v="0"/>
    <x v="5"/>
    <d v="2020-01-24T00:00:00"/>
    <s v="vie"/>
    <x v="1"/>
    <s v="2020"/>
    <n v="4904"/>
    <n v="297.26"/>
  </r>
  <r>
    <x v="214"/>
    <s v="Alemania-Manuel Antonio"/>
    <n v="23"/>
    <n v="9"/>
    <x v="2"/>
    <x v="1"/>
    <d v="2020-02-13T00:00:00"/>
    <s v="jue"/>
    <x v="0"/>
    <s v="2020"/>
    <n v="5965"/>
    <n v="188.92"/>
  </r>
  <r>
    <x v="215"/>
    <s v="España-Volcán Poás"/>
    <n v="18"/>
    <n v="7"/>
    <x v="6"/>
    <x v="4"/>
    <d v="2020-02-01T00:00:00"/>
    <s v="sáb"/>
    <x v="0"/>
    <s v="2020"/>
    <n v="5749"/>
    <n v="336.9"/>
  </r>
  <r>
    <x v="216"/>
    <s v="Canadá-Dominicana"/>
    <n v="17"/>
    <n v="7"/>
    <x v="7"/>
    <x v="8"/>
    <d v="2020-01-07T00:00:00"/>
    <s v="mar"/>
    <x v="1"/>
    <s v="2020"/>
    <n v="1030"/>
    <n v="401.3"/>
  </r>
  <r>
    <x v="217"/>
    <s v="España-Volcán Poás"/>
    <n v="18"/>
    <n v="7"/>
    <x v="6"/>
    <x v="4"/>
    <d v="2020-01-08T00:00:00"/>
    <s v="mié"/>
    <x v="1"/>
    <s v="2020"/>
    <n v="4058"/>
    <n v="442.67"/>
  </r>
  <r>
    <x v="218"/>
    <s v="Alemania-Liberia"/>
    <n v="16"/>
    <n v="9"/>
    <x v="2"/>
    <x v="0"/>
    <d v="2020-01-27T00:00:00"/>
    <s v="lun"/>
    <x v="1"/>
    <s v="2020"/>
    <n v="803"/>
    <n v="490.47"/>
  </r>
  <r>
    <x v="219"/>
    <s v="Alemania-Fortuna"/>
    <n v="16"/>
    <n v="9"/>
    <x v="2"/>
    <x v="3"/>
    <d v="2020-01-12T00:00:00"/>
    <s v="dom"/>
    <x v="1"/>
    <s v="2020"/>
    <n v="270"/>
    <n v="439.6"/>
  </r>
  <r>
    <x v="220"/>
    <s v="Argentina-Fortuna"/>
    <n v="17"/>
    <n v="10"/>
    <x v="4"/>
    <x v="3"/>
    <d v="2020-01-19T00:00:00"/>
    <s v="dom"/>
    <x v="1"/>
    <s v="2020"/>
    <n v="3373"/>
    <n v="145.06"/>
  </r>
  <r>
    <x v="221"/>
    <s v="Argentina-Dominicana"/>
    <n v="20"/>
    <n v="10"/>
    <x v="4"/>
    <x v="8"/>
    <d v="2020-02-23T00:00:00"/>
    <s v="dom"/>
    <x v="0"/>
    <s v="2020"/>
    <n v="976"/>
    <n v="386.31"/>
  </r>
  <r>
    <x v="222"/>
    <s v="China-Río Celeste"/>
    <n v="17"/>
    <n v="6"/>
    <x v="1"/>
    <x v="5"/>
    <d v="2020-02-10T00:00:00"/>
    <s v="lun"/>
    <x v="0"/>
    <s v="2020"/>
    <n v="2716"/>
    <n v="360.09"/>
  </r>
  <r>
    <x v="223"/>
    <s v="Alemania-Fortuna"/>
    <n v="16"/>
    <n v="9"/>
    <x v="2"/>
    <x v="3"/>
    <d v="2020-01-02T00:00:00"/>
    <s v="jue"/>
    <x v="1"/>
    <s v="2020"/>
    <n v="2761"/>
    <n v="67.56"/>
  </r>
  <r>
    <x v="224"/>
    <s v="Argentina-Puerto Viejo"/>
    <n v="22"/>
    <n v="10"/>
    <x v="4"/>
    <x v="2"/>
    <d v="2020-01-22T00:00:00"/>
    <s v="mié"/>
    <x v="1"/>
    <s v="2020"/>
    <n v="7383"/>
    <n v="268.79000000000002"/>
  </r>
  <r>
    <x v="225"/>
    <s v="México-Volcán Poás"/>
    <n v="18"/>
    <n v="7"/>
    <x v="0"/>
    <x v="4"/>
    <d v="2020-02-14T00:00:00"/>
    <s v="vie"/>
    <x v="0"/>
    <s v="2020"/>
    <n v="3688"/>
    <n v="251.45"/>
  </r>
  <r>
    <x v="226"/>
    <s v="Reino Unido-San José"/>
    <n v="20"/>
    <n v="12"/>
    <x v="3"/>
    <x v="6"/>
    <d v="2020-02-05T00:00:00"/>
    <s v="mié"/>
    <x v="0"/>
    <s v="2020"/>
    <n v="6697"/>
    <n v="355.55"/>
  </r>
  <r>
    <x v="227"/>
    <s v="Alemania-Sarapiquí"/>
    <n v="18"/>
    <n v="9"/>
    <x v="2"/>
    <x v="7"/>
    <d v="2020-01-23T00:00:00"/>
    <s v="jue"/>
    <x v="1"/>
    <s v="2020"/>
    <n v="6626"/>
    <n v="146.21"/>
  </r>
  <r>
    <x v="228"/>
    <s v="Alemania-Fortuna"/>
    <n v="16"/>
    <n v="9"/>
    <x v="2"/>
    <x v="3"/>
    <d v="2020-01-10T00:00:00"/>
    <s v="vie"/>
    <x v="1"/>
    <s v="2020"/>
    <n v="8857"/>
    <n v="160.26"/>
  </r>
  <r>
    <x v="229"/>
    <s v="México-Río Celeste"/>
    <n v="18"/>
    <n v="7"/>
    <x v="0"/>
    <x v="5"/>
    <d v="2020-02-16T00:00:00"/>
    <s v="dom"/>
    <x v="0"/>
    <s v="2020"/>
    <n v="5438"/>
    <n v="170.97"/>
  </r>
  <r>
    <x v="230"/>
    <s v="México-Río Celeste"/>
    <n v="18"/>
    <n v="7"/>
    <x v="0"/>
    <x v="5"/>
    <d v="2020-02-11T00:00:00"/>
    <s v="mar"/>
    <x v="0"/>
    <s v="2020"/>
    <n v="840"/>
    <n v="251.39"/>
  </r>
  <r>
    <x v="231"/>
    <s v="Reino Unido-Fortuna"/>
    <n v="19"/>
    <n v="12"/>
    <x v="3"/>
    <x v="3"/>
    <d v="2020-01-23T00:00:00"/>
    <s v="jue"/>
    <x v="1"/>
    <s v="2020"/>
    <n v="2035"/>
    <n v="265.12"/>
  </r>
  <r>
    <x v="232"/>
    <s v="China-Sarapiquí"/>
    <n v="15"/>
    <n v="6"/>
    <x v="1"/>
    <x v="7"/>
    <d v="2020-02-12T00:00:00"/>
    <s v="mié"/>
    <x v="0"/>
    <s v="2020"/>
    <n v="1230"/>
    <n v="459.91"/>
  </r>
  <r>
    <x v="233"/>
    <s v="Reino Unido-San José"/>
    <n v="20"/>
    <n v="12"/>
    <x v="3"/>
    <x v="6"/>
    <d v="2020-01-25T00:00:00"/>
    <s v="sáb"/>
    <x v="1"/>
    <s v="2020"/>
    <n v="2928"/>
    <n v="76.41"/>
  </r>
  <r>
    <x v="234"/>
    <s v="Canadá-Volcán Poás"/>
    <n v="18"/>
    <n v="7"/>
    <x v="7"/>
    <x v="4"/>
    <d v="2020-02-03T00:00:00"/>
    <s v="lun"/>
    <x v="0"/>
    <s v="2020"/>
    <n v="8243"/>
    <n v="345.08"/>
  </r>
  <r>
    <x v="235"/>
    <s v="Canadá-Río Celeste"/>
    <n v="18"/>
    <n v="7"/>
    <x v="7"/>
    <x v="5"/>
    <d v="2020-02-17T00:00:00"/>
    <s v="lun"/>
    <x v="0"/>
    <s v="2020"/>
    <n v="1920"/>
    <n v="473.86"/>
  </r>
  <r>
    <x v="236"/>
    <s v="China-Puerto Viejo"/>
    <n v="18"/>
    <n v="6"/>
    <x v="1"/>
    <x v="2"/>
    <d v="2020-01-25T00:00:00"/>
    <s v="sáb"/>
    <x v="1"/>
    <s v="2020"/>
    <n v="8210"/>
    <n v="349.89"/>
  </r>
  <r>
    <x v="237"/>
    <s v="Reino Unido-Dominicana"/>
    <n v="22"/>
    <n v="12"/>
    <x v="3"/>
    <x v="8"/>
    <d v="2020-02-03T00:00:00"/>
    <s v="lun"/>
    <x v="0"/>
    <s v="2020"/>
    <n v="9809"/>
    <n v="96.59"/>
  </r>
  <r>
    <x v="238"/>
    <s v="México-Liberia"/>
    <n v="14"/>
    <n v="7"/>
    <x v="0"/>
    <x v="0"/>
    <d v="2020-01-11T00:00:00"/>
    <s v="sáb"/>
    <x v="1"/>
    <s v="2020"/>
    <n v="2383"/>
    <n v="293.70999999999998"/>
  </r>
  <r>
    <x v="239"/>
    <s v="Estados Unidos-Volcán Poás"/>
    <n v="26"/>
    <n v="15"/>
    <x v="5"/>
    <x v="4"/>
    <d v="2020-01-16T00:00:00"/>
    <s v="jue"/>
    <x v="1"/>
    <s v="2020"/>
    <n v="8537"/>
    <n v="302.19"/>
  </r>
  <r>
    <x v="240"/>
    <s v="Alemania-Puerto Viejo"/>
    <n v="21"/>
    <n v="9"/>
    <x v="2"/>
    <x v="2"/>
    <d v="2020-02-01T00:00:00"/>
    <s v="sáb"/>
    <x v="0"/>
    <s v="2020"/>
    <n v="3740"/>
    <n v="444"/>
  </r>
  <r>
    <x v="241"/>
    <s v="Argentina-Río Celeste"/>
    <n v="21"/>
    <n v="10"/>
    <x v="4"/>
    <x v="5"/>
    <d v="2020-02-15T00:00:00"/>
    <s v="sáb"/>
    <x v="0"/>
    <s v="2020"/>
    <n v="858"/>
    <n v="480.64"/>
  </r>
  <r>
    <x v="242"/>
    <s v="España-San José"/>
    <n v="15"/>
    <n v="7"/>
    <x v="6"/>
    <x v="6"/>
    <d v="2020-02-20T00:00:00"/>
    <s v="jue"/>
    <x v="0"/>
    <s v="2020"/>
    <n v="4470"/>
    <n v="54.9"/>
  </r>
  <r>
    <x v="243"/>
    <s v="Argentina-Sarapiquí"/>
    <n v="19"/>
    <n v="10"/>
    <x v="4"/>
    <x v="7"/>
    <d v="2020-01-29T00:00:00"/>
    <s v="mié"/>
    <x v="1"/>
    <s v="2020"/>
    <n v="9011"/>
    <n v="203.15"/>
  </r>
  <r>
    <x v="244"/>
    <s v="Canadá-Liberia"/>
    <n v="14"/>
    <n v="7"/>
    <x v="7"/>
    <x v="0"/>
    <d v="2020-01-13T00:00:00"/>
    <s v="lun"/>
    <x v="1"/>
    <s v="2020"/>
    <n v="192"/>
    <n v="348.89"/>
  </r>
  <r>
    <x v="245"/>
    <s v="México-Volcán Poás"/>
    <n v="18"/>
    <n v="7"/>
    <x v="0"/>
    <x v="4"/>
    <d v="2020-01-03T00:00:00"/>
    <s v="vie"/>
    <x v="1"/>
    <s v="2020"/>
    <n v="5909"/>
    <n v="396.66"/>
  </r>
  <r>
    <x v="246"/>
    <s v="España-Fortuna"/>
    <n v="14"/>
    <n v="7"/>
    <x v="6"/>
    <x v="3"/>
    <d v="2020-01-16T00:00:00"/>
    <s v="jue"/>
    <x v="1"/>
    <s v="2020"/>
    <n v="9013"/>
    <n v="470.22"/>
  </r>
  <r>
    <x v="247"/>
    <s v="Alemania-Dominicana"/>
    <n v="19"/>
    <n v="9"/>
    <x v="2"/>
    <x v="8"/>
    <d v="2020-02-02T00:00:00"/>
    <s v="dom"/>
    <x v="0"/>
    <s v="2020"/>
    <n v="814"/>
    <n v="181.88"/>
  </r>
  <r>
    <x v="248"/>
    <s v="Estados Unidos-Fortuna"/>
    <n v="22"/>
    <n v="15"/>
    <x v="5"/>
    <x v="3"/>
    <d v="2020-02-10T00:00:00"/>
    <s v="lun"/>
    <x v="0"/>
    <s v="2020"/>
    <n v="7573"/>
    <n v="266.31"/>
  </r>
  <r>
    <x v="249"/>
    <s v="China-Liberia"/>
    <n v="13"/>
    <n v="6"/>
    <x v="1"/>
    <x v="0"/>
    <d v="2020-02-24T00:00:00"/>
    <s v="lun"/>
    <x v="0"/>
    <s v="2020"/>
    <n v="8958"/>
    <n v="136.76"/>
  </r>
  <r>
    <x v="250"/>
    <s v="Estados Unidos-Fortuna"/>
    <n v="22"/>
    <n v="15"/>
    <x v="5"/>
    <x v="3"/>
    <d v="2020-01-14T00:00:00"/>
    <s v="mar"/>
    <x v="1"/>
    <s v="2020"/>
    <n v="4874"/>
    <n v="376.69"/>
  </r>
  <r>
    <x v="251"/>
    <s v="Estados Unidos-Puerto Viejo"/>
    <n v="27"/>
    <n v="15"/>
    <x v="5"/>
    <x v="2"/>
    <d v="2020-02-17T00:00:00"/>
    <s v="lun"/>
    <x v="0"/>
    <s v="2020"/>
    <n v="3024"/>
    <n v="233.31"/>
  </r>
  <r>
    <x v="252"/>
    <s v="México-San José"/>
    <n v="15"/>
    <n v="7"/>
    <x v="0"/>
    <x v="6"/>
    <d v="2020-01-04T00:00:00"/>
    <s v="sáb"/>
    <x v="1"/>
    <s v="2020"/>
    <n v="1846"/>
    <n v="195.3"/>
  </r>
  <r>
    <x v="253"/>
    <s v="México-Liberia"/>
    <n v="14"/>
    <n v="7"/>
    <x v="0"/>
    <x v="0"/>
    <d v="2020-01-17T00:00:00"/>
    <s v="vie"/>
    <x v="1"/>
    <s v="2020"/>
    <n v="7904"/>
    <n v="342.54"/>
  </r>
  <r>
    <x v="254"/>
    <s v="Reino Unido-Fortuna"/>
    <n v="19"/>
    <n v="12"/>
    <x v="3"/>
    <x v="3"/>
    <d v="2020-01-11T00:00:00"/>
    <s v="sáb"/>
    <x v="1"/>
    <s v="2020"/>
    <n v="7757"/>
    <n v="230.65"/>
  </r>
  <r>
    <x v="255"/>
    <s v="Estados Unidos-Dominicana"/>
    <n v="25"/>
    <n v="15"/>
    <x v="5"/>
    <x v="8"/>
    <d v="2020-01-06T00:00:00"/>
    <s v="lun"/>
    <x v="1"/>
    <s v="2020"/>
    <n v="4080"/>
    <n v="492.76"/>
  </r>
  <r>
    <x v="256"/>
    <s v="Argentina-Puerto Viejo"/>
    <n v="22"/>
    <n v="10"/>
    <x v="4"/>
    <x v="2"/>
    <d v="2020-01-23T00:00:00"/>
    <s v="jue"/>
    <x v="1"/>
    <s v="2020"/>
    <n v="9105"/>
    <n v="128.16999999999999"/>
  </r>
  <r>
    <x v="257"/>
    <s v="China-Fortuna"/>
    <n v="13"/>
    <n v="6"/>
    <x v="1"/>
    <x v="3"/>
    <d v="2020-02-05T00:00:00"/>
    <s v="mié"/>
    <x v="0"/>
    <s v="2020"/>
    <n v="2335"/>
    <n v="385.08"/>
  </r>
  <r>
    <x v="258"/>
    <s v="Estados Unidos-Volcán Poás"/>
    <n v="26"/>
    <n v="15"/>
    <x v="5"/>
    <x v="4"/>
    <d v="2020-01-19T00:00:00"/>
    <s v="dom"/>
    <x v="1"/>
    <s v="2020"/>
    <n v="2660"/>
    <n v="66.86"/>
  </r>
  <r>
    <x v="259"/>
    <s v="China-Volcán Poás"/>
    <n v="17"/>
    <n v="6"/>
    <x v="1"/>
    <x v="4"/>
    <d v="2020-02-17T00:00:00"/>
    <s v="lun"/>
    <x v="0"/>
    <s v="2020"/>
    <n v="5183"/>
    <n v="240.31"/>
  </r>
  <r>
    <x v="260"/>
    <s v="España-Fortuna"/>
    <n v="14"/>
    <n v="7"/>
    <x v="6"/>
    <x v="3"/>
    <d v="2020-01-09T00:00:00"/>
    <s v="jue"/>
    <x v="1"/>
    <s v="2020"/>
    <n v="6018"/>
    <n v="416.63"/>
  </r>
  <r>
    <x v="261"/>
    <s v="España-San José"/>
    <n v="15"/>
    <n v="7"/>
    <x v="6"/>
    <x v="6"/>
    <d v="2020-01-07T00:00:00"/>
    <s v="mar"/>
    <x v="1"/>
    <s v="2020"/>
    <n v="4367"/>
    <n v="294.08"/>
  </r>
  <r>
    <x v="262"/>
    <s v="España-Volcán Poás"/>
    <n v="18"/>
    <n v="7"/>
    <x v="6"/>
    <x v="4"/>
    <d v="2020-02-28T00:00:00"/>
    <s v="vie"/>
    <x v="0"/>
    <s v="2020"/>
    <n v="8946"/>
    <n v="443.98"/>
  </r>
  <r>
    <x v="263"/>
    <s v="Estados Unidos-Sarapiquí"/>
    <n v="24"/>
    <n v="15"/>
    <x v="5"/>
    <x v="7"/>
    <d v="2020-01-29T00:00:00"/>
    <s v="mié"/>
    <x v="1"/>
    <s v="2020"/>
    <n v="5656"/>
    <n v="415.04"/>
  </r>
  <r>
    <x v="264"/>
    <s v="Canadá-Sarapiquí"/>
    <n v="16"/>
    <n v="7"/>
    <x v="7"/>
    <x v="7"/>
    <d v="2020-01-25T00:00:00"/>
    <s v="sáb"/>
    <x v="1"/>
    <s v="2020"/>
    <n v="5473"/>
    <n v="409.75"/>
  </r>
  <r>
    <x v="265"/>
    <s v="Reino Unido-Liberia"/>
    <n v="19"/>
    <n v="12"/>
    <x v="3"/>
    <x v="0"/>
    <d v="2020-01-29T00:00:00"/>
    <s v="mié"/>
    <x v="1"/>
    <s v="2020"/>
    <n v="4068"/>
    <n v="81.11"/>
  </r>
  <r>
    <x v="266"/>
    <s v="Argentina-Sarapiquí"/>
    <n v="19"/>
    <n v="10"/>
    <x v="4"/>
    <x v="7"/>
    <d v="2020-01-12T00:00:00"/>
    <s v="dom"/>
    <x v="1"/>
    <s v="2020"/>
    <n v="5943"/>
    <n v="99.55"/>
  </r>
  <r>
    <x v="267"/>
    <s v="Estados Unidos-Manuel Antonio"/>
    <n v="29"/>
    <n v="15"/>
    <x v="5"/>
    <x v="1"/>
    <d v="2020-01-14T00:00:00"/>
    <s v="mar"/>
    <x v="1"/>
    <s v="2020"/>
    <n v="1987"/>
    <n v="485.26"/>
  </r>
  <r>
    <x v="268"/>
    <s v="China-Puerto Viejo"/>
    <n v="18"/>
    <n v="6"/>
    <x v="1"/>
    <x v="2"/>
    <d v="2020-01-26T00:00:00"/>
    <s v="dom"/>
    <x v="1"/>
    <s v="2020"/>
    <n v="8004"/>
    <n v="186.99"/>
  </r>
  <r>
    <x v="269"/>
    <s v="China-Manuel Antonio"/>
    <n v="20"/>
    <n v="6"/>
    <x v="1"/>
    <x v="1"/>
    <d v="2020-01-08T00:00:00"/>
    <s v="mié"/>
    <x v="1"/>
    <s v="2020"/>
    <n v="854"/>
    <n v="119.71"/>
  </r>
  <r>
    <x v="270"/>
    <s v="Reino Unido-Puerto Viejo"/>
    <n v="24"/>
    <n v="12"/>
    <x v="3"/>
    <x v="2"/>
    <d v="2020-01-25T00:00:00"/>
    <s v="sáb"/>
    <x v="1"/>
    <s v="2020"/>
    <n v="4435"/>
    <n v="164.68"/>
  </r>
  <r>
    <x v="271"/>
    <s v="España-Dominicana"/>
    <n v="17"/>
    <n v="7"/>
    <x v="6"/>
    <x v="8"/>
    <d v="2020-02-07T00:00:00"/>
    <s v="vie"/>
    <x v="0"/>
    <s v="2020"/>
    <n v="1451"/>
    <n v="128.68"/>
  </r>
  <r>
    <x v="272"/>
    <s v="Reino Unido-Volcán Poás"/>
    <n v="23"/>
    <n v="12"/>
    <x v="3"/>
    <x v="4"/>
    <d v="2020-02-24T00:00:00"/>
    <s v="lun"/>
    <x v="0"/>
    <s v="2020"/>
    <n v="1435"/>
    <n v="127.89"/>
  </r>
  <r>
    <x v="273"/>
    <s v="China-Sarapiquí"/>
    <n v="15"/>
    <n v="6"/>
    <x v="1"/>
    <x v="7"/>
    <d v="2020-02-05T00:00:00"/>
    <s v="mié"/>
    <x v="0"/>
    <s v="2020"/>
    <n v="9471"/>
    <n v="463.12"/>
  </r>
  <r>
    <x v="274"/>
    <s v="Reino Unido-Río Celeste"/>
    <n v="23"/>
    <n v="12"/>
    <x v="3"/>
    <x v="5"/>
    <d v="2020-01-13T00:00:00"/>
    <s v="lun"/>
    <x v="1"/>
    <s v="2020"/>
    <n v="9261"/>
    <n v="283.41000000000003"/>
  </r>
  <r>
    <x v="275"/>
    <s v="España-Manuel Antonio"/>
    <n v="21"/>
    <n v="7"/>
    <x v="6"/>
    <x v="1"/>
    <d v="2020-02-18T00:00:00"/>
    <s v="mar"/>
    <x v="0"/>
    <s v="2020"/>
    <n v="6542"/>
    <n v="201.31"/>
  </r>
  <r>
    <x v="276"/>
    <s v="Alemania-Fortuna"/>
    <n v="16"/>
    <n v="9"/>
    <x v="2"/>
    <x v="3"/>
    <d v="2020-01-24T00:00:00"/>
    <s v="vie"/>
    <x v="1"/>
    <s v="2020"/>
    <n v="5652"/>
    <n v="256.19"/>
  </r>
  <r>
    <x v="277"/>
    <s v="Reino Unido-Río Celeste"/>
    <n v="23"/>
    <n v="12"/>
    <x v="3"/>
    <x v="5"/>
    <d v="2020-02-26T00:00:00"/>
    <s v="mié"/>
    <x v="0"/>
    <s v="2020"/>
    <n v="1488"/>
    <n v="285.62"/>
  </r>
  <r>
    <x v="278"/>
    <s v="Estados Unidos-San José"/>
    <n v="23"/>
    <n v="15"/>
    <x v="5"/>
    <x v="6"/>
    <d v="2020-02-20T00:00:00"/>
    <s v="jue"/>
    <x v="0"/>
    <s v="2020"/>
    <n v="3843"/>
    <n v="120.49"/>
  </r>
  <r>
    <x v="279"/>
    <s v="México-Manuel Antonio"/>
    <n v="21"/>
    <n v="7"/>
    <x v="0"/>
    <x v="1"/>
    <d v="2020-01-28T00:00:00"/>
    <s v="mar"/>
    <x v="1"/>
    <s v="2020"/>
    <n v="6098"/>
    <n v="252.52"/>
  </r>
  <r>
    <x v="280"/>
    <s v="China-San José"/>
    <n v="14"/>
    <n v="6"/>
    <x v="1"/>
    <x v="6"/>
    <d v="2020-01-27T00:00:00"/>
    <s v="lun"/>
    <x v="1"/>
    <s v="2020"/>
    <n v="4663"/>
    <n v="349.2"/>
  </r>
  <r>
    <x v="281"/>
    <s v="España-Sarapiquí"/>
    <n v="16"/>
    <n v="7"/>
    <x v="6"/>
    <x v="7"/>
    <d v="2020-01-16T00:00:00"/>
    <s v="jue"/>
    <x v="1"/>
    <s v="2020"/>
    <n v="6637"/>
    <n v="445.85"/>
  </r>
  <r>
    <x v="282"/>
    <s v="España-Volcán Poás"/>
    <n v="18"/>
    <n v="7"/>
    <x v="6"/>
    <x v="4"/>
    <d v="2020-01-26T00:00:00"/>
    <s v="dom"/>
    <x v="1"/>
    <s v="2020"/>
    <n v="5003"/>
    <n v="276.19"/>
  </r>
  <r>
    <x v="283"/>
    <s v="Canadá-Volcán Poás"/>
    <n v="18"/>
    <n v="7"/>
    <x v="7"/>
    <x v="4"/>
    <d v="2020-02-11T00:00:00"/>
    <s v="mar"/>
    <x v="0"/>
    <s v="2020"/>
    <n v="5409"/>
    <n v="222.64"/>
  </r>
  <r>
    <x v="284"/>
    <s v="España-Sarapiquí"/>
    <n v="16"/>
    <n v="7"/>
    <x v="6"/>
    <x v="7"/>
    <d v="2020-01-06T00:00:00"/>
    <s v="lun"/>
    <x v="1"/>
    <s v="2020"/>
    <n v="9202"/>
    <n v="320.07"/>
  </r>
  <r>
    <x v="285"/>
    <s v="Reino Unido-Manuel Antonio"/>
    <n v="26"/>
    <n v="12"/>
    <x v="3"/>
    <x v="1"/>
    <d v="2020-01-25T00:00:00"/>
    <s v="sáb"/>
    <x v="1"/>
    <s v="2020"/>
    <n v="3548"/>
    <n v="83.61"/>
  </r>
  <r>
    <x v="286"/>
    <s v="Argentina-Liberia"/>
    <n v="17"/>
    <n v="10"/>
    <x v="4"/>
    <x v="0"/>
    <d v="2020-02-15T00:00:00"/>
    <s v="sáb"/>
    <x v="0"/>
    <s v="2020"/>
    <n v="2604"/>
    <n v="252.18"/>
  </r>
  <r>
    <x v="287"/>
    <s v="China-Dominicana"/>
    <n v="16"/>
    <n v="6"/>
    <x v="1"/>
    <x v="8"/>
    <d v="2020-02-25T00:00:00"/>
    <s v="mar"/>
    <x v="0"/>
    <s v="2020"/>
    <n v="8162"/>
    <n v="177.65"/>
  </r>
  <r>
    <x v="288"/>
    <s v="Alemania-Manuel Antonio"/>
    <n v="23"/>
    <n v="9"/>
    <x v="2"/>
    <x v="1"/>
    <d v="2020-02-20T00:00:00"/>
    <s v="jue"/>
    <x v="0"/>
    <s v="2020"/>
    <n v="7271"/>
    <n v="107.76"/>
  </r>
  <r>
    <x v="289"/>
    <s v="China-Sarapiquí"/>
    <n v="15"/>
    <n v="6"/>
    <x v="1"/>
    <x v="7"/>
    <d v="2020-02-19T00:00:00"/>
    <s v="mié"/>
    <x v="0"/>
    <s v="2020"/>
    <n v="3291"/>
    <n v="446.1"/>
  </r>
  <r>
    <x v="290"/>
    <s v="Canadá-Fortuna"/>
    <n v="14"/>
    <n v="7"/>
    <x v="7"/>
    <x v="3"/>
    <d v="2020-02-22T00:00:00"/>
    <s v="sáb"/>
    <x v="0"/>
    <s v="2020"/>
    <n v="7625"/>
    <n v="111.55"/>
  </r>
  <r>
    <x v="291"/>
    <s v="Canadá-Dominicana"/>
    <n v="17"/>
    <n v="7"/>
    <x v="7"/>
    <x v="8"/>
    <d v="2020-01-08T00:00:00"/>
    <s v="mié"/>
    <x v="1"/>
    <s v="2020"/>
    <n v="4038"/>
    <n v="467.51"/>
  </r>
  <r>
    <x v="292"/>
    <s v="México-Dominicana"/>
    <n v="17"/>
    <n v="7"/>
    <x v="0"/>
    <x v="8"/>
    <d v="2020-01-12T00:00:00"/>
    <s v="dom"/>
    <x v="1"/>
    <s v="2020"/>
    <n v="558"/>
    <n v="157.87"/>
  </r>
  <r>
    <x v="293"/>
    <s v="Alemania-Fortuna"/>
    <n v="16"/>
    <n v="9"/>
    <x v="2"/>
    <x v="3"/>
    <d v="2020-02-04T00:00:00"/>
    <s v="mar"/>
    <x v="0"/>
    <s v="2020"/>
    <n v="1583"/>
    <n v="80.38"/>
  </r>
  <r>
    <x v="294"/>
    <s v="Canadá-Volcán Poás"/>
    <n v="18"/>
    <n v="7"/>
    <x v="7"/>
    <x v="4"/>
    <d v="2020-01-28T00:00:00"/>
    <s v="mar"/>
    <x v="1"/>
    <s v="2020"/>
    <n v="2595"/>
    <n v="456.39"/>
  </r>
  <r>
    <x v="295"/>
    <s v="Estados Unidos-Liberia"/>
    <n v="22"/>
    <n v="15"/>
    <x v="5"/>
    <x v="0"/>
    <d v="2020-01-23T00:00:00"/>
    <s v="jue"/>
    <x v="1"/>
    <s v="2020"/>
    <n v="4481"/>
    <n v="198.14"/>
  </r>
  <r>
    <x v="296"/>
    <s v="Argentina-Puerto Viejo"/>
    <n v="22"/>
    <n v="10"/>
    <x v="4"/>
    <x v="2"/>
    <d v="2020-02-02T00:00:00"/>
    <s v="dom"/>
    <x v="0"/>
    <s v="2020"/>
    <n v="2540"/>
    <n v="78.900000000000006"/>
  </r>
  <r>
    <x v="297"/>
    <s v="Estados Unidos-Puerto Viejo"/>
    <n v="27"/>
    <n v="15"/>
    <x v="5"/>
    <x v="2"/>
    <d v="2020-01-14T00:00:00"/>
    <s v="mar"/>
    <x v="1"/>
    <s v="2020"/>
    <n v="5690"/>
    <n v="172.41"/>
  </r>
  <r>
    <x v="298"/>
    <s v="Estados Unidos-Puerto Viejo"/>
    <n v="27"/>
    <n v="15"/>
    <x v="5"/>
    <x v="2"/>
    <d v="2020-02-20T00:00:00"/>
    <s v="jue"/>
    <x v="0"/>
    <s v="2020"/>
    <n v="2455"/>
    <n v="399.46"/>
  </r>
  <r>
    <x v="299"/>
    <s v="China-Puerto Viejo"/>
    <n v="18"/>
    <n v="6"/>
    <x v="1"/>
    <x v="2"/>
    <d v="2020-01-16T00:00:00"/>
    <s v="jue"/>
    <x v="1"/>
    <s v="2020"/>
    <n v="8735"/>
    <n v="100.89"/>
  </r>
  <r>
    <x v="300"/>
    <s v="España-Volcán Poás"/>
    <n v="18"/>
    <n v="7"/>
    <x v="6"/>
    <x v="4"/>
    <d v="2020-02-25T00:00:00"/>
    <s v="mar"/>
    <x v="0"/>
    <s v="2020"/>
    <n v="780"/>
    <n v="377"/>
  </r>
  <r>
    <x v="301"/>
    <s v="Reino Unido-San José"/>
    <n v="20"/>
    <n v="12"/>
    <x v="3"/>
    <x v="6"/>
    <d v="2020-01-27T00:00:00"/>
    <s v="lun"/>
    <x v="1"/>
    <s v="2020"/>
    <n v="4727"/>
    <n v="84.3"/>
  </r>
  <r>
    <x v="302"/>
    <s v="Alemania-Liberia"/>
    <n v="16"/>
    <n v="9"/>
    <x v="2"/>
    <x v="0"/>
    <d v="2020-01-13T00:00:00"/>
    <s v="lun"/>
    <x v="1"/>
    <s v="2020"/>
    <n v="8715"/>
    <n v="303.23"/>
  </r>
  <r>
    <x v="303"/>
    <s v="Estados Unidos-Manuel Antonio"/>
    <n v="29"/>
    <n v="15"/>
    <x v="5"/>
    <x v="1"/>
    <d v="2020-01-11T00:00:00"/>
    <s v="sáb"/>
    <x v="1"/>
    <s v="2020"/>
    <n v="9774"/>
    <n v="277.10000000000002"/>
  </r>
  <r>
    <x v="304"/>
    <s v="Argentina-Volcán Poás"/>
    <n v="21"/>
    <n v="10"/>
    <x v="4"/>
    <x v="4"/>
    <d v="2020-02-26T00:00:00"/>
    <s v="mié"/>
    <x v="0"/>
    <s v="2020"/>
    <n v="9102"/>
    <n v="307.38"/>
  </r>
  <r>
    <x v="305"/>
    <s v="Estados Unidos-Sarapiquí"/>
    <n v="24"/>
    <n v="15"/>
    <x v="5"/>
    <x v="7"/>
    <d v="2020-02-02T00:00:00"/>
    <s v="dom"/>
    <x v="0"/>
    <s v="2020"/>
    <n v="4812"/>
    <n v="156.19999999999999"/>
  </r>
  <r>
    <x v="306"/>
    <s v="Reino Unido-Fortuna"/>
    <n v="19"/>
    <n v="12"/>
    <x v="3"/>
    <x v="3"/>
    <d v="2020-01-28T00:00:00"/>
    <s v="mar"/>
    <x v="1"/>
    <s v="2020"/>
    <n v="817"/>
    <n v="106.18"/>
  </r>
  <r>
    <x v="307"/>
    <s v="España-Manuel Antonio"/>
    <n v="21"/>
    <n v="7"/>
    <x v="6"/>
    <x v="1"/>
    <d v="2020-01-04T00:00:00"/>
    <s v="sáb"/>
    <x v="1"/>
    <s v="2020"/>
    <n v="1337"/>
    <n v="126.68"/>
  </r>
  <r>
    <x v="308"/>
    <s v="Reino Unido-Manuel Antonio"/>
    <n v="26"/>
    <n v="12"/>
    <x v="3"/>
    <x v="1"/>
    <d v="2020-01-21T00:00:00"/>
    <s v="mar"/>
    <x v="1"/>
    <s v="2020"/>
    <n v="4317"/>
    <n v="281.69"/>
  </r>
  <r>
    <x v="309"/>
    <s v="Estados Unidos-Volcán Poás"/>
    <n v="26"/>
    <n v="15"/>
    <x v="5"/>
    <x v="4"/>
    <d v="2020-02-16T00:00:00"/>
    <s v="dom"/>
    <x v="0"/>
    <s v="2020"/>
    <n v="4271"/>
    <n v="89.59"/>
  </r>
  <r>
    <x v="310"/>
    <s v="España-Dominicana"/>
    <n v="17"/>
    <n v="7"/>
    <x v="6"/>
    <x v="8"/>
    <d v="2020-02-10T00:00:00"/>
    <s v="lun"/>
    <x v="0"/>
    <s v="2020"/>
    <n v="2774"/>
    <n v="371.11"/>
  </r>
  <r>
    <x v="311"/>
    <s v="Estados Unidos-San José"/>
    <n v="23"/>
    <n v="15"/>
    <x v="5"/>
    <x v="6"/>
    <d v="2020-02-12T00:00:00"/>
    <s v="mié"/>
    <x v="0"/>
    <s v="2020"/>
    <n v="3908"/>
    <n v="456.62"/>
  </r>
  <r>
    <x v="312"/>
    <s v="Canadá-Sarapiquí"/>
    <n v="16"/>
    <n v="7"/>
    <x v="7"/>
    <x v="7"/>
    <d v="2020-02-21T00:00:00"/>
    <s v="vie"/>
    <x v="0"/>
    <s v="2020"/>
    <n v="1867"/>
    <n v="495.86"/>
  </r>
  <r>
    <x v="313"/>
    <s v="Estados Unidos-Liberia"/>
    <n v="22"/>
    <n v="15"/>
    <x v="5"/>
    <x v="0"/>
    <d v="2020-02-07T00:00:00"/>
    <s v="vie"/>
    <x v="0"/>
    <s v="2020"/>
    <n v="803"/>
    <n v="128.77000000000001"/>
  </r>
  <r>
    <x v="314"/>
    <s v="España-Volcán Poás"/>
    <n v="18"/>
    <n v="7"/>
    <x v="6"/>
    <x v="4"/>
    <d v="2020-01-13T00:00:00"/>
    <s v="lun"/>
    <x v="1"/>
    <s v="2020"/>
    <n v="3167"/>
    <n v="498.45"/>
  </r>
  <r>
    <x v="315"/>
    <s v="España-Volcán Poás"/>
    <n v="18"/>
    <n v="7"/>
    <x v="6"/>
    <x v="4"/>
    <d v="2020-02-21T00:00:00"/>
    <s v="vie"/>
    <x v="0"/>
    <s v="2020"/>
    <n v="2882"/>
    <n v="318.52"/>
  </r>
  <r>
    <x v="316"/>
    <s v="España-Manuel Antonio"/>
    <n v="21"/>
    <n v="7"/>
    <x v="6"/>
    <x v="1"/>
    <d v="2020-02-06T00:00:00"/>
    <s v="jue"/>
    <x v="0"/>
    <s v="2020"/>
    <n v="6421"/>
    <n v="54.45"/>
  </r>
  <r>
    <x v="317"/>
    <s v="Alemania-Puerto Viejo"/>
    <n v="21"/>
    <n v="9"/>
    <x v="2"/>
    <x v="2"/>
    <d v="2020-01-02T00:00:00"/>
    <s v="jue"/>
    <x v="1"/>
    <s v="2020"/>
    <n v="8355"/>
    <n v="90.92"/>
  </r>
  <r>
    <x v="318"/>
    <s v="México-San José"/>
    <n v="15"/>
    <n v="7"/>
    <x v="0"/>
    <x v="6"/>
    <d v="2020-01-09T00:00:00"/>
    <s v="jue"/>
    <x v="1"/>
    <s v="2020"/>
    <n v="7880"/>
    <n v="345.03"/>
  </r>
  <r>
    <x v="319"/>
    <s v="Alemania-Puerto Viejo"/>
    <n v="21"/>
    <n v="9"/>
    <x v="2"/>
    <x v="2"/>
    <d v="2020-01-31T00:00:00"/>
    <s v="vie"/>
    <x v="1"/>
    <s v="2020"/>
    <n v="1404"/>
    <n v="277.06"/>
  </r>
  <r>
    <x v="320"/>
    <s v="China-Dominicana"/>
    <n v="16"/>
    <n v="6"/>
    <x v="1"/>
    <x v="8"/>
    <d v="2020-01-22T00:00:00"/>
    <s v="mié"/>
    <x v="1"/>
    <s v="2020"/>
    <n v="9028"/>
    <n v="359.76"/>
  </r>
  <r>
    <x v="321"/>
    <s v="Canadá-Sarapiquí"/>
    <n v="16"/>
    <n v="7"/>
    <x v="7"/>
    <x v="7"/>
    <d v="2020-02-20T00:00:00"/>
    <s v="jue"/>
    <x v="0"/>
    <s v="2020"/>
    <n v="5662"/>
    <n v="247.1"/>
  </r>
  <r>
    <x v="322"/>
    <s v="Canadá-Puerto Viejo"/>
    <n v="19"/>
    <n v="7"/>
    <x v="7"/>
    <x v="2"/>
    <d v="2020-02-19T00:00:00"/>
    <s v="mié"/>
    <x v="0"/>
    <s v="2020"/>
    <n v="630"/>
    <n v="123.79"/>
  </r>
  <r>
    <x v="323"/>
    <s v="México-Dominicana"/>
    <n v="17"/>
    <n v="7"/>
    <x v="0"/>
    <x v="8"/>
    <d v="2020-01-10T00:00:00"/>
    <s v="vie"/>
    <x v="1"/>
    <s v="2020"/>
    <n v="8986"/>
    <n v="212.95"/>
  </r>
  <r>
    <x v="324"/>
    <s v="Canadá-Liberia"/>
    <n v="14"/>
    <n v="7"/>
    <x v="7"/>
    <x v="0"/>
    <d v="2020-01-30T00:00:00"/>
    <s v="jue"/>
    <x v="1"/>
    <s v="2020"/>
    <n v="6760"/>
    <n v="117.18"/>
  </r>
  <r>
    <x v="325"/>
    <s v="España-Liberia"/>
    <n v="14"/>
    <n v="7"/>
    <x v="6"/>
    <x v="0"/>
    <d v="2020-02-07T00:00:00"/>
    <s v="vie"/>
    <x v="0"/>
    <s v="2020"/>
    <n v="2903"/>
    <n v="291.49"/>
  </r>
  <r>
    <x v="326"/>
    <s v="Alemania-Fortuna"/>
    <n v="16"/>
    <n v="9"/>
    <x v="2"/>
    <x v="3"/>
    <d v="2020-02-26T00:00:00"/>
    <s v="mié"/>
    <x v="0"/>
    <s v="2020"/>
    <n v="7940"/>
    <n v="324.77"/>
  </r>
  <r>
    <x v="327"/>
    <s v="España-Puerto Viejo"/>
    <n v="19"/>
    <n v="7"/>
    <x v="6"/>
    <x v="2"/>
    <d v="2020-02-13T00:00:00"/>
    <s v="jue"/>
    <x v="0"/>
    <s v="2020"/>
    <n v="1659"/>
    <n v="121.56"/>
  </r>
  <r>
    <x v="328"/>
    <s v="Argentina-Volcán Poás"/>
    <n v="21"/>
    <n v="10"/>
    <x v="4"/>
    <x v="4"/>
    <d v="2020-01-09T00:00:00"/>
    <s v="jue"/>
    <x v="1"/>
    <s v="2020"/>
    <n v="321"/>
    <n v="417.27"/>
  </r>
  <r>
    <x v="329"/>
    <s v="México-Puerto Viejo"/>
    <n v="19"/>
    <n v="7"/>
    <x v="0"/>
    <x v="2"/>
    <d v="2020-01-03T00:00:00"/>
    <s v="vie"/>
    <x v="1"/>
    <s v="2020"/>
    <n v="5082"/>
    <n v="182.49"/>
  </r>
  <r>
    <x v="330"/>
    <s v="Alemania-Sarapiquí"/>
    <n v="18"/>
    <n v="9"/>
    <x v="2"/>
    <x v="7"/>
    <d v="2020-01-04T00:00:00"/>
    <s v="sáb"/>
    <x v="1"/>
    <s v="2020"/>
    <n v="8525"/>
    <n v="399.42"/>
  </r>
  <r>
    <x v="331"/>
    <s v="Canadá-Sarapiquí"/>
    <n v="16"/>
    <n v="7"/>
    <x v="7"/>
    <x v="7"/>
    <d v="2020-02-07T00:00:00"/>
    <s v="vie"/>
    <x v="0"/>
    <s v="2020"/>
    <n v="6105"/>
    <n v="478.13"/>
  </r>
  <r>
    <x v="332"/>
    <s v="Canadá-San José"/>
    <n v="15"/>
    <n v="7"/>
    <x v="7"/>
    <x v="6"/>
    <d v="2020-01-09T00:00:00"/>
    <s v="jue"/>
    <x v="1"/>
    <s v="2020"/>
    <n v="3352"/>
    <n v="194.94"/>
  </r>
  <r>
    <x v="333"/>
    <s v="España-Volcán Poás"/>
    <n v="18"/>
    <n v="7"/>
    <x v="6"/>
    <x v="4"/>
    <d v="2020-02-12T00:00:00"/>
    <s v="mié"/>
    <x v="0"/>
    <s v="2020"/>
    <n v="1821"/>
    <n v="473.13"/>
  </r>
  <r>
    <x v="334"/>
    <s v="Reino Unido-Volcán Poás"/>
    <n v="23"/>
    <n v="12"/>
    <x v="3"/>
    <x v="4"/>
    <d v="2020-02-20T00:00:00"/>
    <s v="jue"/>
    <x v="0"/>
    <s v="2020"/>
    <n v="8715"/>
    <n v="269.25"/>
  </r>
  <r>
    <x v="335"/>
    <s v="México-Dominicana"/>
    <n v="17"/>
    <n v="7"/>
    <x v="0"/>
    <x v="8"/>
    <d v="2020-01-27T00:00:00"/>
    <s v="lun"/>
    <x v="1"/>
    <s v="2020"/>
    <n v="8152"/>
    <n v="132.26"/>
  </r>
  <r>
    <x v="336"/>
    <s v="Reino Unido-Dominicana"/>
    <n v="22"/>
    <n v="12"/>
    <x v="3"/>
    <x v="8"/>
    <d v="2020-02-12T00:00:00"/>
    <s v="mié"/>
    <x v="0"/>
    <s v="2020"/>
    <n v="4059"/>
    <n v="443.24"/>
  </r>
  <r>
    <x v="337"/>
    <s v="Estados Unidos-Fortuna"/>
    <n v="22"/>
    <n v="15"/>
    <x v="5"/>
    <x v="3"/>
    <d v="2020-01-01T00:00:00"/>
    <s v="mié"/>
    <x v="1"/>
    <s v="2020"/>
    <n v="1734"/>
    <n v="71.95"/>
  </r>
  <r>
    <x v="338"/>
    <s v="Canadá-Liberia"/>
    <n v="14"/>
    <n v="7"/>
    <x v="7"/>
    <x v="0"/>
    <d v="2020-01-18T00:00:00"/>
    <s v="sáb"/>
    <x v="1"/>
    <s v="2020"/>
    <n v="404"/>
    <n v="243.27"/>
  </r>
  <r>
    <x v="339"/>
    <s v="México-Dominicana"/>
    <n v="17"/>
    <n v="7"/>
    <x v="0"/>
    <x v="8"/>
    <d v="2020-02-03T00:00:00"/>
    <s v="lun"/>
    <x v="0"/>
    <s v="2020"/>
    <n v="4128"/>
    <n v="224.13"/>
  </r>
  <r>
    <x v="340"/>
    <s v="Alemania-Manuel Antonio"/>
    <n v="23"/>
    <n v="9"/>
    <x v="2"/>
    <x v="1"/>
    <d v="2020-02-29T00:00:00"/>
    <s v="sáb"/>
    <x v="0"/>
    <s v="2020"/>
    <n v="9815"/>
    <n v="89.58"/>
  </r>
  <r>
    <x v="341"/>
    <s v="Canadá-Volcán Poás"/>
    <n v="18"/>
    <n v="7"/>
    <x v="7"/>
    <x v="4"/>
    <d v="2020-02-15T00:00:00"/>
    <s v="sáb"/>
    <x v="0"/>
    <s v="2020"/>
    <n v="5268"/>
    <n v="206.46"/>
  </r>
  <r>
    <x v="342"/>
    <s v="Reino Unido-Volcán Poás"/>
    <n v="23"/>
    <n v="12"/>
    <x v="3"/>
    <x v="4"/>
    <d v="2020-02-25T00:00:00"/>
    <s v="mar"/>
    <x v="0"/>
    <s v="2020"/>
    <n v="1920"/>
    <n v="423.07"/>
  </r>
  <r>
    <x v="343"/>
    <s v="Estados Unidos-Volcán Poás"/>
    <n v="26"/>
    <n v="15"/>
    <x v="5"/>
    <x v="4"/>
    <d v="2020-02-20T00:00:00"/>
    <s v="jue"/>
    <x v="0"/>
    <s v="2020"/>
    <n v="7196"/>
    <n v="276.68"/>
  </r>
  <r>
    <x v="344"/>
    <s v="México-Dominicana"/>
    <n v="17"/>
    <n v="7"/>
    <x v="0"/>
    <x v="8"/>
    <d v="2020-02-11T00:00:00"/>
    <s v="mar"/>
    <x v="0"/>
    <s v="2020"/>
    <n v="4868"/>
    <n v="457.76"/>
  </r>
  <r>
    <x v="345"/>
    <s v="Canadá-San José"/>
    <n v="15"/>
    <n v="7"/>
    <x v="7"/>
    <x v="6"/>
    <d v="2020-01-16T00:00:00"/>
    <s v="jue"/>
    <x v="1"/>
    <s v="2020"/>
    <n v="8530"/>
    <n v="221.82"/>
  </r>
  <r>
    <x v="346"/>
    <s v="Estados Unidos-Fortuna"/>
    <n v="22"/>
    <n v="15"/>
    <x v="5"/>
    <x v="3"/>
    <d v="2020-01-14T00:00:00"/>
    <s v="mar"/>
    <x v="1"/>
    <s v="2020"/>
    <n v="3712"/>
    <n v="327.23"/>
  </r>
  <r>
    <x v="347"/>
    <s v="Canadá-Volcán Poás"/>
    <n v="18"/>
    <n v="7"/>
    <x v="7"/>
    <x v="4"/>
    <d v="2020-02-22T00:00:00"/>
    <s v="sáb"/>
    <x v="0"/>
    <s v="2020"/>
    <n v="6792"/>
    <n v="250.43"/>
  </r>
  <r>
    <x v="348"/>
    <s v="México-Fortuna"/>
    <n v="14"/>
    <n v="7"/>
    <x v="0"/>
    <x v="3"/>
    <d v="2020-02-02T00:00:00"/>
    <s v="dom"/>
    <x v="0"/>
    <s v="2020"/>
    <n v="4373"/>
    <n v="147.99"/>
  </r>
  <r>
    <x v="349"/>
    <s v="España-Manuel Antonio"/>
    <n v="21"/>
    <n v="7"/>
    <x v="6"/>
    <x v="1"/>
    <d v="2020-02-01T00:00:00"/>
    <s v="sáb"/>
    <x v="0"/>
    <s v="2020"/>
    <n v="2619"/>
    <n v="472.16"/>
  </r>
  <r>
    <x v="350"/>
    <s v="China-Liberia"/>
    <n v="13"/>
    <n v="6"/>
    <x v="1"/>
    <x v="0"/>
    <d v="2020-02-16T00:00:00"/>
    <s v="dom"/>
    <x v="0"/>
    <s v="2020"/>
    <n v="8469"/>
    <n v="481.76"/>
  </r>
  <r>
    <x v="351"/>
    <s v="España-San José"/>
    <n v="15"/>
    <n v="7"/>
    <x v="6"/>
    <x v="6"/>
    <d v="2020-01-29T00:00:00"/>
    <s v="mié"/>
    <x v="1"/>
    <s v="2020"/>
    <n v="5578"/>
    <n v="62.34"/>
  </r>
  <r>
    <x v="352"/>
    <s v="México-Sarapiquí"/>
    <n v="16"/>
    <n v="7"/>
    <x v="0"/>
    <x v="7"/>
    <d v="2020-02-14T00:00:00"/>
    <s v="vie"/>
    <x v="0"/>
    <s v="2020"/>
    <n v="3764"/>
    <n v="171.4"/>
  </r>
  <r>
    <x v="353"/>
    <s v="Reino Unido-Volcán Poás"/>
    <n v="23"/>
    <n v="12"/>
    <x v="3"/>
    <x v="4"/>
    <d v="2020-01-06T00:00:00"/>
    <s v="lun"/>
    <x v="1"/>
    <s v="2020"/>
    <n v="3339"/>
    <n v="244.26"/>
  </r>
  <r>
    <x v="354"/>
    <s v="Reino Unido-Sarapiquí"/>
    <n v="21"/>
    <n v="12"/>
    <x v="3"/>
    <x v="7"/>
    <d v="2020-02-08T00:00:00"/>
    <s v="sáb"/>
    <x v="0"/>
    <s v="2020"/>
    <n v="1716"/>
    <n v="399.13"/>
  </r>
  <r>
    <x v="355"/>
    <s v="Alemania-San José"/>
    <n v="17"/>
    <n v="9"/>
    <x v="2"/>
    <x v="6"/>
    <d v="2020-02-22T00:00:00"/>
    <s v="sáb"/>
    <x v="0"/>
    <s v="2020"/>
    <n v="5437"/>
    <n v="367.03"/>
  </r>
  <r>
    <x v="356"/>
    <s v="Alemania-Dominicana"/>
    <n v="19"/>
    <n v="9"/>
    <x v="2"/>
    <x v="8"/>
    <d v="2020-02-18T00:00:00"/>
    <s v="mar"/>
    <x v="0"/>
    <s v="2020"/>
    <n v="5103"/>
    <n v="482.04"/>
  </r>
  <r>
    <x v="357"/>
    <s v="Alemania-Volcán Poás"/>
    <n v="20"/>
    <n v="9"/>
    <x v="2"/>
    <x v="4"/>
    <d v="2020-01-26T00:00:00"/>
    <s v="dom"/>
    <x v="1"/>
    <s v="2020"/>
    <n v="2518"/>
    <n v="268.43"/>
  </r>
  <r>
    <x v="358"/>
    <s v="México-Puerto Viejo"/>
    <n v="19"/>
    <n v="7"/>
    <x v="0"/>
    <x v="2"/>
    <d v="2020-02-08T00:00:00"/>
    <s v="sáb"/>
    <x v="0"/>
    <s v="2020"/>
    <n v="8927"/>
    <n v="247.38"/>
  </r>
  <r>
    <x v="359"/>
    <s v="Argentina-Liberia"/>
    <n v="17"/>
    <n v="10"/>
    <x v="4"/>
    <x v="0"/>
    <d v="2020-02-06T00:00:00"/>
    <s v="jue"/>
    <x v="0"/>
    <s v="2020"/>
    <n v="3222"/>
    <n v="349.79"/>
  </r>
  <r>
    <x v="360"/>
    <s v="México-San José"/>
    <n v="15"/>
    <n v="7"/>
    <x v="0"/>
    <x v="6"/>
    <d v="2020-02-08T00:00:00"/>
    <s v="sáb"/>
    <x v="0"/>
    <s v="2020"/>
    <n v="7676"/>
    <n v="203.27"/>
  </r>
  <r>
    <x v="361"/>
    <s v="Argentina-Manuel Antonio"/>
    <n v="24"/>
    <n v="10"/>
    <x v="4"/>
    <x v="1"/>
    <d v="2020-01-14T00:00:00"/>
    <s v="mar"/>
    <x v="1"/>
    <s v="2020"/>
    <n v="8542"/>
    <n v="301.05"/>
  </r>
  <r>
    <x v="362"/>
    <s v="Estados Unidos-Liberia"/>
    <n v="22"/>
    <n v="15"/>
    <x v="5"/>
    <x v="0"/>
    <d v="2020-01-04T00:00:00"/>
    <s v="sáb"/>
    <x v="1"/>
    <s v="2020"/>
    <n v="8564"/>
    <n v="106.1"/>
  </r>
  <r>
    <x v="363"/>
    <s v="España-Volcán Poás"/>
    <n v="18"/>
    <n v="7"/>
    <x v="6"/>
    <x v="4"/>
    <d v="2020-01-18T00:00:00"/>
    <s v="sáb"/>
    <x v="1"/>
    <s v="2020"/>
    <n v="1392"/>
    <n v="89.47"/>
  </r>
  <r>
    <x v="364"/>
    <s v="España-San José"/>
    <n v="15"/>
    <n v="7"/>
    <x v="6"/>
    <x v="6"/>
    <d v="2020-01-11T00:00:00"/>
    <s v="sáb"/>
    <x v="1"/>
    <s v="2020"/>
    <n v="7208"/>
    <n v="485.49"/>
  </r>
  <r>
    <x v="365"/>
    <s v="Alemania-Fortuna"/>
    <n v="16"/>
    <n v="9"/>
    <x v="2"/>
    <x v="3"/>
    <d v="2020-01-10T00:00:00"/>
    <s v="vie"/>
    <x v="1"/>
    <s v="2020"/>
    <n v="5858"/>
    <n v="462.68"/>
  </r>
  <r>
    <x v="366"/>
    <s v="Alemania-Sarapiquí"/>
    <n v="18"/>
    <n v="9"/>
    <x v="2"/>
    <x v="7"/>
    <d v="2020-02-03T00:00:00"/>
    <s v="lun"/>
    <x v="0"/>
    <s v="2020"/>
    <n v="9847"/>
    <n v="338.4"/>
  </r>
  <r>
    <x v="367"/>
    <s v="Reino Unido-Sarapiquí"/>
    <n v="21"/>
    <n v="12"/>
    <x v="3"/>
    <x v="7"/>
    <d v="2020-02-20T00:00:00"/>
    <s v="jue"/>
    <x v="0"/>
    <s v="2020"/>
    <n v="8942"/>
    <n v="379.75"/>
  </r>
  <r>
    <x v="368"/>
    <s v="España-San José"/>
    <n v="15"/>
    <n v="7"/>
    <x v="6"/>
    <x v="6"/>
    <d v="2020-01-25T00:00:00"/>
    <s v="sáb"/>
    <x v="1"/>
    <s v="2020"/>
    <n v="1254"/>
    <n v="400.65"/>
  </r>
  <r>
    <x v="369"/>
    <s v="México-Liberia"/>
    <n v="14"/>
    <n v="7"/>
    <x v="0"/>
    <x v="0"/>
    <d v="2020-01-10T00:00:00"/>
    <s v="vie"/>
    <x v="1"/>
    <s v="2020"/>
    <n v="8547"/>
    <n v="145.13999999999999"/>
  </r>
  <r>
    <x v="370"/>
    <s v="Canadá-Manuel Antonio"/>
    <n v="21"/>
    <n v="7"/>
    <x v="7"/>
    <x v="1"/>
    <d v="2020-02-22T00:00:00"/>
    <s v="sáb"/>
    <x v="0"/>
    <s v="2020"/>
    <n v="333"/>
    <n v="265.44"/>
  </r>
  <r>
    <x v="371"/>
    <s v="China-Manuel Antonio"/>
    <n v="20"/>
    <n v="6"/>
    <x v="1"/>
    <x v="1"/>
    <d v="2020-01-17T00:00:00"/>
    <s v="vie"/>
    <x v="1"/>
    <s v="2020"/>
    <n v="5942"/>
    <n v="439.38"/>
  </r>
  <r>
    <x v="372"/>
    <s v="Argentina-San José"/>
    <n v="18"/>
    <n v="10"/>
    <x v="4"/>
    <x v="6"/>
    <d v="2020-02-24T00:00:00"/>
    <s v="lun"/>
    <x v="0"/>
    <s v="2020"/>
    <n v="8768"/>
    <n v="434.82"/>
  </r>
  <r>
    <x v="373"/>
    <s v="España-Puerto Viejo"/>
    <n v="19"/>
    <n v="7"/>
    <x v="6"/>
    <x v="2"/>
    <d v="2020-02-17T00:00:00"/>
    <s v="lun"/>
    <x v="0"/>
    <s v="2020"/>
    <n v="1621"/>
    <n v="292.74"/>
  </r>
  <r>
    <x v="374"/>
    <s v="China-Manuel Antonio"/>
    <n v="20"/>
    <n v="6"/>
    <x v="1"/>
    <x v="1"/>
    <d v="2020-01-28T00:00:00"/>
    <s v="mar"/>
    <x v="1"/>
    <s v="2020"/>
    <n v="4528"/>
    <n v="153"/>
  </r>
  <r>
    <x v="375"/>
    <s v="México-Río Celeste"/>
    <n v="18"/>
    <n v="7"/>
    <x v="0"/>
    <x v="5"/>
    <d v="2020-02-03T00:00:00"/>
    <s v="lun"/>
    <x v="0"/>
    <s v="2020"/>
    <n v="5678"/>
    <n v="338.8"/>
  </r>
  <r>
    <x v="376"/>
    <s v="Estados Unidos-Liberia"/>
    <n v="22"/>
    <n v="15"/>
    <x v="5"/>
    <x v="0"/>
    <d v="2020-01-17T00:00:00"/>
    <s v="vie"/>
    <x v="1"/>
    <s v="2020"/>
    <n v="502"/>
    <n v="115.84"/>
  </r>
  <r>
    <x v="377"/>
    <s v="Estados Unidos-Manuel Antonio"/>
    <n v="29"/>
    <n v="15"/>
    <x v="5"/>
    <x v="1"/>
    <d v="2020-01-03T00:00:00"/>
    <s v="vie"/>
    <x v="1"/>
    <s v="2020"/>
    <n v="9763"/>
    <n v="478.55"/>
  </r>
  <r>
    <x v="378"/>
    <s v="Alemania-Volcán Poás"/>
    <n v="20"/>
    <n v="9"/>
    <x v="2"/>
    <x v="4"/>
    <d v="2020-02-22T00:00:00"/>
    <s v="sáb"/>
    <x v="0"/>
    <s v="2020"/>
    <n v="8196"/>
    <n v="91.34"/>
  </r>
  <r>
    <x v="379"/>
    <s v="México-Fortuna"/>
    <n v="14"/>
    <n v="7"/>
    <x v="0"/>
    <x v="3"/>
    <d v="2020-01-24T00:00:00"/>
    <s v="vie"/>
    <x v="1"/>
    <s v="2020"/>
    <n v="6103"/>
    <n v="365.87"/>
  </r>
  <r>
    <x v="380"/>
    <s v="España-Manuel Antonio"/>
    <n v="21"/>
    <n v="7"/>
    <x v="6"/>
    <x v="1"/>
    <d v="2020-01-13T00:00:00"/>
    <s v="lun"/>
    <x v="1"/>
    <s v="2020"/>
    <n v="769"/>
    <n v="422.88"/>
  </r>
  <r>
    <x v="381"/>
    <s v="Argentina-Fortuna"/>
    <n v="17"/>
    <n v="10"/>
    <x v="4"/>
    <x v="3"/>
    <d v="2020-01-12T00:00:00"/>
    <s v="dom"/>
    <x v="1"/>
    <s v="2020"/>
    <n v="4299"/>
    <n v="120.81"/>
  </r>
  <r>
    <x v="382"/>
    <s v="España-Sarapiquí"/>
    <n v="16"/>
    <n v="7"/>
    <x v="6"/>
    <x v="7"/>
    <d v="2020-02-13T00:00:00"/>
    <s v="jue"/>
    <x v="0"/>
    <s v="2020"/>
    <n v="3557"/>
    <n v="242.35"/>
  </r>
  <r>
    <x v="383"/>
    <s v="Reino Unido-Fortuna"/>
    <n v="19"/>
    <n v="12"/>
    <x v="3"/>
    <x v="3"/>
    <d v="2020-02-09T00:00:00"/>
    <s v="dom"/>
    <x v="0"/>
    <s v="2020"/>
    <n v="3986"/>
    <n v="397.51"/>
  </r>
  <r>
    <x v="384"/>
    <s v="Alemania-Dominicana"/>
    <n v="19"/>
    <n v="9"/>
    <x v="2"/>
    <x v="8"/>
    <d v="2020-02-04T00:00:00"/>
    <s v="mar"/>
    <x v="0"/>
    <s v="2020"/>
    <n v="9290"/>
    <n v="284.75"/>
  </r>
  <r>
    <x v="385"/>
    <s v="Argentina-Puerto Viejo"/>
    <n v="22"/>
    <n v="10"/>
    <x v="4"/>
    <x v="2"/>
    <d v="2020-01-01T00:00:00"/>
    <s v="mié"/>
    <x v="1"/>
    <s v="2020"/>
    <n v="2705"/>
    <n v="174.57"/>
  </r>
  <r>
    <x v="386"/>
    <s v="Canadá-San José"/>
    <n v="15"/>
    <n v="7"/>
    <x v="7"/>
    <x v="6"/>
    <d v="2020-02-07T00:00:00"/>
    <s v="vie"/>
    <x v="0"/>
    <s v="2020"/>
    <n v="1544"/>
    <n v="498.35"/>
  </r>
  <r>
    <x v="387"/>
    <s v="Canadá-Dominicana"/>
    <n v="17"/>
    <n v="7"/>
    <x v="7"/>
    <x v="8"/>
    <d v="2020-01-27T00:00:00"/>
    <s v="lun"/>
    <x v="1"/>
    <s v="2020"/>
    <n v="716"/>
    <n v="185.75"/>
  </r>
  <r>
    <x v="388"/>
    <s v="Argentina-Dominicana"/>
    <n v="20"/>
    <n v="10"/>
    <x v="4"/>
    <x v="8"/>
    <d v="2020-01-18T00:00:00"/>
    <s v="sáb"/>
    <x v="1"/>
    <s v="2020"/>
    <n v="3506"/>
    <n v="208.54"/>
  </r>
  <r>
    <x v="389"/>
    <s v="Argentina-Fortuna"/>
    <n v="17"/>
    <n v="10"/>
    <x v="4"/>
    <x v="3"/>
    <d v="2020-01-22T00:00:00"/>
    <s v="mié"/>
    <x v="1"/>
    <s v="2020"/>
    <n v="1487"/>
    <n v="119.28"/>
  </r>
  <r>
    <x v="390"/>
    <s v="Canadá-San José"/>
    <n v="15"/>
    <n v="7"/>
    <x v="7"/>
    <x v="6"/>
    <d v="2020-01-04T00:00:00"/>
    <s v="sáb"/>
    <x v="1"/>
    <s v="2020"/>
    <n v="3297"/>
    <n v="447.86"/>
  </r>
  <r>
    <x v="391"/>
    <s v="Estados Unidos-Río Celeste"/>
    <n v="26"/>
    <n v="15"/>
    <x v="5"/>
    <x v="5"/>
    <d v="2020-02-23T00:00:00"/>
    <s v="dom"/>
    <x v="0"/>
    <s v="2020"/>
    <n v="1945"/>
    <n v="370.41"/>
  </r>
  <r>
    <x v="392"/>
    <s v="China-Fortuna"/>
    <n v="13"/>
    <n v="6"/>
    <x v="1"/>
    <x v="3"/>
    <d v="2020-02-24T00:00:00"/>
    <s v="lun"/>
    <x v="0"/>
    <s v="2020"/>
    <n v="5623"/>
    <n v="62.43"/>
  </r>
  <r>
    <x v="393"/>
    <s v="México-Fortuna"/>
    <n v="14"/>
    <n v="7"/>
    <x v="0"/>
    <x v="3"/>
    <d v="2020-02-17T00:00:00"/>
    <s v="lun"/>
    <x v="0"/>
    <s v="2020"/>
    <n v="5319"/>
    <n v="493.79"/>
  </r>
  <r>
    <x v="394"/>
    <s v="España-San José"/>
    <n v="15"/>
    <n v="7"/>
    <x v="6"/>
    <x v="6"/>
    <d v="2020-01-01T00:00:00"/>
    <s v="mié"/>
    <x v="1"/>
    <s v="2020"/>
    <n v="1399"/>
    <n v="434.51"/>
  </r>
  <r>
    <x v="395"/>
    <s v="México-Liberia"/>
    <n v="14"/>
    <n v="7"/>
    <x v="0"/>
    <x v="0"/>
    <d v="2020-01-02T00:00:00"/>
    <s v="jue"/>
    <x v="1"/>
    <s v="2020"/>
    <n v="9854"/>
    <n v="68.37"/>
  </r>
  <r>
    <x v="396"/>
    <s v="Canadá-Fortuna"/>
    <n v="14"/>
    <n v="7"/>
    <x v="7"/>
    <x v="3"/>
    <d v="2020-01-18T00:00:00"/>
    <s v="sáb"/>
    <x v="1"/>
    <s v="2020"/>
    <n v="5114"/>
    <n v="132.69999999999999"/>
  </r>
  <r>
    <x v="397"/>
    <s v="Estados Unidos-Volcán Poás"/>
    <n v="26"/>
    <n v="15"/>
    <x v="5"/>
    <x v="4"/>
    <d v="2020-01-08T00:00:00"/>
    <s v="mié"/>
    <x v="1"/>
    <s v="2020"/>
    <n v="9694"/>
    <n v="252.16"/>
  </r>
  <r>
    <x v="398"/>
    <s v="Alemania-Volcán Poás"/>
    <n v="20"/>
    <n v="9"/>
    <x v="2"/>
    <x v="4"/>
    <d v="2020-01-22T00:00:00"/>
    <s v="mié"/>
    <x v="1"/>
    <s v="2020"/>
    <n v="4664"/>
    <n v="311.93"/>
  </r>
  <r>
    <x v="399"/>
    <s v="España-Fortuna"/>
    <n v="14"/>
    <n v="7"/>
    <x v="6"/>
    <x v="3"/>
    <d v="2020-02-20T00:00:00"/>
    <s v="jue"/>
    <x v="0"/>
    <s v="2020"/>
    <n v="958"/>
    <n v="345.15"/>
  </r>
  <r>
    <x v="400"/>
    <s v="China-Puerto Viejo"/>
    <n v="18"/>
    <n v="6"/>
    <x v="1"/>
    <x v="2"/>
    <d v="2020-01-15T00:00:00"/>
    <s v="mié"/>
    <x v="1"/>
    <s v="2020"/>
    <n v="6029"/>
    <n v="140.44999999999999"/>
  </r>
  <r>
    <x v="401"/>
    <s v="Reino Unido-Río Celeste"/>
    <n v="23"/>
    <n v="12"/>
    <x v="3"/>
    <x v="5"/>
    <d v="2020-01-27T00:00:00"/>
    <s v="lun"/>
    <x v="1"/>
    <s v="2020"/>
    <n v="2911"/>
    <n v="151.78"/>
  </r>
  <r>
    <x v="402"/>
    <s v="Argentina-Manuel Antonio"/>
    <n v="24"/>
    <n v="10"/>
    <x v="4"/>
    <x v="1"/>
    <d v="2020-02-24T00:00:00"/>
    <s v="lun"/>
    <x v="0"/>
    <s v="2020"/>
    <n v="4811"/>
    <n v="313.55"/>
  </r>
  <r>
    <x v="403"/>
    <s v="Reino Unido-Fortuna"/>
    <n v="19"/>
    <n v="12"/>
    <x v="3"/>
    <x v="3"/>
    <d v="2020-01-21T00:00:00"/>
    <s v="mar"/>
    <x v="1"/>
    <s v="2020"/>
    <n v="748"/>
    <n v="278.97000000000003"/>
  </r>
  <r>
    <x v="404"/>
    <s v="Reino Unido-Manuel Antonio"/>
    <n v="26"/>
    <n v="12"/>
    <x v="3"/>
    <x v="1"/>
    <d v="2020-02-14T00:00:00"/>
    <s v="vie"/>
    <x v="0"/>
    <s v="2020"/>
    <n v="1830"/>
    <n v="86.47"/>
  </r>
  <r>
    <x v="405"/>
    <s v="México-Puerto Viejo"/>
    <n v="19"/>
    <n v="7"/>
    <x v="0"/>
    <x v="2"/>
    <d v="2020-02-02T00:00:00"/>
    <s v="dom"/>
    <x v="0"/>
    <s v="2020"/>
    <n v="1280"/>
    <n v="403.98"/>
  </r>
  <r>
    <x v="406"/>
    <s v="Alemania-Dominicana"/>
    <n v="19"/>
    <n v="9"/>
    <x v="2"/>
    <x v="8"/>
    <d v="2020-01-21T00:00:00"/>
    <s v="mar"/>
    <x v="1"/>
    <s v="2020"/>
    <n v="4008"/>
    <n v="88.56"/>
  </r>
  <r>
    <x v="407"/>
    <s v="Alemania-San José"/>
    <n v="17"/>
    <n v="9"/>
    <x v="2"/>
    <x v="6"/>
    <d v="2020-01-02T00:00:00"/>
    <s v="jue"/>
    <x v="1"/>
    <s v="2020"/>
    <n v="1947"/>
    <n v="282.87"/>
  </r>
  <r>
    <x v="408"/>
    <s v="Argentina-Puerto Viejo"/>
    <n v="22"/>
    <n v="10"/>
    <x v="4"/>
    <x v="2"/>
    <d v="2020-01-09T00:00:00"/>
    <s v="jue"/>
    <x v="1"/>
    <s v="2020"/>
    <n v="8650"/>
    <n v="466.33"/>
  </r>
  <r>
    <x v="409"/>
    <s v="Estados Unidos-Río Celeste"/>
    <n v="26"/>
    <n v="15"/>
    <x v="5"/>
    <x v="5"/>
    <d v="2020-02-12T00:00:00"/>
    <s v="mié"/>
    <x v="0"/>
    <s v="2020"/>
    <n v="6605"/>
    <n v="119.73"/>
  </r>
  <r>
    <x v="410"/>
    <s v="Reino Unido-Manuel Antonio"/>
    <n v="26"/>
    <n v="12"/>
    <x v="3"/>
    <x v="1"/>
    <d v="2020-02-09T00:00:00"/>
    <s v="dom"/>
    <x v="0"/>
    <s v="2020"/>
    <n v="5252"/>
    <n v="429.84"/>
  </r>
  <r>
    <x v="411"/>
    <s v="Alemania-Puerto Viejo"/>
    <n v="21"/>
    <n v="9"/>
    <x v="2"/>
    <x v="2"/>
    <d v="2020-02-04T00:00:00"/>
    <s v="mar"/>
    <x v="0"/>
    <s v="2020"/>
    <n v="3072"/>
    <n v="381.55"/>
  </r>
  <r>
    <x v="412"/>
    <s v="Reino Unido-Río Celeste"/>
    <n v="23"/>
    <n v="12"/>
    <x v="3"/>
    <x v="5"/>
    <d v="2020-01-25T00:00:00"/>
    <s v="sáb"/>
    <x v="1"/>
    <s v="2020"/>
    <n v="5881"/>
    <n v="379.04"/>
  </r>
  <r>
    <x v="413"/>
    <s v="Alemania-Liberia"/>
    <n v="16"/>
    <n v="9"/>
    <x v="2"/>
    <x v="0"/>
    <d v="2020-01-07T00:00:00"/>
    <s v="mar"/>
    <x v="1"/>
    <s v="2020"/>
    <n v="2395"/>
    <n v="285.62"/>
  </r>
  <r>
    <x v="414"/>
    <s v="Canadá-Sarapiquí"/>
    <n v="16"/>
    <n v="7"/>
    <x v="7"/>
    <x v="7"/>
    <d v="2020-01-18T00:00:00"/>
    <s v="sáb"/>
    <x v="1"/>
    <s v="2020"/>
    <n v="496"/>
    <n v="64.45"/>
  </r>
  <r>
    <x v="415"/>
    <s v="México-Puerto Viejo"/>
    <n v="19"/>
    <n v="7"/>
    <x v="0"/>
    <x v="2"/>
    <d v="2020-01-03T00:00:00"/>
    <s v="vie"/>
    <x v="1"/>
    <s v="2020"/>
    <n v="2414"/>
    <n v="289.57"/>
  </r>
  <r>
    <x v="416"/>
    <s v="Reino Unido-Dominicana"/>
    <n v="22"/>
    <n v="12"/>
    <x v="3"/>
    <x v="8"/>
    <d v="2020-02-04T00:00:00"/>
    <s v="mar"/>
    <x v="0"/>
    <s v="2020"/>
    <n v="2472"/>
    <n v="127.32"/>
  </r>
  <r>
    <x v="417"/>
    <s v="Reino Unido-Río Celeste"/>
    <n v="23"/>
    <n v="12"/>
    <x v="3"/>
    <x v="5"/>
    <d v="2020-01-12T00:00:00"/>
    <s v="dom"/>
    <x v="1"/>
    <s v="2020"/>
    <n v="8195"/>
    <n v="399.11"/>
  </r>
  <r>
    <x v="418"/>
    <s v="China-Sarapiquí"/>
    <n v="15"/>
    <n v="6"/>
    <x v="1"/>
    <x v="7"/>
    <d v="2020-02-10T00:00:00"/>
    <s v="lun"/>
    <x v="0"/>
    <s v="2020"/>
    <n v="1851"/>
    <n v="356.12"/>
  </r>
  <r>
    <x v="419"/>
    <s v="Canadá-Río Celeste"/>
    <n v="18"/>
    <n v="7"/>
    <x v="7"/>
    <x v="5"/>
    <d v="2020-01-01T00:00:00"/>
    <s v="mié"/>
    <x v="1"/>
    <s v="2020"/>
    <n v="8374"/>
    <n v="68.45"/>
  </r>
  <r>
    <x v="420"/>
    <s v="Estados Unidos-Río Celeste"/>
    <n v="26"/>
    <n v="15"/>
    <x v="5"/>
    <x v="5"/>
    <d v="2020-01-17T00:00:00"/>
    <s v="vie"/>
    <x v="1"/>
    <s v="2020"/>
    <n v="8813"/>
    <n v="110.16"/>
  </r>
  <r>
    <x v="421"/>
    <s v="Alemania-Sarapiquí"/>
    <n v="18"/>
    <n v="9"/>
    <x v="2"/>
    <x v="7"/>
    <d v="2020-01-26T00:00:00"/>
    <s v="dom"/>
    <x v="1"/>
    <s v="2020"/>
    <n v="8526"/>
    <n v="414.46"/>
  </r>
  <r>
    <x v="422"/>
    <s v="Estados Unidos-Liberia"/>
    <n v="22"/>
    <n v="15"/>
    <x v="5"/>
    <x v="0"/>
    <d v="2020-01-31T00:00:00"/>
    <s v="vie"/>
    <x v="1"/>
    <s v="2020"/>
    <n v="3175"/>
    <n v="411.88"/>
  </r>
  <r>
    <x v="423"/>
    <s v="México-Volcán Poás"/>
    <n v="18"/>
    <n v="7"/>
    <x v="0"/>
    <x v="4"/>
    <d v="2020-01-03T00:00:00"/>
    <s v="vie"/>
    <x v="1"/>
    <s v="2020"/>
    <n v="5135"/>
    <n v="69.510000000000005"/>
  </r>
  <r>
    <x v="424"/>
    <s v="Canadá-Río Celeste"/>
    <n v="18"/>
    <n v="7"/>
    <x v="7"/>
    <x v="5"/>
    <d v="2020-02-27T00:00:00"/>
    <s v="jue"/>
    <x v="0"/>
    <s v="2020"/>
    <n v="551"/>
    <n v="279.41000000000003"/>
  </r>
  <r>
    <x v="425"/>
    <s v="Argentina-Volcán Poás"/>
    <n v="21"/>
    <n v="10"/>
    <x v="4"/>
    <x v="4"/>
    <d v="2020-01-29T00:00:00"/>
    <s v="mié"/>
    <x v="1"/>
    <s v="2020"/>
    <n v="9991"/>
    <n v="50.65"/>
  </r>
  <r>
    <x v="426"/>
    <s v="China-Fortuna"/>
    <n v="13"/>
    <n v="6"/>
    <x v="1"/>
    <x v="3"/>
    <d v="2020-01-11T00:00:00"/>
    <s v="sáb"/>
    <x v="1"/>
    <s v="2020"/>
    <n v="1933"/>
    <n v="276.39"/>
  </r>
  <r>
    <x v="427"/>
    <s v="Estados Unidos-Manuel Antonio"/>
    <n v="29"/>
    <n v="15"/>
    <x v="5"/>
    <x v="1"/>
    <d v="2020-01-13T00:00:00"/>
    <s v="lun"/>
    <x v="1"/>
    <s v="2020"/>
    <n v="5277"/>
    <n v="382.39"/>
  </r>
  <r>
    <x v="428"/>
    <s v="Canadá-San José"/>
    <n v="15"/>
    <n v="7"/>
    <x v="7"/>
    <x v="6"/>
    <d v="2020-01-04T00:00:00"/>
    <s v="sáb"/>
    <x v="1"/>
    <s v="2020"/>
    <n v="885"/>
    <n v="470.36"/>
  </r>
  <r>
    <x v="429"/>
    <s v="Alemania-Dominicana"/>
    <n v="19"/>
    <n v="9"/>
    <x v="2"/>
    <x v="8"/>
    <d v="2020-02-18T00:00:00"/>
    <s v="mar"/>
    <x v="0"/>
    <s v="2020"/>
    <n v="2707"/>
    <n v="416.35"/>
  </r>
  <r>
    <x v="430"/>
    <s v="Argentina-Fortuna"/>
    <n v="17"/>
    <n v="10"/>
    <x v="4"/>
    <x v="3"/>
    <d v="2020-02-06T00:00:00"/>
    <s v="jue"/>
    <x v="0"/>
    <s v="2020"/>
    <n v="4441"/>
    <n v="468.81"/>
  </r>
  <r>
    <x v="431"/>
    <s v="Canadá-San José"/>
    <n v="15"/>
    <n v="7"/>
    <x v="7"/>
    <x v="6"/>
    <d v="2020-01-05T00:00:00"/>
    <s v="dom"/>
    <x v="1"/>
    <s v="2020"/>
    <n v="4744"/>
    <n v="373.47"/>
  </r>
  <r>
    <x v="432"/>
    <s v="Canadá-Sarapiquí"/>
    <n v="16"/>
    <n v="7"/>
    <x v="7"/>
    <x v="7"/>
    <d v="2020-01-31T00:00:00"/>
    <s v="vie"/>
    <x v="1"/>
    <s v="2020"/>
    <n v="9111"/>
    <n v="253.4"/>
  </r>
  <r>
    <x v="433"/>
    <s v="Reino Unido-Fortuna"/>
    <n v="19"/>
    <n v="12"/>
    <x v="3"/>
    <x v="3"/>
    <d v="2020-01-05T00:00:00"/>
    <s v="dom"/>
    <x v="1"/>
    <s v="2020"/>
    <n v="1439"/>
    <n v="444.82"/>
  </r>
  <r>
    <x v="434"/>
    <s v="Alemania-Fortuna"/>
    <n v="16"/>
    <n v="9"/>
    <x v="2"/>
    <x v="3"/>
    <d v="2020-02-03T00:00:00"/>
    <s v="lun"/>
    <x v="0"/>
    <s v="2020"/>
    <n v="728"/>
    <n v="422.19"/>
  </r>
  <r>
    <x v="435"/>
    <s v="España-Liberia"/>
    <n v="14"/>
    <n v="7"/>
    <x v="6"/>
    <x v="0"/>
    <d v="2020-02-29T00:00:00"/>
    <s v="sáb"/>
    <x v="0"/>
    <s v="2020"/>
    <n v="7268"/>
    <n v="111.36"/>
  </r>
  <r>
    <x v="436"/>
    <s v="China-Dominicana"/>
    <n v="16"/>
    <n v="6"/>
    <x v="1"/>
    <x v="8"/>
    <d v="2020-02-21T00:00:00"/>
    <s v="vie"/>
    <x v="0"/>
    <s v="2020"/>
    <n v="1590"/>
    <n v="174.64"/>
  </r>
  <r>
    <x v="437"/>
    <s v="China-Puerto Viejo"/>
    <n v="18"/>
    <n v="6"/>
    <x v="1"/>
    <x v="2"/>
    <d v="2020-02-12T00:00:00"/>
    <s v="mié"/>
    <x v="0"/>
    <s v="2020"/>
    <n v="1018"/>
    <n v="444.72"/>
  </r>
  <r>
    <x v="438"/>
    <s v="España-Río Celeste"/>
    <n v="18"/>
    <n v="7"/>
    <x v="6"/>
    <x v="5"/>
    <d v="2020-01-04T00:00:00"/>
    <s v="sáb"/>
    <x v="1"/>
    <s v="2020"/>
    <n v="8772"/>
    <n v="374.68"/>
  </r>
  <r>
    <x v="439"/>
    <s v="España-Manuel Antonio"/>
    <n v="21"/>
    <n v="7"/>
    <x v="6"/>
    <x v="1"/>
    <d v="2020-02-10T00:00:00"/>
    <s v="lun"/>
    <x v="0"/>
    <s v="2020"/>
    <n v="1739"/>
    <n v="128.16"/>
  </r>
  <r>
    <x v="440"/>
    <s v="Estados Unidos-Volcán Poás"/>
    <n v="26"/>
    <n v="15"/>
    <x v="5"/>
    <x v="4"/>
    <d v="2020-01-25T00:00:00"/>
    <s v="sáb"/>
    <x v="1"/>
    <s v="2020"/>
    <n v="6859"/>
    <n v="79.900000000000006"/>
  </r>
  <r>
    <x v="441"/>
    <s v="México-Dominicana"/>
    <n v="17"/>
    <n v="7"/>
    <x v="0"/>
    <x v="8"/>
    <d v="2020-02-15T00:00:00"/>
    <s v="sáb"/>
    <x v="0"/>
    <s v="2020"/>
    <n v="688"/>
    <n v="156.21"/>
  </r>
  <r>
    <x v="442"/>
    <s v="Reino Unido-Fortuna"/>
    <n v="19"/>
    <n v="12"/>
    <x v="3"/>
    <x v="3"/>
    <d v="2020-02-14T00:00:00"/>
    <s v="vie"/>
    <x v="0"/>
    <s v="2020"/>
    <n v="6257"/>
    <n v="354.98"/>
  </r>
  <r>
    <x v="443"/>
    <s v="México-San José"/>
    <n v="15"/>
    <n v="7"/>
    <x v="0"/>
    <x v="6"/>
    <d v="2020-01-08T00:00:00"/>
    <s v="mié"/>
    <x v="1"/>
    <s v="2020"/>
    <n v="382"/>
    <n v="498.58"/>
  </r>
  <r>
    <x v="444"/>
    <s v="Reino Unido-Liberia"/>
    <n v="19"/>
    <n v="12"/>
    <x v="3"/>
    <x v="0"/>
    <d v="2020-02-24T00:00:00"/>
    <s v="lun"/>
    <x v="0"/>
    <s v="2020"/>
    <n v="4058"/>
    <n v="315.32"/>
  </r>
  <r>
    <x v="445"/>
    <s v="Reino Unido-Volcán Poás"/>
    <n v="23"/>
    <n v="12"/>
    <x v="3"/>
    <x v="4"/>
    <d v="2020-01-25T00:00:00"/>
    <s v="sáb"/>
    <x v="1"/>
    <s v="2020"/>
    <n v="7752"/>
    <n v="475.27"/>
  </r>
  <r>
    <x v="446"/>
    <s v="Reino Unido-Liberia"/>
    <n v="19"/>
    <n v="12"/>
    <x v="3"/>
    <x v="0"/>
    <d v="2020-01-07T00:00:00"/>
    <s v="mar"/>
    <x v="1"/>
    <s v="2020"/>
    <n v="4130"/>
    <n v="236.11"/>
  </r>
  <r>
    <x v="447"/>
    <s v="Estados Unidos-San José"/>
    <n v="23"/>
    <n v="15"/>
    <x v="5"/>
    <x v="6"/>
    <d v="2020-01-02T00:00:00"/>
    <s v="jue"/>
    <x v="1"/>
    <s v="2020"/>
    <n v="8531"/>
    <n v="118.76"/>
  </r>
  <r>
    <x v="448"/>
    <s v="Argentina-Puerto Viejo"/>
    <n v="22"/>
    <n v="10"/>
    <x v="4"/>
    <x v="2"/>
    <d v="2020-02-26T00:00:00"/>
    <s v="mié"/>
    <x v="0"/>
    <s v="2020"/>
    <n v="7434"/>
    <n v="463.29"/>
  </r>
  <r>
    <x v="449"/>
    <s v="China-Dominicana"/>
    <n v="16"/>
    <n v="6"/>
    <x v="1"/>
    <x v="8"/>
    <d v="2020-02-08T00:00:00"/>
    <s v="sáb"/>
    <x v="0"/>
    <s v="2020"/>
    <n v="5448"/>
    <n v="352.41"/>
  </r>
  <r>
    <x v="450"/>
    <s v="Alemania-Sarapiquí"/>
    <n v="18"/>
    <n v="9"/>
    <x v="2"/>
    <x v="7"/>
    <d v="2020-01-10T00:00:00"/>
    <s v="vie"/>
    <x v="1"/>
    <s v="2020"/>
    <n v="6757"/>
    <n v="243.15"/>
  </r>
  <r>
    <x v="451"/>
    <s v="Estados Unidos-Liberia"/>
    <n v="22"/>
    <n v="15"/>
    <x v="5"/>
    <x v="0"/>
    <d v="2020-01-27T00:00:00"/>
    <s v="lun"/>
    <x v="1"/>
    <s v="2020"/>
    <n v="3079"/>
    <n v="427.56"/>
  </r>
  <r>
    <x v="452"/>
    <s v="España-Liberia"/>
    <n v="14"/>
    <n v="7"/>
    <x v="6"/>
    <x v="0"/>
    <d v="2020-01-04T00:00:00"/>
    <s v="sáb"/>
    <x v="1"/>
    <s v="2020"/>
    <n v="9064"/>
    <n v="177.19"/>
  </r>
  <r>
    <x v="453"/>
    <s v="Argentina-Puerto Viejo"/>
    <n v="22"/>
    <n v="10"/>
    <x v="4"/>
    <x v="2"/>
    <d v="2020-02-07T00:00:00"/>
    <s v="vie"/>
    <x v="0"/>
    <s v="2020"/>
    <n v="1502"/>
    <n v="402"/>
  </r>
  <r>
    <x v="454"/>
    <s v="México-Fortuna"/>
    <n v="14"/>
    <n v="7"/>
    <x v="0"/>
    <x v="3"/>
    <d v="2020-02-01T00:00:00"/>
    <s v="sáb"/>
    <x v="0"/>
    <s v="2020"/>
    <n v="5526"/>
    <n v="388.68"/>
  </r>
  <r>
    <x v="455"/>
    <s v="Argentina-Liberia"/>
    <n v="17"/>
    <n v="10"/>
    <x v="4"/>
    <x v="0"/>
    <d v="2020-02-24T00:00:00"/>
    <s v="lun"/>
    <x v="0"/>
    <s v="2020"/>
    <n v="2682"/>
    <n v="463.19"/>
  </r>
  <r>
    <x v="456"/>
    <s v="China-Liberia"/>
    <n v="13"/>
    <n v="6"/>
    <x v="1"/>
    <x v="0"/>
    <d v="2020-02-10T00:00:00"/>
    <s v="lun"/>
    <x v="0"/>
    <s v="2020"/>
    <n v="2252"/>
    <n v="90.48"/>
  </r>
  <r>
    <x v="457"/>
    <s v="China-Manuel Antonio"/>
    <n v="20"/>
    <n v="6"/>
    <x v="1"/>
    <x v="1"/>
    <d v="2020-02-07T00:00:00"/>
    <s v="vie"/>
    <x v="0"/>
    <s v="2020"/>
    <n v="3113"/>
    <n v="82.58"/>
  </r>
  <r>
    <x v="458"/>
    <s v="México-Puerto Viejo"/>
    <n v="19"/>
    <n v="7"/>
    <x v="0"/>
    <x v="2"/>
    <d v="2020-02-04T00:00:00"/>
    <s v="mar"/>
    <x v="0"/>
    <s v="2020"/>
    <n v="766"/>
    <n v="122.05"/>
  </r>
  <r>
    <x v="459"/>
    <s v="China-Río Celeste"/>
    <n v="17"/>
    <n v="6"/>
    <x v="1"/>
    <x v="5"/>
    <d v="2020-01-06T00:00:00"/>
    <s v="lun"/>
    <x v="1"/>
    <s v="2020"/>
    <n v="3581"/>
    <n v="113.39"/>
  </r>
  <r>
    <x v="460"/>
    <s v="Canadá-Manuel Antonio"/>
    <n v="21"/>
    <n v="7"/>
    <x v="7"/>
    <x v="1"/>
    <d v="2020-02-01T00:00:00"/>
    <s v="sáb"/>
    <x v="0"/>
    <s v="2020"/>
    <n v="6929"/>
    <n v="397.23"/>
  </r>
  <r>
    <x v="461"/>
    <s v="Alemania-Dominicana"/>
    <n v="19"/>
    <n v="9"/>
    <x v="2"/>
    <x v="8"/>
    <d v="2020-02-02T00:00:00"/>
    <s v="dom"/>
    <x v="0"/>
    <s v="2020"/>
    <n v="8341"/>
    <n v="138.62"/>
  </r>
  <r>
    <x v="462"/>
    <s v="Estados Unidos-San José"/>
    <n v="23"/>
    <n v="15"/>
    <x v="5"/>
    <x v="6"/>
    <d v="2020-01-13T00:00:00"/>
    <s v="lun"/>
    <x v="1"/>
    <s v="2020"/>
    <n v="5302"/>
    <n v="263.14"/>
  </r>
  <r>
    <x v="463"/>
    <s v="Estados Unidos-Dominicana"/>
    <n v="25"/>
    <n v="15"/>
    <x v="5"/>
    <x v="8"/>
    <d v="2020-01-07T00:00:00"/>
    <s v="mar"/>
    <x v="1"/>
    <s v="2020"/>
    <n v="724"/>
    <n v="261.27999999999997"/>
  </r>
  <r>
    <x v="464"/>
    <s v="Reino Unido-Puerto Viejo"/>
    <n v="24"/>
    <n v="12"/>
    <x v="3"/>
    <x v="2"/>
    <d v="2020-02-15T00:00:00"/>
    <s v="sáb"/>
    <x v="0"/>
    <s v="2020"/>
    <n v="2015"/>
    <n v="376.25"/>
  </r>
  <r>
    <x v="465"/>
    <s v="China-Manuel Antonio"/>
    <n v="20"/>
    <n v="6"/>
    <x v="1"/>
    <x v="1"/>
    <d v="2020-01-19T00:00:00"/>
    <s v="dom"/>
    <x v="1"/>
    <s v="2020"/>
    <n v="8711"/>
    <n v="129.69999999999999"/>
  </r>
  <r>
    <x v="466"/>
    <s v="Alemania-Puerto Viejo"/>
    <n v="21"/>
    <n v="9"/>
    <x v="2"/>
    <x v="2"/>
    <d v="2020-01-07T00:00:00"/>
    <s v="mar"/>
    <x v="1"/>
    <s v="2020"/>
    <n v="1132"/>
    <n v="326.88"/>
  </r>
  <r>
    <x v="467"/>
    <s v="Reino Unido-Río Celeste"/>
    <n v="23"/>
    <n v="12"/>
    <x v="3"/>
    <x v="5"/>
    <d v="2020-02-28T00:00:00"/>
    <s v="vie"/>
    <x v="0"/>
    <s v="2020"/>
    <n v="8177"/>
    <n v="461.59"/>
  </r>
  <r>
    <x v="468"/>
    <s v="Alemania-Sarapiquí"/>
    <n v="18"/>
    <n v="9"/>
    <x v="2"/>
    <x v="7"/>
    <d v="2020-01-24T00:00:00"/>
    <s v="vie"/>
    <x v="1"/>
    <s v="2020"/>
    <n v="3328"/>
    <n v="446.5"/>
  </r>
  <r>
    <x v="469"/>
    <s v="España-Dominicana"/>
    <n v="17"/>
    <n v="7"/>
    <x v="6"/>
    <x v="8"/>
    <d v="2020-02-21T00:00:00"/>
    <s v="vie"/>
    <x v="0"/>
    <s v="2020"/>
    <n v="6945"/>
    <n v="455.38"/>
  </r>
  <r>
    <x v="470"/>
    <s v="México-San José"/>
    <n v="15"/>
    <n v="7"/>
    <x v="0"/>
    <x v="6"/>
    <d v="2020-01-06T00:00:00"/>
    <s v="lun"/>
    <x v="1"/>
    <s v="2020"/>
    <n v="4489"/>
    <n v="95.04"/>
  </r>
  <r>
    <x v="471"/>
    <s v="Estados Unidos-Sarapiquí"/>
    <n v="24"/>
    <n v="15"/>
    <x v="5"/>
    <x v="7"/>
    <d v="2020-02-16T00:00:00"/>
    <s v="dom"/>
    <x v="0"/>
    <s v="2020"/>
    <n v="9710"/>
    <n v="305.70999999999998"/>
  </r>
  <r>
    <x v="472"/>
    <s v="Estados Unidos-Fortuna"/>
    <n v="22"/>
    <n v="15"/>
    <x v="5"/>
    <x v="3"/>
    <d v="2020-02-29T00:00:00"/>
    <s v="sáb"/>
    <x v="0"/>
    <s v="2020"/>
    <n v="8618"/>
    <n v="162.19"/>
  </r>
  <r>
    <x v="473"/>
    <s v="Argentina-Manuel Antonio"/>
    <n v="24"/>
    <n v="10"/>
    <x v="4"/>
    <x v="1"/>
    <d v="2020-02-23T00:00:00"/>
    <s v="dom"/>
    <x v="0"/>
    <s v="2020"/>
    <n v="7733"/>
    <n v="161.71"/>
  </r>
  <r>
    <x v="474"/>
    <s v="China-Manuel Antonio"/>
    <n v="20"/>
    <n v="6"/>
    <x v="1"/>
    <x v="1"/>
    <d v="2020-02-08T00:00:00"/>
    <s v="sáb"/>
    <x v="0"/>
    <s v="2020"/>
    <n v="9812"/>
    <n v="95.18"/>
  </r>
  <r>
    <x v="475"/>
    <s v="Reino Unido-Liberia"/>
    <n v="19"/>
    <n v="12"/>
    <x v="3"/>
    <x v="0"/>
    <d v="2020-02-22T00:00:00"/>
    <s v="sáb"/>
    <x v="0"/>
    <s v="2020"/>
    <n v="4564"/>
    <n v="70.290000000000006"/>
  </r>
  <r>
    <x v="476"/>
    <s v="Alemania-Liberia"/>
    <n v="16"/>
    <n v="9"/>
    <x v="2"/>
    <x v="0"/>
    <d v="2020-02-27T00:00:00"/>
    <s v="jue"/>
    <x v="0"/>
    <s v="2020"/>
    <n v="6436"/>
    <n v="94.83"/>
  </r>
  <r>
    <x v="477"/>
    <s v="China-Río Celeste"/>
    <n v="17"/>
    <n v="6"/>
    <x v="1"/>
    <x v="5"/>
    <d v="2020-02-08T00:00:00"/>
    <s v="sáb"/>
    <x v="0"/>
    <s v="2020"/>
    <n v="7396"/>
    <n v="64.34"/>
  </r>
  <r>
    <x v="478"/>
    <s v="China-Liberia"/>
    <n v="13"/>
    <n v="6"/>
    <x v="1"/>
    <x v="0"/>
    <d v="2020-02-14T00:00:00"/>
    <s v="vie"/>
    <x v="0"/>
    <s v="2020"/>
    <n v="5595"/>
    <n v="389.01"/>
  </r>
  <r>
    <x v="479"/>
    <s v="China-Fortuna"/>
    <n v="13"/>
    <n v="6"/>
    <x v="1"/>
    <x v="3"/>
    <d v="2020-01-17T00:00:00"/>
    <s v="vie"/>
    <x v="1"/>
    <s v="2020"/>
    <n v="6166"/>
    <n v="306.24"/>
  </r>
  <r>
    <x v="480"/>
    <s v="Canadá-Puerto Viejo"/>
    <n v="19"/>
    <n v="7"/>
    <x v="7"/>
    <x v="2"/>
    <d v="2020-01-10T00:00:00"/>
    <s v="vie"/>
    <x v="1"/>
    <s v="2020"/>
    <n v="4642"/>
    <n v="332.6"/>
  </r>
  <r>
    <x v="481"/>
    <s v="Argentina-Manuel Antonio"/>
    <n v="24"/>
    <n v="10"/>
    <x v="4"/>
    <x v="1"/>
    <d v="2020-01-17T00:00:00"/>
    <s v="vie"/>
    <x v="1"/>
    <s v="2020"/>
    <n v="9827"/>
    <n v="370.4"/>
  </r>
  <r>
    <x v="482"/>
    <s v="China-Sarapiquí"/>
    <n v="15"/>
    <n v="6"/>
    <x v="1"/>
    <x v="7"/>
    <d v="2020-02-11T00:00:00"/>
    <s v="mar"/>
    <x v="0"/>
    <s v="2020"/>
    <n v="8531"/>
    <n v="149.85"/>
  </r>
  <r>
    <x v="483"/>
    <s v="Canadá-Dominicana"/>
    <n v="17"/>
    <n v="7"/>
    <x v="7"/>
    <x v="8"/>
    <d v="2020-02-25T00:00:00"/>
    <s v="mar"/>
    <x v="0"/>
    <s v="2020"/>
    <n v="1343"/>
    <n v="73.489999999999995"/>
  </r>
  <r>
    <x v="484"/>
    <s v="México-Manuel Antonio"/>
    <n v="21"/>
    <n v="7"/>
    <x v="0"/>
    <x v="1"/>
    <d v="2020-01-11T00:00:00"/>
    <s v="sáb"/>
    <x v="1"/>
    <s v="2020"/>
    <n v="6224"/>
    <n v="406.2"/>
  </r>
  <r>
    <x v="485"/>
    <s v="Alemania-San José"/>
    <n v="17"/>
    <n v="9"/>
    <x v="2"/>
    <x v="6"/>
    <d v="2020-02-20T00:00:00"/>
    <s v="jue"/>
    <x v="0"/>
    <s v="2020"/>
    <n v="1098"/>
    <n v="149.78"/>
  </r>
  <r>
    <x v="486"/>
    <s v="China-Fortuna"/>
    <n v="13"/>
    <n v="6"/>
    <x v="1"/>
    <x v="3"/>
    <d v="2020-01-07T00:00:00"/>
    <s v="mar"/>
    <x v="1"/>
    <s v="2020"/>
    <n v="7300"/>
    <n v="119.05"/>
  </r>
  <r>
    <x v="487"/>
    <s v="Canadá-Fortuna"/>
    <n v="14"/>
    <n v="7"/>
    <x v="7"/>
    <x v="3"/>
    <d v="2020-01-20T00:00:00"/>
    <s v="lun"/>
    <x v="1"/>
    <s v="2020"/>
    <n v="6535"/>
    <n v="269.48"/>
  </r>
  <r>
    <x v="488"/>
    <s v="China-Sarapiquí"/>
    <n v="15"/>
    <n v="6"/>
    <x v="1"/>
    <x v="7"/>
    <d v="2020-02-16T00:00:00"/>
    <s v="dom"/>
    <x v="0"/>
    <s v="2020"/>
    <n v="2958"/>
    <n v="107.03"/>
  </r>
  <r>
    <x v="489"/>
    <s v="Argentina-Dominicana"/>
    <n v="20"/>
    <n v="10"/>
    <x v="4"/>
    <x v="8"/>
    <d v="2020-01-27T00:00:00"/>
    <s v="lun"/>
    <x v="1"/>
    <s v="2020"/>
    <n v="1797"/>
    <n v="490.66"/>
  </r>
  <r>
    <x v="490"/>
    <s v="Argentina-Sarapiquí"/>
    <n v="19"/>
    <n v="10"/>
    <x v="4"/>
    <x v="7"/>
    <d v="2020-02-17T00:00:00"/>
    <s v="lun"/>
    <x v="0"/>
    <s v="2020"/>
    <n v="2182"/>
    <n v="122.62"/>
  </r>
  <r>
    <x v="491"/>
    <s v="Canadá-Puerto Viejo"/>
    <n v="19"/>
    <n v="7"/>
    <x v="7"/>
    <x v="2"/>
    <d v="2020-02-18T00:00:00"/>
    <s v="mar"/>
    <x v="0"/>
    <s v="2020"/>
    <n v="410"/>
    <n v="491.6"/>
  </r>
  <r>
    <x v="492"/>
    <s v="Alemania-San José"/>
    <n v="17"/>
    <n v="9"/>
    <x v="2"/>
    <x v="6"/>
    <d v="2020-02-29T00:00:00"/>
    <s v="sáb"/>
    <x v="0"/>
    <s v="2020"/>
    <n v="2107"/>
    <n v="79.930000000000007"/>
  </r>
  <r>
    <x v="493"/>
    <s v="Estados Unidos-Manuel Antonio"/>
    <n v="29"/>
    <n v="15"/>
    <x v="5"/>
    <x v="1"/>
    <d v="2020-02-07T00:00:00"/>
    <s v="vie"/>
    <x v="0"/>
    <s v="2020"/>
    <n v="7000"/>
    <n v="473.64"/>
  </r>
  <r>
    <x v="494"/>
    <s v="Argentina-Dominicana"/>
    <n v="20"/>
    <n v="10"/>
    <x v="4"/>
    <x v="8"/>
    <d v="2020-02-22T00:00:00"/>
    <s v="sáb"/>
    <x v="0"/>
    <s v="2020"/>
    <n v="9728"/>
    <n v="324.52999999999997"/>
  </r>
  <r>
    <x v="495"/>
    <s v="Canadá-Manuel Antonio"/>
    <n v="21"/>
    <n v="7"/>
    <x v="7"/>
    <x v="1"/>
    <d v="2020-02-26T00:00:00"/>
    <s v="mié"/>
    <x v="0"/>
    <s v="2020"/>
    <n v="5048"/>
    <n v="76.349999999999994"/>
  </r>
  <r>
    <x v="496"/>
    <s v="Canadá-Sarapiquí"/>
    <n v="16"/>
    <n v="7"/>
    <x v="7"/>
    <x v="7"/>
    <d v="2020-01-03T00:00:00"/>
    <s v="vie"/>
    <x v="1"/>
    <s v="2020"/>
    <n v="7187"/>
    <n v="303.08"/>
  </r>
  <r>
    <x v="497"/>
    <s v="Argentina-Liberia"/>
    <n v="17"/>
    <n v="10"/>
    <x v="4"/>
    <x v="0"/>
    <d v="2020-02-11T00:00:00"/>
    <s v="mar"/>
    <x v="0"/>
    <s v="2020"/>
    <n v="602"/>
    <n v="499.79"/>
  </r>
  <r>
    <x v="498"/>
    <s v="México-Manuel Antonio"/>
    <n v="21"/>
    <n v="7"/>
    <x v="0"/>
    <x v="1"/>
    <d v="2020-01-14T00:00:00"/>
    <s v="mar"/>
    <x v="1"/>
    <s v="2020"/>
    <n v="7379"/>
    <n v="276.41000000000003"/>
  </r>
  <r>
    <x v="499"/>
    <s v="México-Fortuna"/>
    <n v="14"/>
    <n v="7"/>
    <x v="0"/>
    <x v="3"/>
    <d v="2020-02-22T00:00:00"/>
    <s v="sáb"/>
    <x v="0"/>
    <s v="2020"/>
    <n v="6448"/>
    <n v="322.81"/>
  </r>
  <r>
    <x v="500"/>
    <s v="Estados Unidos-Dominicana"/>
    <n v="25"/>
    <n v="15"/>
    <x v="5"/>
    <x v="8"/>
    <d v="2020-02-26T00:00:00"/>
    <s v="mié"/>
    <x v="0"/>
    <s v="2020"/>
    <n v="6561"/>
    <n v="115.61"/>
  </r>
  <r>
    <x v="501"/>
    <s v="Reino Unido-Río Celeste"/>
    <n v="23"/>
    <n v="12"/>
    <x v="3"/>
    <x v="5"/>
    <d v="2020-01-06T00:00:00"/>
    <s v="lun"/>
    <x v="1"/>
    <s v="2020"/>
    <n v="317"/>
    <n v="465.8"/>
  </r>
  <r>
    <x v="502"/>
    <s v="Estados Unidos-San José"/>
    <n v="23"/>
    <n v="15"/>
    <x v="5"/>
    <x v="6"/>
    <d v="2020-01-23T00:00:00"/>
    <s v="jue"/>
    <x v="1"/>
    <s v="2020"/>
    <n v="3280"/>
    <n v="147.94999999999999"/>
  </r>
  <r>
    <x v="503"/>
    <s v="Reino Unido-Liberia"/>
    <n v="19"/>
    <n v="12"/>
    <x v="3"/>
    <x v="0"/>
    <d v="2020-02-17T00:00:00"/>
    <s v="lun"/>
    <x v="0"/>
    <s v="2020"/>
    <n v="6395"/>
    <n v="126.29"/>
  </r>
  <r>
    <x v="504"/>
    <s v="España-Dominicana"/>
    <n v="17"/>
    <n v="7"/>
    <x v="6"/>
    <x v="8"/>
    <d v="2020-02-11T00:00:00"/>
    <s v="mar"/>
    <x v="0"/>
    <s v="2020"/>
    <n v="7514"/>
    <n v="479.05"/>
  </r>
  <r>
    <x v="505"/>
    <s v="Alemania-Río Celeste"/>
    <n v="20"/>
    <n v="9"/>
    <x v="2"/>
    <x v="5"/>
    <d v="2020-01-06T00:00:00"/>
    <s v="lun"/>
    <x v="1"/>
    <s v="2020"/>
    <n v="1053"/>
    <n v="461.86"/>
  </r>
  <r>
    <x v="506"/>
    <s v="Canadá-Sarapiquí"/>
    <n v="16"/>
    <n v="7"/>
    <x v="7"/>
    <x v="7"/>
    <d v="2020-01-12T00:00:00"/>
    <s v="dom"/>
    <x v="1"/>
    <s v="2020"/>
    <n v="4062"/>
    <n v="262.10000000000002"/>
  </r>
  <r>
    <x v="507"/>
    <s v="Reino Unido-Manuel Antonio"/>
    <n v="26"/>
    <n v="12"/>
    <x v="3"/>
    <x v="1"/>
    <d v="2020-01-04T00:00:00"/>
    <s v="sáb"/>
    <x v="1"/>
    <s v="2020"/>
    <n v="7917"/>
    <n v="70.78"/>
  </r>
  <r>
    <x v="508"/>
    <s v="China-Manuel Antonio"/>
    <n v="20"/>
    <n v="6"/>
    <x v="1"/>
    <x v="1"/>
    <d v="2020-02-23T00:00:00"/>
    <s v="dom"/>
    <x v="0"/>
    <s v="2020"/>
    <n v="5443"/>
    <n v="145.44"/>
  </r>
  <r>
    <x v="509"/>
    <s v="Estados Unidos-Dominicana"/>
    <n v="25"/>
    <n v="15"/>
    <x v="5"/>
    <x v="8"/>
    <d v="2020-01-21T00:00:00"/>
    <s v="mar"/>
    <x v="1"/>
    <s v="2020"/>
    <n v="4496"/>
    <n v="350.58"/>
  </r>
  <r>
    <x v="510"/>
    <s v="México-Sarapiquí"/>
    <n v="16"/>
    <n v="7"/>
    <x v="0"/>
    <x v="7"/>
    <d v="2020-02-06T00:00:00"/>
    <s v="jue"/>
    <x v="0"/>
    <s v="2020"/>
    <n v="7219"/>
    <n v="205.1"/>
  </r>
  <r>
    <x v="511"/>
    <s v="China-Volcán Poás"/>
    <n v="17"/>
    <n v="6"/>
    <x v="1"/>
    <x v="4"/>
    <d v="2020-02-18T00:00:00"/>
    <s v="mar"/>
    <x v="0"/>
    <s v="2020"/>
    <n v="782"/>
    <n v="197.99"/>
  </r>
  <r>
    <x v="512"/>
    <s v="España-San José"/>
    <n v="15"/>
    <n v="7"/>
    <x v="6"/>
    <x v="6"/>
    <d v="2020-02-24T00:00:00"/>
    <s v="lun"/>
    <x v="0"/>
    <s v="2020"/>
    <n v="6018"/>
    <n v="425.79"/>
  </r>
  <r>
    <x v="513"/>
    <s v="Estados Unidos-Manuel Antonio"/>
    <n v="29"/>
    <n v="15"/>
    <x v="5"/>
    <x v="1"/>
    <d v="2020-02-27T00:00:00"/>
    <s v="jue"/>
    <x v="0"/>
    <s v="2020"/>
    <n v="4136"/>
    <n v="446.78"/>
  </r>
  <r>
    <x v="514"/>
    <s v="México-San José"/>
    <n v="15"/>
    <n v="7"/>
    <x v="0"/>
    <x v="6"/>
    <d v="2020-01-13T00:00:00"/>
    <s v="lun"/>
    <x v="1"/>
    <s v="2020"/>
    <n v="109"/>
    <n v="285.5"/>
  </r>
  <r>
    <x v="515"/>
    <s v="Argentina-Volcán Poás"/>
    <n v="21"/>
    <n v="10"/>
    <x v="4"/>
    <x v="4"/>
    <d v="2020-01-24T00:00:00"/>
    <s v="vie"/>
    <x v="1"/>
    <s v="2020"/>
    <n v="1896"/>
    <n v="292.77"/>
  </r>
  <r>
    <x v="516"/>
    <s v="México-Manuel Antonio"/>
    <n v="21"/>
    <n v="7"/>
    <x v="0"/>
    <x v="1"/>
    <d v="2020-02-09T00:00:00"/>
    <s v="dom"/>
    <x v="0"/>
    <s v="2020"/>
    <n v="7546"/>
    <n v="324.74"/>
  </r>
  <r>
    <x v="517"/>
    <s v="España-San José"/>
    <n v="15"/>
    <n v="7"/>
    <x v="6"/>
    <x v="6"/>
    <d v="2020-02-24T00:00:00"/>
    <s v="lun"/>
    <x v="0"/>
    <s v="2020"/>
    <n v="187"/>
    <n v="339.15"/>
  </r>
  <r>
    <x v="518"/>
    <s v="México-San José"/>
    <n v="15"/>
    <n v="7"/>
    <x v="0"/>
    <x v="6"/>
    <d v="2020-02-28T00:00:00"/>
    <s v="vie"/>
    <x v="0"/>
    <s v="2020"/>
    <n v="307"/>
    <n v="248.83"/>
  </r>
  <r>
    <x v="519"/>
    <s v="Alemania-Manuel Antonio"/>
    <n v="23"/>
    <n v="9"/>
    <x v="2"/>
    <x v="1"/>
    <d v="2020-02-28T00:00:00"/>
    <s v="vie"/>
    <x v="0"/>
    <s v="2020"/>
    <n v="1838"/>
    <n v="323.27"/>
  </r>
  <r>
    <x v="520"/>
    <s v="Canadá-Fortuna"/>
    <n v="14"/>
    <n v="7"/>
    <x v="7"/>
    <x v="3"/>
    <d v="2020-02-25T00:00:00"/>
    <s v="mar"/>
    <x v="0"/>
    <s v="2020"/>
    <n v="1974"/>
    <n v="136.91"/>
  </r>
  <r>
    <x v="521"/>
    <s v="Argentina-Sarapiquí"/>
    <n v="19"/>
    <n v="10"/>
    <x v="4"/>
    <x v="7"/>
    <d v="2020-02-20T00:00:00"/>
    <s v="jue"/>
    <x v="0"/>
    <s v="2020"/>
    <n v="5089"/>
    <n v="164.74"/>
  </r>
  <r>
    <x v="522"/>
    <s v="Canadá-Sarapiquí"/>
    <n v="16"/>
    <n v="7"/>
    <x v="7"/>
    <x v="7"/>
    <d v="2020-02-15T00:00:00"/>
    <s v="sáb"/>
    <x v="0"/>
    <s v="2020"/>
    <n v="2079"/>
    <n v="244.78"/>
  </r>
  <r>
    <x v="523"/>
    <s v="Alemania-Liberia"/>
    <n v="16"/>
    <n v="9"/>
    <x v="2"/>
    <x v="0"/>
    <d v="2020-01-05T00:00:00"/>
    <s v="dom"/>
    <x v="1"/>
    <s v="2020"/>
    <n v="2315"/>
    <n v="119.97"/>
  </r>
  <r>
    <x v="524"/>
    <s v="Reino Unido-Manuel Antonio"/>
    <n v="26"/>
    <n v="12"/>
    <x v="3"/>
    <x v="1"/>
    <d v="2020-02-23T00:00:00"/>
    <s v="dom"/>
    <x v="0"/>
    <s v="2020"/>
    <n v="8848"/>
    <n v="275.62"/>
  </r>
  <r>
    <x v="525"/>
    <s v="Reino Unido-Río Celeste"/>
    <n v="23"/>
    <n v="12"/>
    <x v="3"/>
    <x v="5"/>
    <d v="2020-01-31T00:00:00"/>
    <s v="vie"/>
    <x v="1"/>
    <s v="2020"/>
    <n v="3511"/>
    <n v="92.21"/>
  </r>
  <r>
    <x v="526"/>
    <s v="México-Fortuna"/>
    <n v="14"/>
    <n v="7"/>
    <x v="0"/>
    <x v="3"/>
    <d v="2020-01-27T00:00:00"/>
    <s v="lun"/>
    <x v="1"/>
    <s v="2020"/>
    <n v="6230"/>
    <n v="180.65"/>
  </r>
  <r>
    <x v="527"/>
    <s v="España-Puerto Viejo"/>
    <n v="19"/>
    <n v="7"/>
    <x v="6"/>
    <x v="2"/>
    <d v="2020-01-14T00:00:00"/>
    <s v="mar"/>
    <x v="1"/>
    <s v="2020"/>
    <n v="3231"/>
    <n v="53.78"/>
  </r>
  <r>
    <x v="528"/>
    <s v="México-Puerto Viejo"/>
    <n v="19"/>
    <n v="7"/>
    <x v="0"/>
    <x v="2"/>
    <d v="2020-01-12T00:00:00"/>
    <s v="dom"/>
    <x v="1"/>
    <s v="2020"/>
    <n v="9054"/>
    <n v="333.44"/>
  </r>
  <r>
    <x v="529"/>
    <s v="Alemania-Liberia"/>
    <n v="16"/>
    <n v="9"/>
    <x v="2"/>
    <x v="0"/>
    <d v="2020-02-26T00:00:00"/>
    <s v="mié"/>
    <x v="0"/>
    <s v="2020"/>
    <n v="593"/>
    <n v="226.44"/>
  </r>
  <r>
    <x v="530"/>
    <s v="Argentina-Puerto Viejo"/>
    <n v="22"/>
    <n v="10"/>
    <x v="4"/>
    <x v="2"/>
    <d v="2020-02-12T00:00:00"/>
    <s v="mié"/>
    <x v="0"/>
    <s v="2020"/>
    <n v="756"/>
    <n v="109.71"/>
  </r>
  <r>
    <x v="531"/>
    <s v="México-Dominicana"/>
    <n v="17"/>
    <n v="7"/>
    <x v="0"/>
    <x v="8"/>
    <d v="2020-01-06T00:00:00"/>
    <s v="lun"/>
    <x v="1"/>
    <s v="2020"/>
    <n v="8032"/>
    <n v="216.54"/>
  </r>
  <r>
    <x v="532"/>
    <s v="España-Volcán Poás"/>
    <n v="18"/>
    <n v="7"/>
    <x v="6"/>
    <x v="4"/>
    <d v="2020-02-07T00:00:00"/>
    <s v="vie"/>
    <x v="0"/>
    <s v="2020"/>
    <n v="9964"/>
    <n v="147.12"/>
  </r>
  <r>
    <x v="533"/>
    <s v="Reino Unido-San José"/>
    <n v="20"/>
    <n v="12"/>
    <x v="3"/>
    <x v="6"/>
    <d v="2020-02-17T00:00:00"/>
    <s v="lun"/>
    <x v="0"/>
    <s v="2020"/>
    <n v="366"/>
    <n v="433.41"/>
  </r>
  <r>
    <x v="534"/>
    <s v="China-Sarapiquí"/>
    <n v="15"/>
    <n v="6"/>
    <x v="1"/>
    <x v="7"/>
    <d v="2020-02-18T00:00:00"/>
    <s v="mar"/>
    <x v="0"/>
    <s v="2020"/>
    <n v="3133"/>
    <n v="355.59"/>
  </r>
  <r>
    <x v="535"/>
    <s v="Alemania-San José"/>
    <n v="17"/>
    <n v="9"/>
    <x v="2"/>
    <x v="6"/>
    <d v="2020-01-04T00:00:00"/>
    <s v="sáb"/>
    <x v="1"/>
    <s v="2020"/>
    <n v="6126"/>
    <n v="150.19"/>
  </r>
  <r>
    <x v="536"/>
    <s v="Estados Unidos-Sarapiquí"/>
    <n v="24"/>
    <n v="15"/>
    <x v="5"/>
    <x v="7"/>
    <d v="2020-02-03T00:00:00"/>
    <s v="lun"/>
    <x v="0"/>
    <s v="2020"/>
    <n v="7419"/>
    <n v="348.45"/>
  </r>
  <r>
    <x v="537"/>
    <s v="Alemania-Liberia"/>
    <n v="16"/>
    <n v="9"/>
    <x v="2"/>
    <x v="0"/>
    <d v="2020-02-19T00:00:00"/>
    <s v="mié"/>
    <x v="0"/>
    <s v="2020"/>
    <n v="6339"/>
    <n v="466.01"/>
  </r>
  <r>
    <x v="538"/>
    <s v="Reino Unido-Sarapiquí"/>
    <n v="21"/>
    <n v="12"/>
    <x v="3"/>
    <x v="7"/>
    <d v="2020-01-04T00:00:00"/>
    <s v="sáb"/>
    <x v="1"/>
    <s v="2020"/>
    <n v="8824"/>
    <n v="297.89"/>
  </r>
  <r>
    <x v="539"/>
    <s v="Canadá-Dominicana"/>
    <n v="17"/>
    <n v="7"/>
    <x v="7"/>
    <x v="8"/>
    <d v="2020-01-23T00:00:00"/>
    <s v="jue"/>
    <x v="1"/>
    <s v="2020"/>
    <n v="1353"/>
    <n v="492.13"/>
  </r>
  <r>
    <x v="540"/>
    <s v="Canadá-Sarapiquí"/>
    <n v="16"/>
    <n v="7"/>
    <x v="7"/>
    <x v="7"/>
    <d v="2020-01-11T00:00:00"/>
    <s v="sáb"/>
    <x v="1"/>
    <s v="2020"/>
    <n v="5677"/>
    <n v="228.12"/>
  </r>
  <r>
    <x v="541"/>
    <s v="España-Río Celeste"/>
    <n v="18"/>
    <n v="7"/>
    <x v="6"/>
    <x v="5"/>
    <d v="2020-01-23T00:00:00"/>
    <s v="jue"/>
    <x v="1"/>
    <s v="2020"/>
    <n v="879"/>
    <n v="477.63"/>
  </r>
  <r>
    <x v="542"/>
    <s v="Alemania-Liberia"/>
    <n v="16"/>
    <n v="9"/>
    <x v="2"/>
    <x v="0"/>
    <d v="2020-01-27T00:00:00"/>
    <s v="lun"/>
    <x v="1"/>
    <s v="2020"/>
    <n v="1314"/>
    <n v="276.42"/>
  </r>
  <r>
    <x v="543"/>
    <s v="Alemania-Río Celeste"/>
    <n v="20"/>
    <n v="9"/>
    <x v="2"/>
    <x v="5"/>
    <d v="2020-02-08T00:00:00"/>
    <s v="sáb"/>
    <x v="0"/>
    <s v="2020"/>
    <n v="9815"/>
    <n v="320.52"/>
  </r>
  <r>
    <x v="544"/>
    <s v="Estados Unidos-Río Celeste"/>
    <n v="26"/>
    <n v="15"/>
    <x v="5"/>
    <x v="5"/>
    <d v="2020-02-29T00:00:00"/>
    <s v="sáb"/>
    <x v="0"/>
    <s v="2020"/>
    <n v="3072"/>
    <n v="350.71"/>
  </r>
  <r>
    <x v="545"/>
    <s v="Reino Unido-Manuel Antonio"/>
    <n v="26"/>
    <n v="12"/>
    <x v="3"/>
    <x v="1"/>
    <d v="2020-01-26T00:00:00"/>
    <s v="dom"/>
    <x v="1"/>
    <s v="2020"/>
    <n v="9879"/>
    <n v="372.66"/>
  </r>
  <r>
    <x v="546"/>
    <s v="Reino Unido-Manuel Antonio"/>
    <n v="26"/>
    <n v="12"/>
    <x v="3"/>
    <x v="1"/>
    <d v="2020-01-01T00:00:00"/>
    <s v="mié"/>
    <x v="1"/>
    <s v="2020"/>
    <n v="1290"/>
    <n v="418.62"/>
  </r>
  <r>
    <x v="547"/>
    <s v="Canadá-San José"/>
    <n v="15"/>
    <n v="7"/>
    <x v="7"/>
    <x v="6"/>
    <d v="2020-01-01T00:00:00"/>
    <s v="mié"/>
    <x v="1"/>
    <s v="2020"/>
    <n v="1371"/>
    <n v="105.69"/>
  </r>
  <r>
    <x v="548"/>
    <s v="Alemania-Fortuna"/>
    <n v="16"/>
    <n v="9"/>
    <x v="2"/>
    <x v="3"/>
    <d v="2020-02-27T00:00:00"/>
    <s v="jue"/>
    <x v="0"/>
    <s v="2020"/>
    <n v="2568"/>
    <n v="391.85"/>
  </r>
  <r>
    <x v="549"/>
    <s v="Alemania-Manuel Antonio"/>
    <n v="23"/>
    <n v="9"/>
    <x v="2"/>
    <x v="1"/>
    <d v="2020-02-05T00:00:00"/>
    <s v="mié"/>
    <x v="0"/>
    <s v="2020"/>
    <n v="7242"/>
    <n v="415.17"/>
  </r>
  <r>
    <x v="550"/>
    <s v="Reino Unido-Puerto Viejo"/>
    <n v="24"/>
    <n v="12"/>
    <x v="3"/>
    <x v="2"/>
    <d v="2020-02-08T00:00:00"/>
    <s v="sáb"/>
    <x v="0"/>
    <s v="2020"/>
    <n v="9715"/>
    <n v="466.53"/>
  </r>
  <r>
    <x v="551"/>
    <s v="Alemania-Sarapiquí"/>
    <n v="18"/>
    <n v="9"/>
    <x v="2"/>
    <x v="7"/>
    <d v="2020-02-17T00:00:00"/>
    <s v="lun"/>
    <x v="0"/>
    <s v="2020"/>
    <n v="1142"/>
    <n v="358.39"/>
  </r>
  <r>
    <x v="552"/>
    <s v="Reino Unido-Volcán Poás"/>
    <n v="23"/>
    <n v="12"/>
    <x v="3"/>
    <x v="4"/>
    <d v="2020-01-04T00:00:00"/>
    <s v="sáb"/>
    <x v="1"/>
    <s v="2020"/>
    <n v="5090"/>
    <n v="352.24"/>
  </r>
  <r>
    <x v="553"/>
    <s v="Estados Unidos-Volcán Poás"/>
    <n v="26"/>
    <n v="15"/>
    <x v="5"/>
    <x v="4"/>
    <d v="2020-02-09T00:00:00"/>
    <s v="dom"/>
    <x v="0"/>
    <s v="2020"/>
    <n v="8688"/>
    <n v="111.84"/>
  </r>
  <r>
    <x v="554"/>
    <s v="Reino Unido-Sarapiquí"/>
    <n v="21"/>
    <n v="12"/>
    <x v="3"/>
    <x v="7"/>
    <d v="2020-01-17T00:00:00"/>
    <s v="vie"/>
    <x v="1"/>
    <s v="2020"/>
    <n v="584"/>
    <n v="195.94"/>
  </r>
  <r>
    <x v="555"/>
    <s v="España-Fortuna"/>
    <n v="14"/>
    <n v="7"/>
    <x v="6"/>
    <x v="3"/>
    <d v="2020-02-15T00:00:00"/>
    <s v="sáb"/>
    <x v="0"/>
    <s v="2020"/>
    <n v="9363"/>
    <n v="480.34"/>
  </r>
  <r>
    <x v="556"/>
    <s v="China-Dominicana"/>
    <n v="16"/>
    <n v="6"/>
    <x v="1"/>
    <x v="8"/>
    <d v="2020-02-13T00:00:00"/>
    <s v="jue"/>
    <x v="0"/>
    <s v="2020"/>
    <n v="6719"/>
    <n v="404.02"/>
  </r>
  <r>
    <x v="557"/>
    <s v="Estados Unidos-Sarapiquí"/>
    <n v="24"/>
    <n v="15"/>
    <x v="5"/>
    <x v="7"/>
    <d v="2020-02-01T00:00:00"/>
    <s v="sáb"/>
    <x v="0"/>
    <s v="2020"/>
    <n v="5923"/>
    <n v="491.8"/>
  </r>
  <r>
    <x v="558"/>
    <s v="Argentina-Liberia"/>
    <n v="17"/>
    <n v="10"/>
    <x v="4"/>
    <x v="0"/>
    <d v="2020-01-11T00:00:00"/>
    <s v="sáb"/>
    <x v="1"/>
    <s v="2020"/>
    <n v="9142"/>
    <n v="394.64"/>
  </r>
  <r>
    <x v="559"/>
    <s v="México-Sarapiquí"/>
    <n v="16"/>
    <n v="7"/>
    <x v="0"/>
    <x v="7"/>
    <d v="2020-01-30T00:00:00"/>
    <s v="jue"/>
    <x v="1"/>
    <s v="2020"/>
    <n v="9468"/>
    <n v="403.14"/>
  </r>
  <r>
    <x v="560"/>
    <s v="Canadá-Liberia"/>
    <n v="14"/>
    <n v="7"/>
    <x v="7"/>
    <x v="0"/>
    <d v="2020-01-10T00:00:00"/>
    <s v="vie"/>
    <x v="1"/>
    <s v="2020"/>
    <n v="6977"/>
    <n v="410.56"/>
  </r>
  <r>
    <x v="561"/>
    <s v="España-Puerto Viejo"/>
    <n v="19"/>
    <n v="7"/>
    <x v="6"/>
    <x v="2"/>
    <d v="2020-02-12T00:00:00"/>
    <s v="mié"/>
    <x v="0"/>
    <s v="2020"/>
    <n v="5824"/>
    <n v="115.1"/>
  </r>
  <r>
    <x v="562"/>
    <s v="Estados Unidos-Sarapiquí"/>
    <n v="24"/>
    <n v="15"/>
    <x v="5"/>
    <x v="7"/>
    <d v="2020-02-11T00:00:00"/>
    <s v="mar"/>
    <x v="0"/>
    <s v="2020"/>
    <n v="8281"/>
    <n v="398.06"/>
  </r>
  <r>
    <x v="563"/>
    <s v="Alemania-Liberia"/>
    <n v="16"/>
    <n v="9"/>
    <x v="2"/>
    <x v="0"/>
    <d v="2020-02-28T00:00:00"/>
    <s v="vie"/>
    <x v="0"/>
    <s v="2020"/>
    <n v="9244"/>
    <n v="435.71"/>
  </r>
  <r>
    <x v="564"/>
    <s v="España-Dominicana"/>
    <n v="17"/>
    <n v="7"/>
    <x v="6"/>
    <x v="8"/>
    <d v="2020-02-21T00:00:00"/>
    <s v="vie"/>
    <x v="0"/>
    <s v="2020"/>
    <n v="8881"/>
    <n v="392.86"/>
  </r>
  <r>
    <x v="565"/>
    <s v="España-Volcán Poás"/>
    <n v="18"/>
    <n v="7"/>
    <x v="6"/>
    <x v="4"/>
    <d v="2020-02-09T00:00:00"/>
    <s v="dom"/>
    <x v="0"/>
    <s v="2020"/>
    <n v="1881"/>
    <n v="138.47999999999999"/>
  </r>
  <r>
    <x v="566"/>
    <s v="México-San José"/>
    <n v="15"/>
    <n v="7"/>
    <x v="0"/>
    <x v="6"/>
    <d v="2020-02-07T00:00:00"/>
    <s v="vie"/>
    <x v="0"/>
    <s v="2020"/>
    <n v="176"/>
    <n v="361.73"/>
  </r>
  <r>
    <x v="567"/>
    <s v="Argentina-Manuel Antonio"/>
    <n v="24"/>
    <n v="10"/>
    <x v="4"/>
    <x v="1"/>
    <d v="2020-02-09T00:00:00"/>
    <s v="dom"/>
    <x v="0"/>
    <s v="2020"/>
    <n v="1769"/>
    <n v="288.61"/>
  </r>
  <r>
    <x v="568"/>
    <s v="España-Volcán Poás"/>
    <n v="18"/>
    <n v="7"/>
    <x v="6"/>
    <x v="4"/>
    <d v="2020-01-02T00:00:00"/>
    <s v="jue"/>
    <x v="1"/>
    <s v="2020"/>
    <n v="9216"/>
    <n v="74.98"/>
  </r>
  <r>
    <x v="569"/>
    <s v="Alemania-Liberia"/>
    <n v="16"/>
    <n v="9"/>
    <x v="2"/>
    <x v="0"/>
    <d v="2020-01-16T00:00:00"/>
    <s v="jue"/>
    <x v="1"/>
    <s v="2020"/>
    <n v="9364"/>
    <n v="471.73"/>
  </r>
  <r>
    <x v="570"/>
    <s v="Alemania-Manuel Antonio"/>
    <n v="23"/>
    <n v="9"/>
    <x v="2"/>
    <x v="1"/>
    <d v="2020-02-19T00:00:00"/>
    <s v="mié"/>
    <x v="0"/>
    <s v="2020"/>
    <n v="8355"/>
    <n v="470.53"/>
  </r>
  <r>
    <x v="571"/>
    <s v="China-Puerto Viejo"/>
    <n v="18"/>
    <n v="6"/>
    <x v="1"/>
    <x v="2"/>
    <d v="2020-01-17T00:00:00"/>
    <s v="vie"/>
    <x v="1"/>
    <s v="2020"/>
    <n v="9371"/>
    <n v="116.33"/>
  </r>
  <r>
    <x v="572"/>
    <s v="Estados Unidos-Volcán Poás"/>
    <n v="26"/>
    <n v="15"/>
    <x v="5"/>
    <x v="4"/>
    <d v="2020-02-27T00:00:00"/>
    <s v="jue"/>
    <x v="0"/>
    <s v="2020"/>
    <n v="5793"/>
    <n v="453.56"/>
  </r>
  <r>
    <x v="573"/>
    <s v="Estados Unidos-Volcán Poás"/>
    <n v="26"/>
    <n v="15"/>
    <x v="5"/>
    <x v="4"/>
    <d v="2020-01-20T00:00:00"/>
    <s v="lun"/>
    <x v="1"/>
    <s v="2020"/>
    <n v="768"/>
    <n v="310.13"/>
  </r>
  <r>
    <x v="574"/>
    <s v="Canadá-San José"/>
    <n v="15"/>
    <n v="7"/>
    <x v="7"/>
    <x v="6"/>
    <d v="2020-01-04T00:00:00"/>
    <s v="sáb"/>
    <x v="1"/>
    <s v="2020"/>
    <n v="5973"/>
    <n v="132.04"/>
  </r>
  <r>
    <x v="575"/>
    <s v="China-Sarapiquí"/>
    <n v="15"/>
    <n v="6"/>
    <x v="1"/>
    <x v="7"/>
    <d v="2020-01-10T00:00:00"/>
    <s v="vie"/>
    <x v="1"/>
    <s v="2020"/>
    <n v="1176"/>
    <n v="406.02"/>
  </r>
  <r>
    <x v="576"/>
    <s v="China-Fortuna"/>
    <n v="13"/>
    <n v="6"/>
    <x v="1"/>
    <x v="3"/>
    <d v="2020-02-13T00:00:00"/>
    <s v="jue"/>
    <x v="0"/>
    <s v="2020"/>
    <n v="9294"/>
    <n v="466.26"/>
  </r>
  <r>
    <x v="577"/>
    <s v="México-San José"/>
    <n v="15"/>
    <n v="7"/>
    <x v="0"/>
    <x v="6"/>
    <d v="2020-02-29T00:00:00"/>
    <s v="sáb"/>
    <x v="0"/>
    <s v="2020"/>
    <n v="4865"/>
    <n v="67.36"/>
  </r>
  <r>
    <x v="578"/>
    <s v="Alemania-Liberia"/>
    <n v="16"/>
    <n v="9"/>
    <x v="2"/>
    <x v="0"/>
    <d v="2020-01-23T00:00:00"/>
    <s v="jue"/>
    <x v="1"/>
    <s v="2020"/>
    <n v="625"/>
    <n v="275.18"/>
  </r>
  <r>
    <x v="579"/>
    <s v="España-Volcán Poás"/>
    <n v="18"/>
    <n v="7"/>
    <x v="6"/>
    <x v="4"/>
    <d v="2020-01-11T00:00:00"/>
    <s v="sáb"/>
    <x v="1"/>
    <s v="2020"/>
    <n v="9554"/>
    <n v="170.4"/>
  </r>
  <r>
    <x v="580"/>
    <s v="China-Puerto Viejo"/>
    <n v="18"/>
    <n v="6"/>
    <x v="1"/>
    <x v="2"/>
    <d v="2020-02-03T00:00:00"/>
    <s v="lun"/>
    <x v="0"/>
    <s v="2020"/>
    <n v="7841"/>
    <n v="431.28"/>
  </r>
  <r>
    <x v="581"/>
    <s v="México-Puerto Viejo"/>
    <n v="19"/>
    <n v="7"/>
    <x v="0"/>
    <x v="2"/>
    <d v="2020-01-15T00:00:00"/>
    <s v="mié"/>
    <x v="1"/>
    <s v="2020"/>
    <n v="2939"/>
    <n v="152.03"/>
  </r>
  <r>
    <x v="582"/>
    <s v="Canadá-Dominicana"/>
    <n v="17"/>
    <n v="7"/>
    <x v="7"/>
    <x v="8"/>
    <d v="2020-01-08T00:00:00"/>
    <s v="mié"/>
    <x v="1"/>
    <s v="2020"/>
    <n v="8092"/>
    <n v="93.42"/>
  </r>
  <r>
    <x v="583"/>
    <s v="Canadá-San José"/>
    <n v="15"/>
    <n v="7"/>
    <x v="7"/>
    <x v="6"/>
    <d v="2020-01-18T00:00:00"/>
    <s v="sáb"/>
    <x v="1"/>
    <s v="2020"/>
    <n v="9660"/>
    <n v="401.91"/>
  </r>
  <r>
    <x v="584"/>
    <s v="Argentina-Liberia"/>
    <n v="17"/>
    <n v="10"/>
    <x v="4"/>
    <x v="0"/>
    <d v="2020-01-05T00:00:00"/>
    <s v="dom"/>
    <x v="1"/>
    <s v="2020"/>
    <n v="5305"/>
    <n v="416.35"/>
  </r>
  <r>
    <x v="585"/>
    <s v="Alemania-San José"/>
    <n v="17"/>
    <n v="9"/>
    <x v="2"/>
    <x v="6"/>
    <d v="2020-01-26T00:00:00"/>
    <s v="dom"/>
    <x v="1"/>
    <s v="2020"/>
    <n v="8626"/>
    <n v="198.59"/>
  </r>
  <r>
    <x v="586"/>
    <s v="China-Manuel Antonio"/>
    <n v="20"/>
    <n v="6"/>
    <x v="1"/>
    <x v="1"/>
    <d v="2020-02-08T00:00:00"/>
    <s v="sáb"/>
    <x v="0"/>
    <s v="2020"/>
    <n v="8507"/>
    <n v="52.54"/>
  </r>
  <r>
    <x v="587"/>
    <s v="Reino Unido-San José"/>
    <n v="20"/>
    <n v="12"/>
    <x v="3"/>
    <x v="6"/>
    <d v="2020-02-19T00:00:00"/>
    <s v="mié"/>
    <x v="0"/>
    <s v="2020"/>
    <n v="8592"/>
    <n v="482.8"/>
  </r>
  <r>
    <x v="588"/>
    <s v="Canadá-Liberia"/>
    <n v="14"/>
    <n v="7"/>
    <x v="7"/>
    <x v="0"/>
    <d v="2020-02-22T00:00:00"/>
    <s v="sáb"/>
    <x v="0"/>
    <s v="2020"/>
    <n v="862"/>
    <n v="356.65"/>
  </r>
  <r>
    <x v="589"/>
    <s v="Canadá-Manuel Antonio"/>
    <n v="21"/>
    <n v="7"/>
    <x v="7"/>
    <x v="1"/>
    <d v="2020-02-15T00:00:00"/>
    <s v="sáb"/>
    <x v="0"/>
    <s v="2020"/>
    <n v="742"/>
    <n v="204.12"/>
  </r>
  <r>
    <x v="590"/>
    <s v="España-Puerto Viejo"/>
    <n v="19"/>
    <n v="7"/>
    <x v="6"/>
    <x v="2"/>
    <d v="2020-02-28T00:00:00"/>
    <s v="vie"/>
    <x v="0"/>
    <s v="2020"/>
    <n v="7235"/>
    <n v="210.19"/>
  </r>
  <r>
    <x v="591"/>
    <s v="México-Liberia"/>
    <n v="14"/>
    <n v="7"/>
    <x v="0"/>
    <x v="0"/>
    <d v="2020-02-02T00:00:00"/>
    <s v="dom"/>
    <x v="0"/>
    <s v="2020"/>
    <n v="6717"/>
    <n v="292.66000000000003"/>
  </r>
  <r>
    <x v="592"/>
    <s v="España-San José"/>
    <n v="15"/>
    <n v="7"/>
    <x v="6"/>
    <x v="6"/>
    <d v="2020-02-04T00:00:00"/>
    <s v="mar"/>
    <x v="0"/>
    <s v="2020"/>
    <n v="174"/>
    <n v="478.22"/>
  </r>
  <r>
    <x v="593"/>
    <s v="España-Puerto Viejo"/>
    <n v="19"/>
    <n v="7"/>
    <x v="6"/>
    <x v="2"/>
    <d v="2020-01-29T00:00:00"/>
    <s v="mié"/>
    <x v="1"/>
    <s v="2020"/>
    <n v="7870"/>
    <n v="62.13"/>
  </r>
  <r>
    <x v="594"/>
    <s v="México-Volcán Poás"/>
    <n v="18"/>
    <n v="7"/>
    <x v="0"/>
    <x v="4"/>
    <d v="2020-01-22T00:00:00"/>
    <s v="mié"/>
    <x v="1"/>
    <s v="2020"/>
    <n v="4229"/>
    <n v="333.87"/>
  </r>
  <r>
    <x v="595"/>
    <s v="Canadá-Liberia"/>
    <n v="14"/>
    <n v="7"/>
    <x v="7"/>
    <x v="0"/>
    <d v="2020-02-27T00:00:00"/>
    <s v="jue"/>
    <x v="0"/>
    <s v="2020"/>
    <n v="827"/>
    <n v="471.93"/>
  </r>
  <r>
    <x v="596"/>
    <s v="Argentina-Manuel Antonio"/>
    <n v="24"/>
    <n v="10"/>
    <x v="4"/>
    <x v="1"/>
    <d v="2020-02-16T00:00:00"/>
    <s v="dom"/>
    <x v="0"/>
    <s v="2020"/>
    <n v="7364"/>
    <n v="194.73"/>
  </r>
  <r>
    <x v="597"/>
    <s v="Estados Unidos-Manuel Antonio"/>
    <n v="29"/>
    <n v="15"/>
    <x v="5"/>
    <x v="1"/>
    <d v="2020-01-18T00:00:00"/>
    <s v="sáb"/>
    <x v="1"/>
    <s v="2020"/>
    <n v="4306"/>
    <n v="373.65"/>
  </r>
  <r>
    <x v="598"/>
    <s v="Alemania-Puerto Viejo"/>
    <n v="21"/>
    <n v="9"/>
    <x v="2"/>
    <x v="2"/>
    <d v="2020-01-14T00:00:00"/>
    <s v="mar"/>
    <x v="1"/>
    <s v="2020"/>
    <n v="5023"/>
    <n v="358.15"/>
  </r>
  <r>
    <x v="599"/>
    <s v="España-Volcán Poás"/>
    <n v="18"/>
    <n v="7"/>
    <x v="6"/>
    <x v="4"/>
    <d v="2020-02-22T00:00:00"/>
    <s v="sáb"/>
    <x v="0"/>
    <s v="2020"/>
    <n v="5245"/>
    <n v="474.58"/>
  </r>
  <r>
    <x v="600"/>
    <s v="Estados Unidos-Río Celeste"/>
    <n v="26"/>
    <n v="15"/>
    <x v="5"/>
    <x v="5"/>
    <d v="2020-01-21T00:00:00"/>
    <s v="mar"/>
    <x v="1"/>
    <s v="2020"/>
    <n v="6415"/>
    <n v="72.08"/>
  </r>
  <r>
    <x v="601"/>
    <s v="México-Liberia"/>
    <n v="14"/>
    <n v="7"/>
    <x v="0"/>
    <x v="0"/>
    <d v="2020-02-20T00:00:00"/>
    <s v="jue"/>
    <x v="0"/>
    <s v="2020"/>
    <n v="4680"/>
    <n v="386.88"/>
  </r>
  <r>
    <x v="602"/>
    <s v="España-Volcán Poás"/>
    <n v="18"/>
    <n v="7"/>
    <x v="6"/>
    <x v="4"/>
    <d v="2020-01-26T00:00:00"/>
    <s v="dom"/>
    <x v="1"/>
    <s v="2020"/>
    <n v="2052"/>
    <n v="245.06"/>
  </r>
  <r>
    <x v="603"/>
    <s v="Argentina-Dominicana"/>
    <n v="20"/>
    <n v="10"/>
    <x v="4"/>
    <x v="8"/>
    <d v="2020-01-14T00:00:00"/>
    <s v="mar"/>
    <x v="1"/>
    <s v="2020"/>
    <n v="9022"/>
    <n v="486.51"/>
  </r>
  <r>
    <x v="604"/>
    <s v="Alemania-Manuel Antonio"/>
    <n v="23"/>
    <n v="9"/>
    <x v="2"/>
    <x v="1"/>
    <d v="2020-02-21T00:00:00"/>
    <s v="vie"/>
    <x v="0"/>
    <s v="2020"/>
    <n v="8271"/>
    <n v="467.42"/>
  </r>
  <r>
    <x v="605"/>
    <s v="España-Fortuna"/>
    <n v="14"/>
    <n v="7"/>
    <x v="6"/>
    <x v="3"/>
    <d v="2020-02-18T00:00:00"/>
    <s v="mar"/>
    <x v="0"/>
    <s v="2020"/>
    <n v="3341"/>
    <n v="278.31"/>
  </r>
  <r>
    <x v="606"/>
    <s v="México-Liberia"/>
    <n v="14"/>
    <n v="7"/>
    <x v="0"/>
    <x v="0"/>
    <d v="2020-01-11T00:00:00"/>
    <s v="sáb"/>
    <x v="1"/>
    <s v="2020"/>
    <n v="9362"/>
    <n v="212.57"/>
  </r>
  <r>
    <x v="607"/>
    <s v="China-Liberia"/>
    <n v="13"/>
    <n v="6"/>
    <x v="1"/>
    <x v="0"/>
    <d v="2020-02-03T00:00:00"/>
    <s v="lun"/>
    <x v="0"/>
    <s v="2020"/>
    <n v="4380"/>
    <n v="76.27"/>
  </r>
  <r>
    <x v="608"/>
    <s v="Estados Unidos-Dominicana"/>
    <n v="25"/>
    <n v="15"/>
    <x v="5"/>
    <x v="8"/>
    <d v="2020-01-05T00:00:00"/>
    <s v="dom"/>
    <x v="1"/>
    <s v="2020"/>
    <n v="7870"/>
    <n v="195.45"/>
  </r>
  <r>
    <x v="609"/>
    <s v="Reino Unido-Sarapiquí"/>
    <n v="21"/>
    <n v="12"/>
    <x v="3"/>
    <x v="7"/>
    <d v="2020-02-16T00:00:00"/>
    <s v="dom"/>
    <x v="0"/>
    <s v="2020"/>
    <n v="9505"/>
    <n v="177.47"/>
  </r>
  <r>
    <x v="610"/>
    <s v="España-Río Celeste"/>
    <n v="18"/>
    <n v="7"/>
    <x v="6"/>
    <x v="5"/>
    <d v="2020-02-18T00:00:00"/>
    <s v="mar"/>
    <x v="0"/>
    <s v="2020"/>
    <n v="5628"/>
    <n v="389.4"/>
  </r>
  <r>
    <x v="611"/>
    <s v="España-Volcán Poás"/>
    <n v="18"/>
    <n v="7"/>
    <x v="6"/>
    <x v="4"/>
    <d v="2020-02-12T00:00:00"/>
    <s v="mié"/>
    <x v="0"/>
    <s v="2020"/>
    <n v="1404"/>
    <n v="50.42"/>
  </r>
  <r>
    <x v="612"/>
    <s v="Argentina-Liberia"/>
    <n v="17"/>
    <n v="10"/>
    <x v="4"/>
    <x v="0"/>
    <d v="2020-02-08T00:00:00"/>
    <s v="sáb"/>
    <x v="0"/>
    <s v="2020"/>
    <n v="4187"/>
    <n v="213.76"/>
  </r>
  <r>
    <x v="613"/>
    <s v="España-Liberia"/>
    <n v="14"/>
    <n v="7"/>
    <x v="6"/>
    <x v="0"/>
    <d v="2020-02-01T00:00:00"/>
    <s v="sáb"/>
    <x v="0"/>
    <s v="2020"/>
    <n v="4896"/>
    <n v="394.67"/>
  </r>
  <r>
    <x v="614"/>
    <s v="Reino Unido-Sarapiquí"/>
    <n v="21"/>
    <n v="12"/>
    <x v="3"/>
    <x v="7"/>
    <d v="2020-01-02T00:00:00"/>
    <s v="jue"/>
    <x v="1"/>
    <s v="2020"/>
    <n v="6079"/>
    <n v="178.74"/>
  </r>
  <r>
    <x v="615"/>
    <s v="México-Manuel Antonio"/>
    <n v="21"/>
    <n v="7"/>
    <x v="0"/>
    <x v="1"/>
    <d v="2020-02-08T00:00:00"/>
    <s v="sáb"/>
    <x v="0"/>
    <s v="2020"/>
    <n v="5362"/>
    <n v="114.59"/>
  </r>
  <r>
    <x v="616"/>
    <s v="Canadá-Sarapiquí"/>
    <n v="16"/>
    <n v="7"/>
    <x v="7"/>
    <x v="7"/>
    <d v="2020-01-28T00:00:00"/>
    <s v="mar"/>
    <x v="1"/>
    <s v="2020"/>
    <n v="3093"/>
    <n v="353.02"/>
  </r>
  <r>
    <x v="617"/>
    <s v="Argentina-San José"/>
    <n v="18"/>
    <n v="10"/>
    <x v="4"/>
    <x v="6"/>
    <d v="2020-02-02T00:00:00"/>
    <s v="dom"/>
    <x v="0"/>
    <s v="2020"/>
    <n v="7910"/>
    <n v="331.6"/>
  </r>
  <r>
    <x v="618"/>
    <s v="China-Río Celeste"/>
    <n v="17"/>
    <n v="6"/>
    <x v="1"/>
    <x v="5"/>
    <d v="2020-01-30T00:00:00"/>
    <s v="jue"/>
    <x v="1"/>
    <s v="2020"/>
    <n v="3268"/>
    <n v="269.83"/>
  </r>
  <r>
    <x v="619"/>
    <s v="Argentina-Manuel Antonio"/>
    <n v="24"/>
    <n v="10"/>
    <x v="4"/>
    <x v="1"/>
    <d v="2020-01-04T00:00:00"/>
    <s v="sáb"/>
    <x v="1"/>
    <s v="2020"/>
    <n v="6107"/>
    <n v="278.49"/>
  </r>
  <r>
    <x v="620"/>
    <s v="Canadá-Volcán Poás"/>
    <n v="18"/>
    <n v="7"/>
    <x v="7"/>
    <x v="4"/>
    <d v="2020-01-06T00:00:00"/>
    <s v="lun"/>
    <x v="1"/>
    <s v="2020"/>
    <n v="2730"/>
    <n v="199.91"/>
  </r>
  <r>
    <x v="621"/>
    <s v="España-Volcán Poás"/>
    <n v="18"/>
    <n v="7"/>
    <x v="6"/>
    <x v="4"/>
    <d v="2020-01-25T00:00:00"/>
    <s v="sáb"/>
    <x v="1"/>
    <s v="2020"/>
    <n v="9151"/>
    <n v="366.02"/>
  </r>
  <r>
    <x v="622"/>
    <s v="Estados Unidos-Manuel Antonio"/>
    <n v="29"/>
    <n v="15"/>
    <x v="5"/>
    <x v="1"/>
    <d v="2020-02-03T00:00:00"/>
    <s v="lun"/>
    <x v="0"/>
    <s v="2020"/>
    <n v="7480"/>
    <n v="432.97"/>
  </r>
  <r>
    <x v="623"/>
    <s v="Estados Unidos-Manuel Antonio"/>
    <n v="29"/>
    <n v="15"/>
    <x v="5"/>
    <x v="1"/>
    <d v="2020-02-19T00:00:00"/>
    <s v="mié"/>
    <x v="0"/>
    <s v="2020"/>
    <n v="7348"/>
    <n v="483.46"/>
  </r>
  <r>
    <x v="624"/>
    <s v="México-San José"/>
    <n v="15"/>
    <n v="7"/>
    <x v="0"/>
    <x v="6"/>
    <d v="2020-02-18T00:00:00"/>
    <s v="mar"/>
    <x v="0"/>
    <s v="2020"/>
    <n v="352"/>
    <n v="469.21"/>
  </r>
  <r>
    <x v="625"/>
    <s v="China-Volcán Poás"/>
    <n v="17"/>
    <n v="6"/>
    <x v="1"/>
    <x v="4"/>
    <d v="2020-02-02T00:00:00"/>
    <s v="dom"/>
    <x v="0"/>
    <s v="2020"/>
    <n v="5214"/>
    <n v="199.18"/>
  </r>
  <r>
    <x v="626"/>
    <s v="Canadá-Dominicana"/>
    <n v="17"/>
    <n v="7"/>
    <x v="7"/>
    <x v="8"/>
    <d v="2020-01-29T00:00:00"/>
    <s v="mié"/>
    <x v="1"/>
    <s v="2020"/>
    <n v="3876"/>
    <n v="405.23"/>
  </r>
  <r>
    <x v="627"/>
    <s v="España-Manuel Antonio"/>
    <n v="21"/>
    <n v="7"/>
    <x v="6"/>
    <x v="1"/>
    <d v="2020-02-04T00:00:00"/>
    <s v="mar"/>
    <x v="0"/>
    <s v="2020"/>
    <n v="3693"/>
    <n v="210.07"/>
  </r>
  <r>
    <x v="628"/>
    <s v="Estados Unidos-Sarapiquí"/>
    <n v="24"/>
    <n v="15"/>
    <x v="5"/>
    <x v="7"/>
    <d v="2020-01-25T00:00:00"/>
    <s v="sáb"/>
    <x v="1"/>
    <s v="2020"/>
    <n v="3753"/>
    <n v="244.94"/>
  </r>
  <r>
    <x v="629"/>
    <s v="Argentina-Liberia"/>
    <n v="17"/>
    <n v="10"/>
    <x v="4"/>
    <x v="0"/>
    <d v="2020-01-02T00:00:00"/>
    <s v="jue"/>
    <x v="1"/>
    <s v="2020"/>
    <n v="9964"/>
    <n v="455.59"/>
  </r>
  <r>
    <x v="630"/>
    <s v="Alemania-Dominicana"/>
    <n v="19"/>
    <n v="9"/>
    <x v="2"/>
    <x v="8"/>
    <d v="2020-01-03T00:00:00"/>
    <s v="vie"/>
    <x v="1"/>
    <s v="2020"/>
    <n v="7474"/>
    <n v="192.33"/>
  </r>
  <r>
    <x v="631"/>
    <s v="México-Río Celeste"/>
    <n v="18"/>
    <n v="7"/>
    <x v="0"/>
    <x v="5"/>
    <d v="2020-01-05T00:00:00"/>
    <s v="dom"/>
    <x v="1"/>
    <s v="2020"/>
    <n v="8059"/>
    <n v="329.54"/>
  </r>
  <r>
    <x v="632"/>
    <s v="España-Dominicana"/>
    <n v="17"/>
    <n v="7"/>
    <x v="6"/>
    <x v="8"/>
    <d v="2020-01-26T00:00:00"/>
    <s v="dom"/>
    <x v="1"/>
    <s v="2020"/>
    <n v="3538"/>
    <n v="222.17"/>
  </r>
  <r>
    <x v="633"/>
    <s v="China-Manuel Antonio"/>
    <n v="20"/>
    <n v="6"/>
    <x v="1"/>
    <x v="1"/>
    <d v="2020-02-28T00:00:00"/>
    <s v="vie"/>
    <x v="0"/>
    <s v="2020"/>
    <n v="4322"/>
    <n v="408.87"/>
  </r>
  <r>
    <x v="634"/>
    <s v="Estados Unidos-Manuel Antonio"/>
    <n v="29"/>
    <n v="15"/>
    <x v="5"/>
    <x v="1"/>
    <d v="2020-01-15T00:00:00"/>
    <s v="mié"/>
    <x v="1"/>
    <s v="2020"/>
    <n v="7499"/>
    <n v="453.59"/>
  </r>
  <r>
    <x v="635"/>
    <s v="España-Fortuna"/>
    <n v="14"/>
    <n v="7"/>
    <x v="6"/>
    <x v="3"/>
    <d v="2020-02-04T00:00:00"/>
    <s v="mar"/>
    <x v="0"/>
    <s v="2020"/>
    <n v="5467"/>
    <n v="241.15"/>
  </r>
  <r>
    <x v="636"/>
    <s v="México-Río Celeste"/>
    <n v="18"/>
    <n v="7"/>
    <x v="0"/>
    <x v="5"/>
    <d v="2020-02-03T00:00:00"/>
    <s v="lun"/>
    <x v="0"/>
    <s v="2020"/>
    <n v="3395"/>
    <n v="345.17"/>
  </r>
  <r>
    <x v="637"/>
    <s v="México-Manuel Antonio"/>
    <n v="21"/>
    <n v="7"/>
    <x v="0"/>
    <x v="1"/>
    <d v="2020-02-22T00:00:00"/>
    <s v="sáb"/>
    <x v="0"/>
    <s v="2020"/>
    <n v="8457"/>
    <n v="244.02"/>
  </r>
  <r>
    <x v="638"/>
    <s v="China-Sarapiquí"/>
    <n v="15"/>
    <n v="6"/>
    <x v="1"/>
    <x v="7"/>
    <d v="2020-01-24T00:00:00"/>
    <s v="vie"/>
    <x v="1"/>
    <s v="2020"/>
    <n v="3676"/>
    <n v="388.8"/>
  </r>
  <r>
    <x v="639"/>
    <s v="China-Sarapiquí"/>
    <n v="15"/>
    <n v="6"/>
    <x v="1"/>
    <x v="7"/>
    <d v="2020-01-19T00:00:00"/>
    <s v="dom"/>
    <x v="1"/>
    <s v="2020"/>
    <n v="5983"/>
    <n v="160.34"/>
  </r>
  <r>
    <x v="640"/>
    <s v="China-Volcán Poás"/>
    <n v="17"/>
    <n v="6"/>
    <x v="1"/>
    <x v="4"/>
    <d v="2020-02-15T00:00:00"/>
    <s v="sáb"/>
    <x v="0"/>
    <s v="2020"/>
    <n v="118"/>
    <n v="452.72"/>
  </r>
  <r>
    <x v="641"/>
    <s v="México-Volcán Poás"/>
    <n v="18"/>
    <n v="7"/>
    <x v="0"/>
    <x v="4"/>
    <d v="2020-02-10T00:00:00"/>
    <s v="lun"/>
    <x v="0"/>
    <s v="2020"/>
    <n v="8706"/>
    <n v="195.82"/>
  </r>
  <r>
    <x v="642"/>
    <s v="Reino Unido-Sarapiquí"/>
    <n v="21"/>
    <n v="12"/>
    <x v="3"/>
    <x v="7"/>
    <d v="2020-01-31T00:00:00"/>
    <s v="vie"/>
    <x v="1"/>
    <s v="2020"/>
    <n v="2765"/>
    <n v="265.86"/>
  </r>
  <r>
    <x v="643"/>
    <s v="Argentina-San José"/>
    <n v="18"/>
    <n v="10"/>
    <x v="4"/>
    <x v="6"/>
    <d v="2020-02-03T00:00:00"/>
    <s v="lun"/>
    <x v="0"/>
    <s v="2020"/>
    <n v="3122"/>
    <n v="403.28"/>
  </r>
  <r>
    <x v="644"/>
    <s v="Reino Unido-Volcán Poás"/>
    <n v="23"/>
    <n v="12"/>
    <x v="3"/>
    <x v="4"/>
    <d v="2020-01-22T00:00:00"/>
    <s v="mié"/>
    <x v="1"/>
    <s v="2020"/>
    <n v="785"/>
    <n v="237.5"/>
  </r>
  <r>
    <x v="645"/>
    <s v="Reino Unido-San José"/>
    <n v="20"/>
    <n v="12"/>
    <x v="3"/>
    <x v="6"/>
    <d v="2020-02-08T00:00:00"/>
    <s v="sáb"/>
    <x v="0"/>
    <s v="2020"/>
    <n v="2845"/>
    <n v="412.48"/>
  </r>
  <r>
    <x v="646"/>
    <s v="Estados Unidos-Fortuna"/>
    <n v="22"/>
    <n v="15"/>
    <x v="5"/>
    <x v="3"/>
    <d v="2020-01-07T00:00:00"/>
    <s v="mar"/>
    <x v="1"/>
    <s v="2020"/>
    <n v="359"/>
    <n v="250.03"/>
  </r>
  <r>
    <x v="647"/>
    <s v="México-Volcán Poás"/>
    <n v="18"/>
    <n v="7"/>
    <x v="0"/>
    <x v="4"/>
    <d v="2020-01-12T00:00:00"/>
    <s v="dom"/>
    <x v="1"/>
    <s v="2020"/>
    <n v="5187"/>
    <n v="276.76"/>
  </r>
  <r>
    <x v="648"/>
    <s v="Reino Unido-San José"/>
    <n v="20"/>
    <n v="12"/>
    <x v="3"/>
    <x v="6"/>
    <d v="2020-01-05T00:00:00"/>
    <s v="dom"/>
    <x v="1"/>
    <s v="2020"/>
    <n v="9987"/>
    <n v="299.60000000000002"/>
  </r>
  <r>
    <x v="649"/>
    <s v="Reino Unido-Puerto Viejo"/>
    <n v="24"/>
    <n v="12"/>
    <x v="3"/>
    <x v="2"/>
    <d v="2020-02-08T00:00:00"/>
    <s v="sáb"/>
    <x v="0"/>
    <s v="2020"/>
    <n v="5091"/>
    <n v="78.819999999999993"/>
  </r>
  <r>
    <x v="650"/>
    <s v="Canadá-Liberia"/>
    <n v="14"/>
    <n v="7"/>
    <x v="7"/>
    <x v="0"/>
    <d v="2020-02-10T00:00:00"/>
    <s v="lun"/>
    <x v="0"/>
    <s v="2020"/>
    <n v="9061"/>
    <n v="54.04"/>
  </r>
  <r>
    <x v="651"/>
    <s v="Argentina-Manuel Antonio"/>
    <n v="24"/>
    <n v="10"/>
    <x v="4"/>
    <x v="1"/>
    <d v="2020-02-03T00:00:00"/>
    <s v="lun"/>
    <x v="0"/>
    <s v="2020"/>
    <n v="8398"/>
    <n v="270.97000000000003"/>
  </r>
  <r>
    <x v="652"/>
    <s v="España-San José"/>
    <n v="15"/>
    <n v="7"/>
    <x v="6"/>
    <x v="6"/>
    <d v="2020-01-09T00:00:00"/>
    <s v="jue"/>
    <x v="1"/>
    <s v="2020"/>
    <n v="2197"/>
    <n v="89.36"/>
  </r>
  <r>
    <x v="653"/>
    <s v="China-Dominicana"/>
    <n v="16"/>
    <n v="6"/>
    <x v="1"/>
    <x v="8"/>
    <d v="2020-01-03T00:00:00"/>
    <s v="vie"/>
    <x v="1"/>
    <s v="2020"/>
    <n v="1362"/>
    <n v="64.81"/>
  </r>
  <r>
    <x v="654"/>
    <s v="Alemania-Río Celeste"/>
    <n v="20"/>
    <n v="9"/>
    <x v="2"/>
    <x v="5"/>
    <d v="2020-01-29T00:00:00"/>
    <s v="mié"/>
    <x v="1"/>
    <s v="2020"/>
    <n v="8942"/>
    <n v="476.65"/>
  </r>
  <r>
    <x v="655"/>
    <s v="Reino Unido-Fortuna"/>
    <n v="19"/>
    <n v="12"/>
    <x v="3"/>
    <x v="3"/>
    <d v="2020-02-29T00:00:00"/>
    <s v="sáb"/>
    <x v="0"/>
    <s v="2020"/>
    <n v="4315"/>
    <n v="259.22000000000003"/>
  </r>
  <r>
    <x v="656"/>
    <s v="Reino Unido-Fortuna"/>
    <n v="19"/>
    <n v="12"/>
    <x v="3"/>
    <x v="3"/>
    <d v="2020-01-14T00:00:00"/>
    <s v="mar"/>
    <x v="1"/>
    <s v="2020"/>
    <n v="7188"/>
    <n v="144.49"/>
  </r>
  <r>
    <x v="657"/>
    <s v="China-Sarapiquí"/>
    <n v="15"/>
    <n v="6"/>
    <x v="1"/>
    <x v="7"/>
    <d v="2020-01-26T00:00:00"/>
    <s v="dom"/>
    <x v="1"/>
    <s v="2020"/>
    <n v="5774"/>
    <n v="482.77"/>
  </r>
  <r>
    <x v="658"/>
    <s v="México-San José"/>
    <n v="15"/>
    <n v="7"/>
    <x v="0"/>
    <x v="6"/>
    <d v="2020-02-18T00:00:00"/>
    <s v="mar"/>
    <x v="0"/>
    <s v="2020"/>
    <n v="1003"/>
    <n v="275.33"/>
  </r>
  <r>
    <x v="659"/>
    <s v="España-Fortuna"/>
    <n v="14"/>
    <n v="7"/>
    <x v="6"/>
    <x v="3"/>
    <d v="2020-02-15T00:00:00"/>
    <s v="sáb"/>
    <x v="0"/>
    <s v="2020"/>
    <n v="5350"/>
    <n v="90.31"/>
  </r>
  <r>
    <x v="660"/>
    <s v="México-Río Celeste"/>
    <n v="18"/>
    <n v="7"/>
    <x v="0"/>
    <x v="5"/>
    <d v="2020-01-30T00:00:00"/>
    <s v="jue"/>
    <x v="1"/>
    <s v="2020"/>
    <n v="9150"/>
    <n v="385.97"/>
  </r>
  <r>
    <x v="661"/>
    <s v="Estados Unidos-Puerto Viejo"/>
    <n v="27"/>
    <n v="15"/>
    <x v="5"/>
    <x v="2"/>
    <d v="2020-01-26T00:00:00"/>
    <s v="dom"/>
    <x v="1"/>
    <s v="2020"/>
    <n v="3737"/>
    <n v="209.82"/>
  </r>
  <r>
    <x v="662"/>
    <s v="Canadá-Dominicana"/>
    <n v="17"/>
    <n v="7"/>
    <x v="7"/>
    <x v="8"/>
    <d v="2020-01-21T00:00:00"/>
    <s v="mar"/>
    <x v="1"/>
    <s v="2020"/>
    <n v="8328"/>
    <n v="261.23"/>
  </r>
  <r>
    <x v="663"/>
    <s v="Argentina-Volcán Poás"/>
    <n v="21"/>
    <n v="10"/>
    <x v="4"/>
    <x v="4"/>
    <d v="2020-01-20T00:00:00"/>
    <s v="lun"/>
    <x v="1"/>
    <s v="2020"/>
    <n v="3449"/>
    <n v="364.55"/>
  </r>
  <r>
    <x v="664"/>
    <s v="Canadá-Manuel Antonio"/>
    <n v="21"/>
    <n v="7"/>
    <x v="7"/>
    <x v="1"/>
    <d v="2020-02-05T00:00:00"/>
    <s v="mié"/>
    <x v="0"/>
    <s v="2020"/>
    <n v="9989"/>
    <n v="257.79000000000002"/>
  </r>
  <r>
    <x v="665"/>
    <s v="Canadá-Puerto Viejo"/>
    <n v="19"/>
    <n v="7"/>
    <x v="7"/>
    <x v="2"/>
    <d v="2020-02-24T00:00:00"/>
    <s v="lun"/>
    <x v="0"/>
    <s v="2020"/>
    <n v="8402"/>
    <n v="451.51"/>
  </r>
  <r>
    <x v="666"/>
    <s v="Reino Unido-Puerto Viejo"/>
    <n v="24"/>
    <n v="12"/>
    <x v="3"/>
    <x v="2"/>
    <d v="2020-01-26T00:00:00"/>
    <s v="dom"/>
    <x v="1"/>
    <s v="2020"/>
    <n v="8895"/>
    <n v="51.14"/>
  </r>
  <r>
    <x v="667"/>
    <s v="España-San José"/>
    <n v="15"/>
    <n v="7"/>
    <x v="6"/>
    <x v="6"/>
    <d v="2020-01-25T00:00:00"/>
    <s v="sáb"/>
    <x v="1"/>
    <s v="2020"/>
    <n v="819"/>
    <n v="182.04"/>
  </r>
  <r>
    <x v="668"/>
    <s v="España-Sarapiquí"/>
    <n v="16"/>
    <n v="7"/>
    <x v="6"/>
    <x v="7"/>
    <d v="2020-01-09T00:00:00"/>
    <s v="jue"/>
    <x v="1"/>
    <s v="2020"/>
    <n v="5401"/>
    <n v="59.1"/>
  </r>
  <r>
    <x v="669"/>
    <s v="Argentina-Puerto Viejo"/>
    <n v="22"/>
    <n v="10"/>
    <x v="4"/>
    <x v="2"/>
    <d v="2020-01-02T00:00:00"/>
    <s v="jue"/>
    <x v="1"/>
    <s v="2020"/>
    <n v="3501"/>
    <n v="129.37"/>
  </r>
  <r>
    <x v="670"/>
    <s v="Reino Unido-Puerto Viejo"/>
    <n v="24"/>
    <n v="12"/>
    <x v="3"/>
    <x v="2"/>
    <d v="2020-02-05T00:00:00"/>
    <s v="mié"/>
    <x v="0"/>
    <s v="2020"/>
    <n v="5623"/>
    <n v="188.07"/>
  </r>
  <r>
    <x v="671"/>
    <s v="Canadá-Puerto Viejo"/>
    <n v="19"/>
    <n v="7"/>
    <x v="7"/>
    <x v="2"/>
    <d v="2020-02-12T00:00:00"/>
    <s v="mié"/>
    <x v="0"/>
    <s v="2020"/>
    <n v="8335"/>
    <n v="482.03"/>
  </r>
  <r>
    <x v="672"/>
    <s v="México-Puerto Viejo"/>
    <n v="19"/>
    <n v="7"/>
    <x v="0"/>
    <x v="2"/>
    <d v="2020-01-15T00:00:00"/>
    <s v="mié"/>
    <x v="1"/>
    <s v="2020"/>
    <n v="1690"/>
    <n v="418.49"/>
  </r>
  <r>
    <x v="673"/>
    <s v="España-Puerto Viejo"/>
    <n v="19"/>
    <n v="7"/>
    <x v="6"/>
    <x v="2"/>
    <d v="2020-01-07T00:00:00"/>
    <s v="mar"/>
    <x v="1"/>
    <s v="2020"/>
    <n v="3639"/>
    <n v="435.58"/>
  </r>
  <r>
    <x v="674"/>
    <s v="China-San José"/>
    <n v="14"/>
    <n v="6"/>
    <x v="1"/>
    <x v="6"/>
    <d v="2020-02-02T00:00:00"/>
    <s v="dom"/>
    <x v="0"/>
    <s v="2020"/>
    <n v="9742"/>
    <n v="345.83"/>
  </r>
  <r>
    <x v="675"/>
    <s v="Canadá-Río Celeste"/>
    <n v="18"/>
    <n v="7"/>
    <x v="7"/>
    <x v="5"/>
    <d v="2020-01-02T00:00:00"/>
    <s v="jue"/>
    <x v="1"/>
    <s v="2020"/>
    <n v="1537"/>
    <n v="245.84"/>
  </r>
  <r>
    <x v="676"/>
    <s v="Estados Unidos-Río Celeste"/>
    <n v="26"/>
    <n v="15"/>
    <x v="5"/>
    <x v="5"/>
    <d v="2020-01-16T00:00:00"/>
    <s v="jue"/>
    <x v="1"/>
    <s v="2020"/>
    <n v="3229"/>
    <n v="426.39"/>
  </r>
  <r>
    <x v="677"/>
    <s v="Estados Unidos-Liberia"/>
    <n v="22"/>
    <n v="15"/>
    <x v="5"/>
    <x v="0"/>
    <d v="2020-01-01T00:00:00"/>
    <s v="mié"/>
    <x v="1"/>
    <s v="2020"/>
    <n v="5771"/>
    <n v="193.57"/>
  </r>
  <r>
    <x v="678"/>
    <s v="Canadá-San José"/>
    <n v="15"/>
    <n v="7"/>
    <x v="7"/>
    <x v="6"/>
    <d v="2020-02-27T00:00:00"/>
    <s v="jue"/>
    <x v="0"/>
    <s v="2020"/>
    <n v="7635"/>
    <n v="70.2"/>
  </r>
  <r>
    <x v="679"/>
    <s v="España-San José"/>
    <n v="15"/>
    <n v="7"/>
    <x v="6"/>
    <x v="6"/>
    <d v="2020-01-14T00:00:00"/>
    <s v="mar"/>
    <x v="1"/>
    <s v="2020"/>
    <n v="7238"/>
    <n v="300.14999999999998"/>
  </r>
  <r>
    <x v="680"/>
    <s v="Alemania-Volcán Poás"/>
    <n v="20"/>
    <n v="9"/>
    <x v="2"/>
    <x v="4"/>
    <d v="2020-02-06T00:00:00"/>
    <s v="jue"/>
    <x v="0"/>
    <s v="2020"/>
    <n v="7359"/>
    <n v="95.8"/>
  </r>
  <r>
    <x v="681"/>
    <s v="Argentina-Volcán Poás"/>
    <n v="21"/>
    <n v="10"/>
    <x v="4"/>
    <x v="4"/>
    <d v="2020-01-07T00:00:00"/>
    <s v="mar"/>
    <x v="1"/>
    <s v="2020"/>
    <n v="7818"/>
    <n v="331.38"/>
  </r>
  <r>
    <x v="682"/>
    <s v="China-Fortuna"/>
    <n v="13"/>
    <n v="6"/>
    <x v="1"/>
    <x v="3"/>
    <d v="2020-02-17T00:00:00"/>
    <s v="lun"/>
    <x v="0"/>
    <s v="2020"/>
    <n v="5338"/>
    <n v="375.25"/>
  </r>
  <r>
    <x v="683"/>
    <s v="Estados Unidos-Volcán Poás"/>
    <n v="26"/>
    <n v="15"/>
    <x v="5"/>
    <x v="4"/>
    <d v="2020-02-21T00:00:00"/>
    <s v="vie"/>
    <x v="0"/>
    <s v="2020"/>
    <n v="2252"/>
    <n v="132.01"/>
  </r>
  <r>
    <x v="684"/>
    <s v="Canadá-Volcán Poás"/>
    <n v="18"/>
    <n v="7"/>
    <x v="7"/>
    <x v="4"/>
    <d v="2020-01-09T00:00:00"/>
    <s v="jue"/>
    <x v="1"/>
    <s v="2020"/>
    <n v="2759"/>
    <n v="99.23"/>
  </r>
  <r>
    <x v="685"/>
    <s v="China-Dominicana"/>
    <n v="16"/>
    <n v="6"/>
    <x v="1"/>
    <x v="8"/>
    <d v="2020-02-12T00:00:00"/>
    <s v="mié"/>
    <x v="0"/>
    <s v="2020"/>
    <n v="5085"/>
    <n v="153.41999999999999"/>
  </r>
  <r>
    <x v="686"/>
    <s v="China-Puerto Viejo"/>
    <n v="18"/>
    <n v="6"/>
    <x v="1"/>
    <x v="2"/>
    <d v="2020-01-21T00:00:00"/>
    <s v="mar"/>
    <x v="1"/>
    <s v="2020"/>
    <n v="6332"/>
    <n v="376.98"/>
  </r>
  <r>
    <x v="687"/>
    <s v="Estados Unidos-Volcán Poás"/>
    <n v="26"/>
    <n v="15"/>
    <x v="5"/>
    <x v="4"/>
    <d v="2020-01-14T00:00:00"/>
    <s v="mar"/>
    <x v="1"/>
    <s v="2020"/>
    <n v="9855"/>
    <n v="61.22"/>
  </r>
  <r>
    <x v="688"/>
    <s v="Canadá-Puerto Viejo"/>
    <n v="19"/>
    <n v="7"/>
    <x v="7"/>
    <x v="2"/>
    <d v="2020-01-11T00:00:00"/>
    <s v="sáb"/>
    <x v="1"/>
    <s v="2020"/>
    <n v="7720"/>
    <n v="121.14"/>
  </r>
  <r>
    <x v="689"/>
    <s v="Argentina-Sarapiquí"/>
    <n v="19"/>
    <n v="10"/>
    <x v="4"/>
    <x v="7"/>
    <d v="2020-02-22T00:00:00"/>
    <s v="sáb"/>
    <x v="0"/>
    <s v="2020"/>
    <n v="9470"/>
    <n v="295.26"/>
  </r>
  <r>
    <x v="690"/>
    <s v="España-Sarapiquí"/>
    <n v="16"/>
    <n v="7"/>
    <x v="6"/>
    <x v="7"/>
    <d v="2020-01-10T00:00:00"/>
    <s v="vie"/>
    <x v="1"/>
    <s v="2020"/>
    <n v="6780"/>
    <n v="361.97"/>
  </r>
  <r>
    <x v="691"/>
    <s v="Argentina-Volcán Poás"/>
    <n v="21"/>
    <n v="10"/>
    <x v="4"/>
    <x v="4"/>
    <d v="2020-02-18T00:00:00"/>
    <s v="mar"/>
    <x v="0"/>
    <s v="2020"/>
    <n v="8110"/>
    <n v="205.95"/>
  </r>
  <r>
    <x v="692"/>
    <s v="Estados Unidos-Volcán Poás"/>
    <n v="26"/>
    <n v="15"/>
    <x v="5"/>
    <x v="4"/>
    <d v="2020-02-29T00:00:00"/>
    <s v="sáb"/>
    <x v="0"/>
    <s v="2020"/>
    <n v="8125"/>
    <n v="440.68"/>
  </r>
  <r>
    <x v="693"/>
    <s v="Reino Unido-Manuel Antonio"/>
    <n v="26"/>
    <n v="12"/>
    <x v="3"/>
    <x v="1"/>
    <d v="2020-01-17T00:00:00"/>
    <s v="vie"/>
    <x v="1"/>
    <s v="2020"/>
    <n v="1853"/>
    <n v="111.48"/>
  </r>
  <r>
    <x v="694"/>
    <s v="Estados Unidos-Liberia"/>
    <n v="22"/>
    <n v="15"/>
    <x v="5"/>
    <x v="0"/>
    <d v="2020-02-01T00:00:00"/>
    <s v="sáb"/>
    <x v="0"/>
    <s v="2020"/>
    <n v="228"/>
    <n v="495.5"/>
  </r>
  <r>
    <x v="695"/>
    <s v="Argentina-Puerto Viejo"/>
    <n v="22"/>
    <n v="10"/>
    <x v="4"/>
    <x v="2"/>
    <d v="2020-02-01T00:00:00"/>
    <s v="sáb"/>
    <x v="0"/>
    <s v="2020"/>
    <n v="2335"/>
    <n v="290.98"/>
  </r>
  <r>
    <x v="696"/>
    <s v="China-Manuel Antonio"/>
    <n v="20"/>
    <n v="6"/>
    <x v="1"/>
    <x v="1"/>
    <d v="2020-01-03T00:00:00"/>
    <s v="vie"/>
    <x v="1"/>
    <s v="2020"/>
    <n v="1675"/>
    <n v="191.33"/>
  </r>
  <r>
    <x v="697"/>
    <s v="México-Fortuna"/>
    <n v="14"/>
    <n v="7"/>
    <x v="0"/>
    <x v="3"/>
    <d v="2020-02-01T00:00:00"/>
    <s v="sáb"/>
    <x v="0"/>
    <s v="2020"/>
    <n v="4111"/>
    <n v="86.82"/>
  </r>
  <r>
    <x v="698"/>
    <s v="Estados Unidos-Puerto Viejo"/>
    <n v="27"/>
    <n v="15"/>
    <x v="5"/>
    <x v="2"/>
    <d v="2020-02-11T00:00:00"/>
    <s v="mar"/>
    <x v="0"/>
    <s v="2020"/>
    <n v="8282"/>
    <n v="128.80000000000001"/>
  </r>
  <r>
    <x v="699"/>
    <s v="Alemania-Sarapiquí"/>
    <n v="18"/>
    <n v="9"/>
    <x v="2"/>
    <x v="7"/>
    <d v="2020-01-30T00:00:00"/>
    <s v="jue"/>
    <x v="1"/>
    <s v="2020"/>
    <n v="3710"/>
    <n v="225.26"/>
  </r>
  <r>
    <x v="700"/>
    <s v="México-San José"/>
    <n v="15"/>
    <n v="7"/>
    <x v="0"/>
    <x v="6"/>
    <d v="2020-01-11T00:00:00"/>
    <s v="sáb"/>
    <x v="1"/>
    <s v="2020"/>
    <n v="5842"/>
    <n v="234.98"/>
  </r>
  <r>
    <x v="701"/>
    <s v="Estados Unidos-Sarapiquí"/>
    <n v="24"/>
    <n v="15"/>
    <x v="5"/>
    <x v="7"/>
    <d v="2020-02-28T00:00:00"/>
    <s v="vie"/>
    <x v="0"/>
    <s v="2020"/>
    <n v="843"/>
    <n v="263.66000000000003"/>
  </r>
  <r>
    <x v="702"/>
    <s v="España-Liberia"/>
    <n v="14"/>
    <n v="7"/>
    <x v="6"/>
    <x v="0"/>
    <d v="2020-01-12T00:00:00"/>
    <s v="dom"/>
    <x v="1"/>
    <s v="2020"/>
    <n v="7593"/>
    <n v="325.60000000000002"/>
  </r>
  <r>
    <x v="703"/>
    <s v="Estados Unidos-Liberia"/>
    <n v="22"/>
    <n v="15"/>
    <x v="5"/>
    <x v="0"/>
    <d v="2020-01-04T00:00:00"/>
    <s v="sáb"/>
    <x v="1"/>
    <s v="2020"/>
    <n v="1442"/>
    <n v="200.12"/>
  </r>
  <r>
    <x v="704"/>
    <s v="Reino Unido-Puerto Viejo"/>
    <n v="24"/>
    <n v="12"/>
    <x v="3"/>
    <x v="2"/>
    <d v="2020-02-03T00:00:00"/>
    <s v="lun"/>
    <x v="0"/>
    <s v="2020"/>
    <n v="8897"/>
    <n v="293.33"/>
  </r>
  <r>
    <x v="705"/>
    <s v="Argentina-Manuel Antonio"/>
    <n v="24"/>
    <n v="10"/>
    <x v="4"/>
    <x v="1"/>
    <d v="2020-02-16T00:00:00"/>
    <s v="dom"/>
    <x v="0"/>
    <s v="2020"/>
    <n v="4885"/>
    <n v="273.91000000000003"/>
  </r>
  <r>
    <x v="706"/>
    <s v="Argentina-Dominicana"/>
    <n v="20"/>
    <n v="10"/>
    <x v="4"/>
    <x v="8"/>
    <d v="2020-01-20T00:00:00"/>
    <s v="lun"/>
    <x v="1"/>
    <s v="2020"/>
    <n v="5294"/>
    <n v="468.67"/>
  </r>
  <r>
    <x v="707"/>
    <s v="España-Volcán Poás"/>
    <n v="18"/>
    <n v="7"/>
    <x v="6"/>
    <x v="4"/>
    <d v="2020-01-13T00:00:00"/>
    <s v="lun"/>
    <x v="1"/>
    <s v="2020"/>
    <n v="2725"/>
    <n v="476.44"/>
  </r>
  <r>
    <x v="708"/>
    <s v="Argentina-San José"/>
    <n v="18"/>
    <n v="10"/>
    <x v="4"/>
    <x v="6"/>
    <d v="2020-02-22T00:00:00"/>
    <s v="sáb"/>
    <x v="0"/>
    <s v="2020"/>
    <n v="6758"/>
    <n v="226.92"/>
  </r>
  <r>
    <x v="709"/>
    <s v="China-Fortuna"/>
    <n v="13"/>
    <n v="6"/>
    <x v="1"/>
    <x v="3"/>
    <d v="2020-01-22T00:00:00"/>
    <s v="mié"/>
    <x v="1"/>
    <s v="2020"/>
    <n v="1525"/>
    <n v="125.39"/>
  </r>
  <r>
    <x v="710"/>
    <s v="Argentina-Río Celeste"/>
    <n v="21"/>
    <n v="10"/>
    <x v="4"/>
    <x v="5"/>
    <d v="2020-02-23T00:00:00"/>
    <s v="dom"/>
    <x v="0"/>
    <s v="2020"/>
    <n v="3262"/>
    <n v="391.49"/>
  </r>
  <r>
    <x v="711"/>
    <s v="México-Fortuna"/>
    <n v="14"/>
    <n v="7"/>
    <x v="0"/>
    <x v="3"/>
    <d v="2020-01-12T00:00:00"/>
    <s v="dom"/>
    <x v="1"/>
    <s v="2020"/>
    <n v="781"/>
    <n v="67.05"/>
  </r>
  <r>
    <x v="712"/>
    <s v="China-Río Celeste"/>
    <n v="17"/>
    <n v="6"/>
    <x v="1"/>
    <x v="5"/>
    <d v="2020-01-29T00:00:00"/>
    <s v="mié"/>
    <x v="1"/>
    <s v="2020"/>
    <n v="2844"/>
    <n v="429.84"/>
  </r>
  <r>
    <x v="713"/>
    <s v="Alemania-Puerto Viejo"/>
    <n v="21"/>
    <n v="9"/>
    <x v="2"/>
    <x v="2"/>
    <d v="2020-02-13T00:00:00"/>
    <s v="jue"/>
    <x v="0"/>
    <s v="2020"/>
    <n v="2637"/>
    <n v="149.99"/>
  </r>
  <r>
    <x v="714"/>
    <s v="China-Liberia"/>
    <n v="13"/>
    <n v="6"/>
    <x v="1"/>
    <x v="0"/>
    <d v="2020-02-20T00:00:00"/>
    <s v="jue"/>
    <x v="0"/>
    <s v="2020"/>
    <n v="5451"/>
    <n v="437.85"/>
  </r>
  <r>
    <x v="715"/>
    <s v="México-Liberia"/>
    <n v="14"/>
    <n v="7"/>
    <x v="0"/>
    <x v="0"/>
    <d v="2020-02-26T00:00:00"/>
    <s v="mié"/>
    <x v="0"/>
    <s v="2020"/>
    <n v="1716"/>
    <n v="311.45"/>
  </r>
  <r>
    <x v="716"/>
    <s v="Alemania-Manuel Antonio"/>
    <n v="23"/>
    <n v="9"/>
    <x v="2"/>
    <x v="1"/>
    <d v="2020-02-18T00:00:00"/>
    <s v="mar"/>
    <x v="0"/>
    <s v="2020"/>
    <n v="8934"/>
    <n v="393.5"/>
  </r>
  <r>
    <x v="717"/>
    <s v="España-Liberia"/>
    <n v="14"/>
    <n v="7"/>
    <x v="6"/>
    <x v="0"/>
    <d v="2020-01-23T00:00:00"/>
    <s v="jue"/>
    <x v="1"/>
    <s v="2020"/>
    <n v="4691"/>
    <n v="60.07"/>
  </r>
  <r>
    <x v="718"/>
    <s v="Alemania-San José"/>
    <n v="17"/>
    <n v="9"/>
    <x v="2"/>
    <x v="6"/>
    <d v="2020-02-17T00:00:00"/>
    <s v="lun"/>
    <x v="0"/>
    <s v="2020"/>
    <n v="3151"/>
    <n v="77.069999999999993"/>
  </r>
  <r>
    <x v="719"/>
    <s v="Estados Unidos-Fortuna"/>
    <n v="22"/>
    <n v="15"/>
    <x v="5"/>
    <x v="3"/>
    <d v="2020-01-31T00:00:00"/>
    <s v="vie"/>
    <x v="1"/>
    <s v="2020"/>
    <n v="5202"/>
    <n v="417.12"/>
  </r>
  <r>
    <x v="720"/>
    <s v="México-Manuel Antonio"/>
    <n v="21"/>
    <n v="7"/>
    <x v="0"/>
    <x v="1"/>
    <d v="2020-02-22T00:00:00"/>
    <s v="sáb"/>
    <x v="0"/>
    <s v="2020"/>
    <n v="3129"/>
    <n v="412.96"/>
  </r>
  <r>
    <x v="721"/>
    <s v="China-Fortuna"/>
    <n v="13"/>
    <n v="6"/>
    <x v="1"/>
    <x v="3"/>
    <d v="2020-01-17T00:00:00"/>
    <s v="vie"/>
    <x v="1"/>
    <s v="2020"/>
    <n v="1742"/>
    <n v="348.08"/>
  </r>
  <r>
    <x v="722"/>
    <s v="Alemania-Volcán Poás"/>
    <n v="20"/>
    <n v="9"/>
    <x v="2"/>
    <x v="4"/>
    <d v="2020-01-24T00:00:00"/>
    <s v="vie"/>
    <x v="1"/>
    <s v="2020"/>
    <n v="7895"/>
    <n v="480.31"/>
  </r>
  <r>
    <x v="723"/>
    <s v="México-Río Celeste"/>
    <n v="18"/>
    <n v="7"/>
    <x v="0"/>
    <x v="5"/>
    <d v="2020-02-26T00:00:00"/>
    <s v="mié"/>
    <x v="0"/>
    <s v="2020"/>
    <n v="255"/>
    <n v="168.82"/>
  </r>
  <r>
    <x v="724"/>
    <s v="Canadá-Liberia"/>
    <n v="14"/>
    <n v="7"/>
    <x v="7"/>
    <x v="0"/>
    <d v="2020-01-07T00:00:00"/>
    <s v="mar"/>
    <x v="1"/>
    <s v="2020"/>
    <n v="1050"/>
    <n v="265.51"/>
  </r>
  <r>
    <x v="725"/>
    <s v="Reino Unido-San José"/>
    <n v="20"/>
    <n v="12"/>
    <x v="3"/>
    <x v="6"/>
    <d v="2020-01-06T00:00:00"/>
    <s v="lun"/>
    <x v="1"/>
    <s v="2020"/>
    <n v="2994"/>
    <n v="445.55"/>
  </r>
  <r>
    <x v="726"/>
    <s v="Alemania-Puerto Viejo"/>
    <n v="21"/>
    <n v="9"/>
    <x v="2"/>
    <x v="2"/>
    <d v="2020-02-29T00:00:00"/>
    <s v="sáb"/>
    <x v="0"/>
    <s v="2020"/>
    <n v="6338"/>
    <n v="312.24"/>
  </r>
  <r>
    <x v="727"/>
    <s v="Estados Unidos-Liberia"/>
    <n v="22"/>
    <n v="15"/>
    <x v="5"/>
    <x v="0"/>
    <d v="2020-01-30T00:00:00"/>
    <s v="jue"/>
    <x v="1"/>
    <s v="2020"/>
    <n v="6825"/>
    <n v="484.91"/>
  </r>
  <r>
    <x v="728"/>
    <s v="Alemania-Sarapiquí"/>
    <n v="18"/>
    <n v="9"/>
    <x v="2"/>
    <x v="7"/>
    <d v="2020-01-21T00:00:00"/>
    <s v="mar"/>
    <x v="1"/>
    <s v="2020"/>
    <n v="3189"/>
    <n v="69.66"/>
  </r>
  <r>
    <x v="729"/>
    <s v="Canadá-Río Celeste"/>
    <n v="18"/>
    <n v="7"/>
    <x v="7"/>
    <x v="5"/>
    <d v="2020-01-19T00:00:00"/>
    <s v="dom"/>
    <x v="1"/>
    <s v="2020"/>
    <n v="8315"/>
    <n v="207.08"/>
  </r>
  <r>
    <x v="730"/>
    <s v="Estados Unidos-Dominicana"/>
    <n v="25"/>
    <n v="15"/>
    <x v="5"/>
    <x v="8"/>
    <d v="2020-02-26T00:00:00"/>
    <s v="mié"/>
    <x v="0"/>
    <s v="2020"/>
    <n v="1447"/>
    <n v="441.83"/>
  </r>
  <r>
    <x v="731"/>
    <s v="Reino Unido-Dominicana"/>
    <n v="22"/>
    <n v="12"/>
    <x v="3"/>
    <x v="8"/>
    <d v="2020-01-05T00:00:00"/>
    <s v="dom"/>
    <x v="1"/>
    <s v="2020"/>
    <n v="5748"/>
    <n v="354.12"/>
  </r>
  <r>
    <x v="732"/>
    <s v="China-Sarapiquí"/>
    <n v="15"/>
    <n v="6"/>
    <x v="1"/>
    <x v="7"/>
    <d v="2020-02-20T00:00:00"/>
    <s v="jue"/>
    <x v="0"/>
    <s v="2020"/>
    <n v="296"/>
    <n v="213.79"/>
  </r>
  <r>
    <x v="733"/>
    <s v="Canadá-Dominicana"/>
    <n v="17"/>
    <n v="7"/>
    <x v="7"/>
    <x v="8"/>
    <d v="2020-02-12T00:00:00"/>
    <s v="mié"/>
    <x v="0"/>
    <s v="2020"/>
    <n v="7126"/>
    <n v="373.26"/>
  </r>
  <r>
    <x v="734"/>
    <s v="Reino Unido-Dominicana"/>
    <n v="22"/>
    <n v="12"/>
    <x v="3"/>
    <x v="8"/>
    <d v="2020-02-07T00:00:00"/>
    <s v="vie"/>
    <x v="0"/>
    <s v="2020"/>
    <n v="5517"/>
    <n v="119.63"/>
  </r>
  <r>
    <x v="735"/>
    <s v="China-Río Celeste"/>
    <n v="17"/>
    <n v="6"/>
    <x v="1"/>
    <x v="5"/>
    <d v="2020-01-02T00:00:00"/>
    <s v="jue"/>
    <x v="1"/>
    <s v="2020"/>
    <n v="8383"/>
    <n v="471.94"/>
  </r>
  <r>
    <x v="736"/>
    <s v="Alemania-Río Celeste"/>
    <n v="20"/>
    <n v="9"/>
    <x v="2"/>
    <x v="5"/>
    <d v="2020-02-28T00:00:00"/>
    <s v="vie"/>
    <x v="0"/>
    <s v="2020"/>
    <n v="9955"/>
    <n v="94.48"/>
  </r>
  <r>
    <x v="737"/>
    <s v="Estados Unidos-Sarapiquí"/>
    <n v="24"/>
    <n v="15"/>
    <x v="5"/>
    <x v="7"/>
    <d v="2020-02-18T00:00:00"/>
    <s v="mar"/>
    <x v="0"/>
    <s v="2020"/>
    <n v="2292"/>
    <n v="110.32"/>
  </r>
  <r>
    <x v="738"/>
    <s v="España-Manuel Antonio"/>
    <n v="21"/>
    <n v="7"/>
    <x v="6"/>
    <x v="1"/>
    <d v="2020-01-29T00:00:00"/>
    <s v="mié"/>
    <x v="1"/>
    <s v="2020"/>
    <n v="5090"/>
    <n v="379.84"/>
  </r>
  <r>
    <x v="739"/>
    <s v="México-Volcán Poás"/>
    <n v="18"/>
    <n v="7"/>
    <x v="0"/>
    <x v="4"/>
    <d v="2020-02-01T00:00:00"/>
    <s v="sáb"/>
    <x v="0"/>
    <s v="2020"/>
    <n v="6654"/>
    <n v="391.06"/>
  </r>
  <r>
    <x v="740"/>
    <s v="China-Dominicana"/>
    <n v="16"/>
    <n v="6"/>
    <x v="1"/>
    <x v="8"/>
    <d v="2020-02-10T00:00:00"/>
    <s v="lun"/>
    <x v="0"/>
    <s v="2020"/>
    <n v="9221"/>
    <n v="155.46"/>
  </r>
  <r>
    <x v="741"/>
    <s v="China-Dominicana"/>
    <n v="16"/>
    <n v="6"/>
    <x v="1"/>
    <x v="8"/>
    <d v="2020-02-21T00:00:00"/>
    <s v="vie"/>
    <x v="0"/>
    <s v="2020"/>
    <n v="1819"/>
    <n v="132.33000000000001"/>
  </r>
  <r>
    <x v="742"/>
    <s v="España-San José"/>
    <n v="15"/>
    <n v="7"/>
    <x v="6"/>
    <x v="6"/>
    <d v="2020-02-19T00:00:00"/>
    <s v="mié"/>
    <x v="0"/>
    <s v="2020"/>
    <n v="2142"/>
    <n v="345.05"/>
  </r>
  <r>
    <x v="743"/>
    <s v="Argentina-Dominicana"/>
    <n v="20"/>
    <n v="10"/>
    <x v="4"/>
    <x v="8"/>
    <d v="2020-01-02T00:00:00"/>
    <s v="jue"/>
    <x v="1"/>
    <s v="2020"/>
    <n v="8334"/>
    <n v="406.7"/>
  </r>
  <r>
    <x v="744"/>
    <s v="España-San José"/>
    <n v="15"/>
    <n v="7"/>
    <x v="6"/>
    <x v="6"/>
    <d v="2020-02-10T00:00:00"/>
    <s v="lun"/>
    <x v="0"/>
    <s v="2020"/>
    <n v="5436"/>
    <n v="183.56"/>
  </r>
  <r>
    <x v="745"/>
    <s v="Argentina-Volcán Poás"/>
    <n v="21"/>
    <n v="10"/>
    <x v="4"/>
    <x v="4"/>
    <d v="2020-02-03T00:00:00"/>
    <s v="lun"/>
    <x v="0"/>
    <s v="2020"/>
    <n v="3915"/>
    <n v="216.43"/>
  </r>
  <r>
    <x v="746"/>
    <s v="Estados Unidos-Manuel Antonio"/>
    <n v="29"/>
    <n v="15"/>
    <x v="5"/>
    <x v="1"/>
    <d v="2020-01-30T00:00:00"/>
    <s v="jue"/>
    <x v="1"/>
    <s v="2020"/>
    <n v="7837"/>
    <n v="172.14"/>
  </r>
  <r>
    <x v="747"/>
    <s v="Reino Unido-Fortuna"/>
    <n v="19"/>
    <n v="12"/>
    <x v="3"/>
    <x v="3"/>
    <d v="2020-01-19T00:00:00"/>
    <s v="dom"/>
    <x v="1"/>
    <s v="2020"/>
    <n v="3558"/>
    <n v="413.33"/>
  </r>
  <r>
    <x v="748"/>
    <s v="Alemania-Dominicana"/>
    <n v="19"/>
    <n v="9"/>
    <x v="2"/>
    <x v="8"/>
    <d v="2020-02-10T00:00:00"/>
    <s v="lun"/>
    <x v="0"/>
    <s v="2020"/>
    <n v="3802"/>
    <n v="492.65"/>
  </r>
  <r>
    <x v="749"/>
    <s v="Canadá-Liberia"/>
    <n v="14"/>
    <n v="7"/>
    <x v="7"/>
    <x v="0"/>
    <d v="2020-01-12T00:00:00"/>
    <s v="dom"/>
    <x v="1"/>
    <s v="2020"/>
    <n v="1407"/>
    <n v="413.2"/>
  </r>
  <r>
    <x v="750"/>
    <s v="China-Río Celeste"/>
    <n v="17"/>
    <n v="6"/>
    <x v="1"/>
    <x v="5"/>
    <d v="2020-02-18T00:00:00"/>
    <s v="mar"/>
    <x v="0"/>
    <s v="2020"/>
    <n v="9230"/>
    <n v="376.54"/>
  </r>
  <r>
    <x v="751"/>
    <s v="México-Manuel Antonio"/>
    <n v="21"/>
    <n v="7"/>
    <x v="0"/>
    <x v="1"/>
    <d v="2020-02-05T00:00:00"/>
    <s v="mié"/>
    <x v="0"/>
    <s v="2020"/>
    <n v="1274"/>
    <n v="52.34"/>
  </r>
  <r>
    <x v="752"/>
    <s v="Argentina-Río Celeste"/>
    <n v="21"/>
    <n v="10"/>
    <x v="4"/>
    <x v="5"/>
    <d v="2020-02-22T00:00:00"/>
    <s v="sáb"/>
    <x v="0"/>
    <s v="2020"/>
    <n v="9945"/>
    <n v="471.52"/>
  </r>
  <r>
    <x v="753"/>
    <s v="España-Dominicana"/>
    <n v="17"/>
    <n v="7"/>
    <x v="6"/>
    <x v="8"/>
    <d v="2020-02-08T00:00:00"/>
    <s v="sáb"/>
    <x v="0"/>
    <s v="2020"/>
    <n v="5969"/>
    <n v="364.4"/>
  </r>
  <r>
    <x v="754"/>
    <s v="México-San José"/>
    <n v="15"/>
    <n v="7"/>
    <x v="0"/>
    <x v="6"/>
    <d v="2020-01-29T00:00:00"/>
    <s v="mié"/>
    <x v="1"/>
    <s v="2020"/>
    <n v="9617"/>
    <n v="88.31"/>
  </r>
  <r>
    <x v="755"/>
    <s v="Estados Unidos-Dominicana"/>
    <n v="25"/>
    <n v="15"/>
    <x v="5"/>
    <x v="8"/>
    <d v="2020-01-08T00:00:00"/>
    <s v="mié"/>
    <x v="1"/>
    <s v="2020"/>
    <n v="9459"/>
    <n v="201.84"/>
  </r>
  <r>
    <x v="756"/>
    <s v="Argentina-Manuel Antonio"/>
    <n v="24"/>
    <n v="10"/>
    <x v="4"/>
    <x v="1"/>
    <d v="2020-02-28T00:00:00"/>
    <s v="vie"/>
    <x v="0"/>
    <s v="2020"/>
    <n v="6671"/>
    <n v="434.75"/>
  </r>
  <r>
    <x v="757"/>
    <s v="Canadá-Sarapiquí"/>
    <n v="16"/>
    <n v="7"/>
    <x v="7"/>
    <x v="7"/>
    <d v="2020-01-04T00:00:00"/>
    <s v="sáb"/>
    <x v="1"/>
    <s v="2020"/>
    <n v="8655"/>
    <n v="247.75"/>
  </r>
  <r>
    <x v="758"/>
    <s v="Alemania-Manuel Antonio"/>
    <n v="23"/>
    <n v="9"/>
    <x v="2"/>
    <x v="1"/>
    <d v="2020-02-08T00:00:00"/>
    <s v="sáb"/>
    <x v="0"/>
    <s v="2020"/>
    <n v="5850"/>
    <n v="326.41000000000003"/>
  </r>
  <r>
    <x v="759"/>
    <s v="Reino Unido-Manuel Antonio"/>
    <n v="26"/>
    <n v="12"/>
    <x v="3"/>
    <x v="1"/>
    <d v="2020-02-20T00:00:00"/>
    <s v="jue"/>
    <x v="0"/>
    <s v="2020"/>
    <n v="8098"/>
    <n v="397.46"/>
  </r>
  <r>
    <x v="760"/>
    <s v="Canadá-Río Celeste"/>
    <n v="18"/>
    <n v="7"/>
    <x v="7"/>
    <x v="5"/>
    <d v="2020-01-11T00:00:00"/>
    <s v="sáb"/>
    <x v="1"/>
    <s v="2020"/>
    <n v="7087"/>
    <n v="488.53"/>
  </r>
  <r>
    <x v="761"/>
    <s v="Estados Unidos-San José"/>
    <n v="23"/>
    <n v="15"/>
    <x v="5"/>
    <x v="6"/>
    <d v="2020-01-08T00:00:00"/>
    <s v="mié"/>
    <x v="1"/>
    <s v="2020"/>
    <n v="942"/>
    <n v="72.319999999999993"/>
  </r>
  <r>
    <x v="762"/>
    <s v="Estados Unidos-Liberia"/>
    <n v="22"/>
    <n v="15"/>
    <x v="5"/>
    <x v="0"/>
    <d v="2020-01-04T00:00:00"/>
    <s v="sáb"/>
    <x v="1"/>
    <s v="2020"/>
    <n v="7272"/>
    <n v="56.27"/>
  </r>
  <r>
    <x v="763"/>
    <s v="Canadá-San José"/>
    <n v="15"/>
    <n v="7"/>
    <x v="7"/>
    <x v="6"/>
    <d v="2020-01-24T00:00:00"/>
    <s v="vie"/>
    <x v="1"/>
    <s v="2020"/>
    <n v="4756"/>
    <n v="432.52"/>
  </r>
  <r>
    <x v="764"/>
    <s v="México-Dominicana"/>
    <n v="17"/>
    <n v="7"/>
    <x v="0"/>
    <x v="8"/>
    <d v="2020-02-09T00:00:00"/>
    <s v="dom"/>
    <x v="0"/>
    <s v="2020"/>
    <n v="8775"/>
    <n v="253.21"/>
  </r>
  <r>
    <x v="765"/>
    <s v="China-Dominicana"/>
    <n v="16"/>
    <n v="6"/>
    <x v="1"/>
    <x v="8"/>
    <d v="2020-02-13T00:00:00"/>
    <s v="jue"/>
    <x v="0"/>
    <s v="2020"/>
    <n v="8444"/>
    <n v="383.62"/>
  </r>
  <r>
    <x v="766"/>
    <s v="España-Sarapiquí"/>
    <n v="16"/>
    <n v="7"/>
    <x v="6"/>
    <x v="7"/>
    <d v="2020-02-03T00:00:00"/>
    <s v="lun"/>
    <x v="0"/>
    <s v="2020"/>
    <n v="9137"/>
    <n v="367.71"/>
  </r>
  <r>
    <x v="767"/>
    <s v="China-Volcán Poás"/>
    <n v="17"/>
    <n v="6"/>
    <x v="1"/>
    <x v="4"/>
    <d v="2020-02-24T00:00:00"/>
    <s v="lun"/>
    <x v="0"/>
    <s v="2020"/>
    <n v="9933"/>
    <n v="177.89"/>
  </r>
  <r>
    <x v="768"/>
    <s v="Estados Unidos-San José"/>
    <n v="23"/>
    <n v="15"/>
    <x v="5"/>
    <x v="6"/>
    <d v="2020-02-21T00:00:00"/>
    <s v="vie"/>
    <x v="0"/>
    <s v="2020"/>
    <n v="3443"/>
    <n v="238.53"/>
  </r>
  <r>
    <x v="769"/>
    <s v="México-Manuel Antonio"/>
    <n v="21"/>
    <n v="7"/>
    <x v="0"/>
    <x v="1"/>
    <d v="2020-02-06T00:00:00"/>
    <s v="jue"/>
    <x v="0"/>
    <s v="2020"/>
    <n v="3800"/>
    <n v="498.85"/>
  </r>
  <r>
    <x v="770"/>
    <s v="España-Dominicana"/>
    <n v="17"/>
    <n v="7"/>
    <x v="6"/>
    <x v="8"/>
    <d v="2020-01-21T00:00:00"/>
    <s v="mar"/>
    <x v="1"/>
    <s v="2020"/>
    <n v="898"/>
    <n v="74.87"/>
  </r>
  <r>
    <x v="771"/>
    <s v="China-Volcán Poás"/>
    <n v="17"/>
    <n v="6"/>
    <x v="1"/>
    <x v="4"/>
    <d v="2020-02-20T00:00:00"/>
    <s v="jue"/>
    <x v="0"/>
    <s v="2020"/>
    <n v="5678"/>
    <n v="387.35"/>
  </r>
  <r>
    <x v="772"/>
    <s v="España-Río Celeste"/>
    <n v="18"/>
    <n v="7"/>
    <x v="6"/>
    <x v="5"/>
    <d v="2020-01-03T00:00:00"/>
    <s v="vie"/>
    <x v="1"/>
    <s v="2020"/>
    <n v="929"/>
    <n v="450.84"/>
  </r>
  <r>
    <x v="773"/>
    <s v="México-Liberia"/>
    <n v="14"/>
    <n v="7"/>
    <x v="0"/>
    <x v="0"/>
    <d v="2020-02-16T00:00:00"/>
    <s v="dom"/>
    <x v="0"/>
    <s v="2020"/>
    <n v="3341"/>
    <n v="334.27"/>
  </r>
  <r>
    <x v="774"/>
    <s v="Canadá-Liberia"/>
    <n v="14"/>
    <n v="7"/>
    <x v="7"/>
    <x v="0"/>
    <d v="2020-02-02T00:00:00"/>
    <s v="dom"/>
    <x v="0"/>
    <s v="2020"/>
    <n v="8167"/>
    <n v="323.58"/>
  </r>
  <r>
    <x v="775"/>
    <s v="Canadá-San José"/>
    <n v="15"/>
    <n v="7"/>
    <x v="7"/>
    <x v="6"/>
    <d v="2020-02-05T00:00:00"/>
    <s v="mié"/>
    <x v="0"/>
    <s v="2020"/>
    <n v="1114"/>
    <n v="449.69"/>
  </r>
  <r>
    <x v="776"/>
    <s v="Argentina-Río Celeste"/>
    <n v="21"/>
    <n v="10"/>
    <x v="4"/>
    <x v="5"/>
    <d v="2020-02-18T00:00:00"/>
    <s v="mar"/>
    <x v="0"/>
    <s v="2020"/>
    <n v="2432"/>
    <n v="304.83999999999997"/>
  </r>
  <r>
    <x v="777"/>
    <s v="México-Volcán Poás"/>
    <n v="18"/>
    <n v="7"/>
    <x v="0"/>
    <x v="4"/>
    <d v="2020-02-06T00:00:00"/>
    <s v="jue"/>
    <x v="0"/>
    <s v="2020"/>
    <n v="1062"/>
    <n v="343.41"/>
  </r>
  <r>
    <x v="778"/>
    <s v="México-Liberia"/>
    <n v="14"/>
    <n v="7"/>
    <x v="0"/>
    <x v="0"/>
    <d v="2020-01-24T00:00:00"/>
    <s v="vie"/>
    <x v="1"/>
    <s v="2020"/>
    <n v="9412"/>
    <n v="158.61000000000001"/>
  </r>
  <r>
    <x v="779"/>
    <s v="España-Sarapiquí"/>
    <n v="16"/>
    <n v="7"/>
    <x v="6"/>
    <x v="7"/>
    <d v="2020-01-07T00:00:00"/>
    <s v="mar"/>
    <x v="1"/>
    <s v="2020"/>
    <n v="3817"/>
    <n v="337.66"/>
  </r>
  <r>
    <x v="780"/>
    <s v="Alemania-Manuel Antonio"/>
    <n v="23"/>
    <n v="9"/>
    <x v="2"/>
    <x v="1"/>
    <d v="2020-02-09T00:00:00"/>
    <s v="dom"/>
    <x v="0"/>
    <s v="2020"/>
    <n v="7096"/>
    <n v="403.17"/>
  </r>
  <r>
    <x v="781"/>
    <s v="Alemania-Volcán Poás"/>
    <n v="20"/>
    <n v="9"/>
    <x v="2"/>
    <x v="4"/>
    <d v="2020-02-02T00:00:00"/>
    <s v="dom"/>
    <x v="0"/>
    <s v="2020"/>
    <n v="2028"/>
    <n v="320.33999999999997"/>
  </r>
  <r>
    <x v="782"/>
    <s v="Alemania-Liberia"/>
    <n v="16"/>
    <n v="9"/>
    <x v="2"/>
    <x v="0"/>
    <d v="2020-01-27T00:00:00"/>
    <s v="lun"/>
    <x v="1"/>
    <s v="2020"/>
    <n v="9154"/>
    <n v="99.73"/>
  </r>
  <r>
    <x v="783"/>
    <s v="Estados Unidos-Sarapiquí"/>
    <n v="24"/>
    <n v="15"/>
    <x v="5"/>
    <x v="7"/>
    <d v="2020-02-24T00:00:00"/>
    <s v="lun"/>
    <x v="0"/>
    <s v="2020"/>
    <n v="3537"/>
    <n v="396.38"/>
  </r>
  <r>
    <x v="784"/>
    <s v="Argentina-Liberia"/>
    <n v="17"/>
    <n v="10"/>
    <x v="4"/>
    <x v="0"/>
    <d v="2020-02-26T00:00:00"/>
    <s v="mié"/>
    <x v="0"/>
    <s v="2020"/>
    <n v="363"/>
    <n v="313.42"/>
  </r>
  <r>
    <x v="785"/>
    <s v="Canadá-Manuel Antonio"/>
    <n v="21"/>
    <n v="7"/>
    <x v="7"/>
    <x v="1"/>
    <d v="2020-02-08T00:00:00"/>
    <s v="sáb"/>
    <x v="0"/>
    <s v="2020"/>
    <n v="1576"/>
    <n v="114.6"/>
  </r>
  <r>
    <x v="786"/>
    <s v="Argentina-San José"/>
    <n v="18"/>
    <n v="10"/>
    <x v="4"/>
    <x v="6"/>
    <d v="2020-02-27T00:00:00"/>
    <s v="jue"/>
    <x v="0"/>
    <s v="2020"/>
    <n v="3288"/>
    <n v="128.61000000000001"/>
  </r>
  <r>
    <x v="787"/>
    <s v="Alemania-Fortuna"/>
    <n v="16"/>
    <n v="9"/>
    <x v="2"/>
    <x v="3"/>
    <d v="2020-02-23T00:00:00"/>
    <s v="dom"/>
    <x v="0"/>
    <s v="2020"/>
    <n v="4900"/>
    <n v="424.27"/>
  </r>
  <r>
    <x v="788"/>
    <s v="Argentina-Río Celeste"/>
    <n v="21"/>
    <n v="10"/>
    <x v="4"/>
    <x v="5"/>
    <d v="2020-02-14T00:00:00"/>
    <s v="vie"/>
    <x v="0"/>
    <s v="2020"/>
    <n v="1926"/>
    <n v="472.73"/>
  </r>
  <r>
    <x v="789"/>
    <s v="España-Dominicana"/>
    <n v="17"/>
    <n v="7"/>
    <x v="6"/>
    <x v="8"/>
    <d v="2020-02-16T00:00:00"/>
    <s v="dom"/>
    <x v="0"/>
    <s v="2020"/>
    <n v="9328"/>
    <n v="266.92"/>
  </r>
  <r>
    <x v="790"/>
    <s v="México-Río Celeste"/>
    <n v="18"/>
    <n v="7"/>
    <x v="0"/>
    <x v="5"/>
    <d v="2020-02-17T00:00:00"/>
    <s v="lun"/>
    <x v="0"/>
    <s v="2020"/>
    <n v="5048"/>
    <n v="292.01"/>
  </r>
  <r>
    <x v="791"/>
    <s v="Estados Unidos-Manuel Antonio"/>
    <n v="29"/>
    <n v="15"/>
    <x v="5"/>
    <x v="1"/>
    <d v="2020-02-03T00:00:00"/>
    <s v="lun"/>
    <x v="0"/>
    <s v="2020"/>
    <n v="8947"/>
    <n v="387.61"/>
  </r>
  <r>
    <x v="792"/>
    <s v="España-San José"/>
    <n v="15"/>
    <n v="7"/>
    <x v="6"/>
    <x v="6"/>
    <d v="2020-01-18T00:00:00"/>
    <s v="sáb"/>
    <x v="1"/>
    <s v="2020"/>
    <n v="8269"/>
    <n v="208.22"/>
  </r>
  <r>
    <x v="793"/>
    <s v="Estados Unidos-Dominicana"/>
    <n v="25"/>
    <n v="15"/>
    <x v="5"/>
    <x v="8"/>
    <d v="2020-02-15T00:00:00"/>
    <s v="sáb"/>
    <x v="0"/>
    <s v="2020"/>
    <n v="7962"/>
    <n v="286.86"/>
  </r>
  <r>
    <x v="794"/>
    <s v="China-Sarapiquí"/>
    <n v="15"/>
    <n v="6"/>
    <x v="1"/>
    <x v="7"/>
    <d v="2020-02-02T00:00:00"/>
    <s v="dom"/>
    <x v="0"/>
    <s v="2020"/>
    <n v="9174"/>
    <n v="451.37"/>
  </r>
  <r>
    <x v="795"/>
    <s v="Estados Unidos-Dominicana"/>
    <n v="25"/>
    <n v="15"/>
    <x v="5"/>
    <x v="8"/>
    <d v="2020-01-06T00:00:00"/>
    <s v="lun"/>
    <x v="1"/>
    <s v="2020"/>
    <n v="954"/>
    <n v="421.02"/>
  </r>
  <r>
    <x v="796"/>
    <s v="México-Liberia"/>
    <n v="14"/>
    <n v="7"/>
    <x v="0"/>
    <x v="0"/>
    <d v="2020-01-24T00:00:00"/>
    <s v="vie"/>
    <x v="1"/>
    <s v="2020"/>
    <n v="6886"/>
    <n v="202.62"/>
  </r>
  <r>
    <x v="797"/>
    <s v="Reino Unido-Manuel Antonio"/>
    <n v="26"/>
    <n v="12"/>
    <x v="3"/>
    <x v="1"/>
    <d v="2020-01-05T00:00:00"/>
    <s v="dom"/>
    <x v="1"/>
    <s v="2020"/>
    <n v="8964"/>
    <n v="142.38999999999999"/>
  </r>
  <r>
    <x v="798"/>
    <s v="Canadá-Liberia"/>
    <n v="14"/>
    <n v="7"/>
    <x v="7"/>
    <x v="0"/>
    <d v="2020-02-01T00:00:00"/>
    <s v="sáb"/>
    <x v="0"/>
    <s v="2020"/>
    <n v="5291"/>
    <n v="496.31"/>
  </r>
  <r>
    <x v="799"/>
    <s v="China-Sarapiquí"/>
    <n v="15"/>
    <n v="6"/>
    <x v="1"/>
    <x v="7"/>
    <d v="2020-01-29T00:00:00"/>
    <s v="mié"/>
    <x v="1"/>
    <s v="2020"/>
    <n v="8944"/>
    <n v="365.15"/>
  </r>
  <r>
    <x v="800"/>
    <s v="China-Manuel Antonio"/>
    <n v="20"/>
    <n v="6"/>
    <x v="1"/>
    <x v="1"/>
    <d v="2020-01-14T00:00:00"/>
    <s v="mar"/>
    <x v="1"/>
    <s v="2020"/>
    <n v="2376"/>
    <n v="411.81"/>
  </r>
  <r>
    <x v="801"/>
    <s v="España-Puerto Viejo"/>
    <n v="19"/>
    <n v="7"/>
    <x v="6"/>
    <x v="2"/>
    <d v="2020-01-03T00:00:00"/>
    <s v="vie"/>
    <x v="1"/>
    <s v="2020"/>
    <n v="3370"/>
    <n v="205.67"/>
  </r>
  <r>
    <x v="802"/>
    <s v="China-Dominicana"/>
    <n v="16"/>
    <n v="6"/>
    <x v="1"/>
    <x v="8"/>
    <d v="2020-02-15T00:00:00"/>
    <s v="sáb"/>
    <x v="0"/>
    <s v="2020"/>
    <n v="4314"/>
    <n v="133.41999999999999"/>
  </r>
  <r>
    <x v="803"/>
    <s v="Argentina-Sarapiquí"/>
    <n v="19"/>
    <n v="10"/>
    <x v="4"/>
    <x v="7"/>
    <d v="2020-01-21T00:00:00"/>
    <s v="mar"/>
    <x v="1"/>
    <s v="2020"/>
    <n v="4412"/>
    <n v="494"/>
  </r>
  <r>
    <x v="804"/>
    <s v="España-Volcán Poás"/>
    <n v="18"/>
    <n v="7"/>
    <x v="6"/>
    <x v="4"/>
    <d v="2020-02-15T00:00:00"/>
    <s v="sáb"/>
    <x v="0"/>
    <s v="2020"/>
    <n v="731"/>
    <n v="443.08"/>
  </r>
  <r>
    <x v="805"/>
    <s v="México-Puerto Viejo"/>
    <n v="19"/>
    <n v="7"/>
    <x v="0"/>
    <x v="2"/>
    <d v="2020-01-24T00:00:00"/>
    <s v="vie"/>
    <x v="1"/>
    <s v="2020"/>
    <n v="5605"/>
    <n v="91.2"/>
  </r>
  <r>
    <x v="806"/>
    <s v="Alemania-Puerto Viejo"/>
    <n v="21"/>
    <n v="9"/>
    <x v="2"/>
    <x v="2"/>
    <d v="2020-01-04T00:00:00"/>
    <s v="sáb"/>
    <x v="1"/>
    <s v="2020"/>
    <n v="3715"/>
    <n v="100.11"/>
  </r>
  <r>
    <x v="807"/>
    <s v="China-Sarapiquí"/>
    <n v="15"/>
    <n v="6"/>
    <x v="1"/>
    <x v="7"/>
    <d v="2020-01-05T00:00:00"/>
    <s v="dom"/>
    <x v="1"/>
    <s v="2020"/>
    <n v="3077"/>
    <n v="109.78"/>
  </r>
  <r>
    <x v="808"/>
    <s v="Estados Unidos-Volcán Poás"/>
    <n v="26"/>
    <n v="15"/>
    <x v="5"/>
    <x v="4"/>
    <d v="2020-01-15T00:00:00"/>
    <s v="mié"/>
    <x v="1"/>
    <s v="2020"/>
    <n v="4717"/>
    <n v="476.14"/>
  </r>
  <r>
    <x v="809"/>
    <s v="Alemania-Fortuna"/>
    <n v="16"/>
    <n v="9"/>
    <x v="2"/>
    <x v="3"/>
    <d v="2020-02-13T00:00:00"/>
    <s v="jue"/>
    <x v="0"/>
    <s v="2020"/>
    <n v="6174"/>
    <n v="395.62"/>
  </r>
  <r>
    <x v="810"/>
    <s v="Canadá-Dominicana"/>
    <n v="17"/>
    <n v="7"/>
    <x v="7"/>
    <x v="8"/>
    <d v="2020-01-26T00:00:00"/>
    <s v="dom"/>
    <x v="1"/>
    <s v="2020"/>
    <n v="9177"/>
    <n v="65.22"/>
  </r>
  <r>
    <x v="811"/>
    <s v="Alemania-Volcán Poás"/>
    <n v="20"/>
    <n v="9"/>
    <x v="2"/>
    <x v="4"/>
    <d v="2020-02-22T00:00:00"/>
    <s v="sáb"/>
    <x v="0"/>
    <s v="2020"/>
    <n v="9160"/>
    <n v="60.73"/>
  </r>
  <r>
    <x v="812"/>
    <s v="Reino Unido-Río Celeste"/>
    <n v="23"/>
    <n v="12"/>
    <x v="3"/>
    <x v="5"/>
    <d v="2020-01-14T00:00:00"/>
    <s v="mar"/>
    <x v="1"/>
    <s v="2020"/>
    <n v="7439"/>
    <n v="170"/>
  </r>
  <r>
    <x v="813"/>
    <s v="México-Sarapiquí"/>
    <n v="16"/>
    <n v="7"/>
    <x v="0"/>
    <x v="7"/>
    <d v="2020-02-07T00:00:00"/>
    <s v="vie"/>
    <x v="0"/>
    <s v="2020"/>
    <n v="9264"/>
    <n v="59.27"/>
  </r>
  <r>
    <x v="814"/>
    <s v="Estados Unidos-Río Celeste"/>
    <n v="26"/>
    <n v="15"/>
    <x v="5"/>
    <x v="5"/>
    <d v="2020-01-10T00:00:00"/>
    <s v="vie"/>
    <x v="1"/>
    <s v="2020"/>
    <n v="4921"/>
    <n v="141.49"/>
  </r>
  <r>
    <x v="815"/>
    <s v="Alemania-Puerto Viejo"/>
    <n v="21"/>
    <n v="9"/>
    <x v="2"/>
    <x v="2"/>
    <d v="2020-01-23T00:00:00"/>
    <s v="jue"/>
    <x v="1"/>
    <s v="2020"/>
    <n v="5116"/>
    <n v="324.56"/>
  </r>
  <r>
    <x v="816"/>
    <s v="México-Sarapiquí"/>
    <n v="16"/>
    <n v="7"/>
    <x v="0"/>
    <x v="7"/>
    <d v="2020-02-03T00:00:00"/>
    <s v="lun"/>
    <x v="0"/>
    <s v="2020"/>
    <n v="9205"/>
    <n v="465.49"/>
  </r>
  <r>
    <x v="817"/>
    <s v="Canadá-Fortuna"/>
    <n v="14"/>
    <n v="7"/>
    <x v="7"/>
    <x v="3"/>
    <d v="2020-01-06T00:00:00"/>
    <s v="lun"/>
    <x v="1"/>
    <s v="2020"/>
    <n v="4477"/>
    <n v="434.3"/>
  </r>
  <r>
    <x v="818"/>
    <s v="Alemania-Liberia"/>
    <n v="16"/>
    <n v="9"/>
    <x v="2"/>
    <x v="0"/>
    <d v="2020-02-17T00:00:00"/>
    <s v="lun"/>
    <x v="0"/>
    <s v="2020"/>
    <n v="363"/>
    <n v="257.14"/>
  </r>
  <r>
    <x v="819"/>
    <s v="Argentina-Sarapiquí"/>
    <n v="19"/>
    <n v="10"/>
    <x v="4"/>
    <x v="7"/>
    <d v="2020-01-01T00:00:00"/>
    <s v="mié"/>
    <x v="1"/>
    <s v="2020"/>
    <n v="3489"/>
    <n v="448.17"/>
  </r>
  <r>
    <x v="820"/>
    <s v="Alemania-Volcán Poás"/>
    <n v="20"/>
    <n v="9"/>
    <x v="2"/>
    <x v="4"/>
    <d v="2020-01-14T00:00:00"/>
    <s v="mar"/>
    <x v="1"/>
    <s v="2020"/>
    <n v="7327"/>
    <n v="72.3"/>
  </r>
  <r>
    <x v="821"/>
    <s v="Estados Unidos-Liberia"/>
    <n v="22"/>
    <n v="15"/>
    <x v="5"/>
    <x v="0"/>
    <d v="2020-02-22T00:00:00"/>
    <s v="sáb"/>
    <x v="0"/>
    <s v="2020"/>
    <n v="785"/>
    <n v="348.85"/>
  </r>
  <r>
    <x v="822"/>
    <s v="Alemania-Volcán Poás"/>
    <n v="20"/>
    <n v="9"/>
    <x v="2"/>
    <x v="4"/>
    <d v="2020-02-12T00:00:00"/>
    <s v="mié"/>
    <x v="0"/>
    <s v="2020"/>
    <n v="4368"/>
    <n v="100.71"/>
  </r>
  <r>
    <x v="823"/>
    <s v="Canadá-Liberia"/>
    <n v="14"/>
    <n v="7"/>
    <x v="7"/>
    <x v="0"/>
    <d v="2020-01-26T00:00:00"/>
    <s v="dom"/>
    <x v="1"/>
    <s v="2020"/>
    <n v="6446"/>
    <n v="399.18"/>
  </r>
  <r>
    <x v="824"/>
    <s v="México-Volcán Poás"/>
    <n v="18"/>
    <n v="7"/>
    <x v="0"/>
    <x v="4"/>
    <d v="2020-02-23T00:00:00"/>
    <s v="dom"/>
    <x v="0"/>
    <s v="2020"/>
    <n v="2296"/>
    <n v="320.66000000000003"/>
  </r>
  <r>
    <x v="825"/>
    <s v="México-Manuel Antonio"/>
    <n v="21"/>
    <n v="7"/>
    <x v="0"/>
    <x v="1"/>
    <d v="2020-01-11T00:00:00"/>
    <s v="sáb"/>
    <x v="1"/>
    <s v="2020"/>
    <n v="7978"/>
    <n v="351.82"/>
  </r>
  <r>
    <x v="826"/>
    <s v="Argentina-Puerto Viejo"/>
    <n v="22"/>
    <n v="10"/>
    <x v="4"/>
    <x v="2"/>
    <d v="2020-02-26T00:00:00"/>
    <s v="mié"/>
    <x v="0"/>
    <s v="2020"/>
    <n v="5869"/>
    <n v="352.26"/>
  </r>
  <r>
    <x v="827"/>
    <s v="Canadá-Volcán Poás"/>
    <n v="18"/>
    <n v="7"/>
    <x v="7"/>
    <x v="4"/>
    <d v="2020-01-14T00:00:00"/>
    <s v="mar"/>
    <x v="1"/>
    <s v="2020"/>
    <n v="8246"/>
    <n v="321.18"/>
  </r>
  <r>
    <x v="828"/>
    <s v="México-Volcán Poás"/>
    <n v="18"/>
    <n v="7"/>
    <x v="0"/>
    <x v="4"/>
    <d v="2020-02-09T00:00:00"/>
    <s v="dom"/>
    <x v="0"/>
    <s v="2020"/>
    <n v="7859"/>
    <n v="278.8"/>
  </r>
  <r>
    <x v="829"/>
    <s v="España-Puerto Viejo"/>
    <n v="19"/>
    <n v="7"/>
    <x v="6"/>
    <x v="2"/>
    <d v="2020-02-07T00:00:00"/>
    <s v="vie"/>
    <x v="0"/>
    <s v="2020"/>
    <n v="4150"/>
    <n v="280.99"/>
  </r>
  <r>
    <x v="830"/>
    <s v="Alemania-Puerto Viejo"/>
    <n v="21"/>
    <n v="9"/>
    <x v="2"/>
    <x v="2"/>
    <d v="2020-01-16T00:00:00"/>
    <s v="jue"/>
    <x v="1"/>
    <s v="2020"/>
    <n v="2974"/>
    <n v="129.22999999999999"/>
  </r>
  <r>
    <x v="831"/>
    <s v="México-San José"/>
    <n v="15"/>
    <n v="7"/>
    <x v="0"/>
    <x v="6"/>
    <d v="2020-02-19T00:00:00"/>
    <s v="mié"/>
    <x v="0"/>
    <s v="2020"/>
    <n v="4593"/>
    <n v="310"/>
  </r>
  <r>
    <x v="832"/>
    <s v="Reino Unido-Fortuna"/>
    <n v="19"/>
    <n v="12"/>
    <x v="3"/>
    <x v="3"/>
    <d v="2020-02-22T00:00:00"/>
    <s v="sáb"/>
    <x v="0"/>
    <s v="2020"/>
    <n v="1390"/>
    <n v="452.46"/>
  </r>
  <r>
    <x v="833"/>
    <s v="España-Puerto Viejo"/>
    <n v="19"/>
    <n v="7"/>
    <x v="6"/>
    <x v="2"/>
    <d v="2020-01-22T00:00:00"/>
    <s v="mié"/>
    <x v="1"/>
    <s v="2020"/>
    <n v="7134"/>
    <n v="340.24"/>
  </r>
  <r>
    <x v="834"/>
    <s v="España-Fortuna"/>
    <n v="14"/>
    <n v="7"/>
    <x v="6"/>
    <x v="3"/>
    <d v="2020-01-26T00:00:00"/>
    <s v="dom"/>
    <x v="1"/>
    <s v="2020"/>
    <n v="1234"/>
    <n v="497.11"/>
  </r>
  <r>
    <x v="835"/>
    <s v="Canadá-Río Celeste"/>
    <n v="18"/>
    <n v="7"/>
    <x v="7"/>
    <x v="5"/>
    <d v="2020-01-24T00:00:00"/>
    <s v="vie"/>
    <x v="1"/>
    <s v="2020"/>
    <n v="1948"/>
    <n v="192.05"/>
  </r>
  <r>
    <x v="836"/>
    <s v="Argentina-Sarapiquí"/>
    <n v="19"/>
    <n v="10"/>
    <x v="4"/>
    <x v="7"/>
    <d v="2020-01-05T00:00:00"/>
    <s v="dom"/>
    <x v="1"/>
    <s v="2020"/>
    <n v="2753"/>
    <n v="353.81"/>
  </r>
  <r>
    <x v="837"/>
    <s v="España-Manuel Antonio"/>
    <n v="21"/>
    <n v="7"/>
    <x v="6"/>
    <x v="1"/>
    <d v="2020-02-20T00:00:00"/>
    <s v="jue"/>
    <x v="0"/>
    <s v="2020"/>
    <n v="667"/>
    <n v="209.26"/>
  </r>
  <r>
    <x v="838"/>
    <s v="Estados Unidos-Sarapiquí"/>
    <n v="24"/>
    <n v="15"/>
    <x v="5"/>
    <x v="7"/>
    <d v="2020-02-10T00:00:00"/>
    <s v="lun"/>
    <x v="0"/>
    <s v="2020"/>
    <n v="880"/>
    <n v="403.66"/>
  </r>
  <r>
    <x v="839"/>
    <s v="Estados Unidos-Sarapiquí"/>
    <n v="24"/>
    <n v="15"/>
    <x v="5"/>
    <x v="7"/>
    <d v="2020-01-29T00:00:00"/>
    <s v="mié"/>
    <x v="1"/>
    <s v="2020"/>
    <n v="7292"/>
    <n v="327.05"/>
  </r>
  <r>
    <x v="840"/>
    <s v="China-Manuel Antonio"/>
    <n v="20"/>
    <n v="6"/>
    <x v="1"/>
    <x v="1"/>
    <d v="2020-02-17T00:00:00"/>
    <s v="lun"/>
    <x v="0"/>
    <s v="2020"/>
    <n v="3578"/>
    <n v="119.44"/>
  </r>
  <r>
    <x v="841"/>
    <s v="España-Liberia"/>
    <n v="14"/>
    <n v="7"/>
    <x v="6"/>
    <x v="0"/>
    <d v="2020-01-14T00:00:00"/>
    <s v="mar"/>
    <x v="1"/>
    <s v="2020"/>
    <n v="8406"/>
    <n v="280.69"/>
  </r>
  <r>
    <x v="842"/>
    <s v="Canadá-Sarapiquí"/>
    <n v="16"/>
    <n v="7"/>
    <x v="7"/>
    <x v="7"/>
    <d v="2020-02-22T00:00:00"/>
    <s v="sáb"/>
    <x v="0"/>
    <s v="2020"/>
    <n v="4519"/>
    <n v="434.46"/>
  </r>
  <r>
    <x v="843"/>
    <s v="Argentina-Volcán Poás"/>
    <n v="21"/>
    <n v="10"/>
    <x v="4"/>
    <x v="4"/>
    <d v="2020-02-09T00:00:00"/>
    <s v="dom"/>
    <x v="0"/>
    <s v="2020"/>
    <n v="178"/>
    <n v="411.89"/>
  </r>
  <r>
    <x v="844"/>
    <s v="España-Manuel Antonio"/>
    <n v="21"/>
    <n v="7"/>
    <x v="6"/>
    <x v="1"/>
    <d v="2020-02-25T00:00:00"/>
    <s v="mar"/>
    <x v="0"/>
    <s v="2020"/>
    <n v="4780"/>
    <n v="154.85"/>
  </r>
  <r>
    <x v="845"/>
    <s v="China-Sarapiquí"/>
    <n v="15"/>
    <n v="6"/>
    <x v="1"/>
    <x v="7"/>
    <d v="2020-02-21T00:00:00"/>
    <s v="vie"/>
    <x v="0"/>
    <s v="2020"/>
    <n v="9119"/>
    <n v="121.71"/>
  </r>
  <r>
    <x v="846"/>
    <s v="Alemania-Puerto Viejo"/>
    <n v="21"/>
    <n v="9"/>
    <x v="2"/>
    <x v="2"/>
    <d v="2020-01-17T00:00:00"/>
    <s v="vie"/>
    <x v="1"/>
    <s v="2020"/>
    <n v="7976"/>
    <n v="279.01"/>
  </r>
  <r>
    <x v="847"/>
    <s v="Canadá-Volcán Poás"/>
    <n v="18"/>
    <n v="7"/>
    <x v="7"/>
    <x v="4"/>
    <d v="2020-02-14T00:00:00"/>
    <s v="vie"/>
    <x v="0"/>
    <s v="2020"/>
    <n v="2496"/>
    <n v="238.77"/>
  </r>
  <r>
    <x v="848"/>
    <s v="China-Puerto Viejo"/>
    <n v="18"/>
    <n v="6"/>
    <x v="1"/>
    <x v="2"/>
    <d v="2020-01-21T00:00:00"/>
    <s v="mar"/>
    <x v="1"/>
    <s v="2020"/>
    <n v="9343"/>
    <n v="80.78"/>
  </r>
  <r>
    <x v="849"/>
    <s v="Estados Unidos-Puerto Viejo"/>
    <n v="27"/>
    <n v="15"/>
    <x v="5"/>
    <x v="2"/>
    <d v="2020-02-08T00:00:00"/>
    <s v="sáb"/>
    <x v="0"/>
    <s v="2020"/>
    <n v="256"/>
    <n v="361.92"/>
  </r>
  <r>
    <x v="850"/>
    <s v="Canadá-Liberia"/>
    <n v="14"/>
    <n v="7"/>
    <x v="7"/>
    <x v="0"/>
    <d v="2020-01-26T00:00:00"/>
    <s v="dom"/>
    <x v="1"/>
    <s v="2020"/>
    <n v="5522"/>
    <n v="244.19"/>
  </r>
  <r>
    <x v="851"/>
    <s v="Estados Unidos-Sarapiquí"/>
    <n v="24"/>
    <n v="15"/>
    <x v="5"/>
    <x v="7"/>
    <d v="2020-01-01T00:00:00"/>
    <s v="mié"/>
    <x v="1"/>
    <s v="2020"/>
    <n v="8855"/>
    <n v="94.29"/>
  </r>
  <r>
    <x v="852"/>
    <s v="España-Manuel Antonio"/>
    <n v="21"/>
    <n v="7"/>
    <x v="6"/>
    <x v="1"/>
    <d v="2020-02-02T00:00:00"/>
    <s v="dom"/>
    <x v="0"/>
    <s v="2020"/>
    <n v="5338"/>
    <n v="277.01"/>
  </r>
  <r>
    <x v="853"/>
    <s v="Reino Unido-San José"/>
    <n v="20"/>
    <n v="12"/>
    <x v="3"/>
    <x v="6"/>
    <d v="2020-01-10T00:00:00"/>
    <s v="vie"/>
    <x v="1"/>
    <s v="2020"/>
    <n v="670"/>
    <n v="389.57"/>
  </r>
  <r>
    <x v="854"/>
    <s v="México-Volcán Poás"/>
    <n v="18"/>
    <n v="7"/>
    <x v="0"/>
    <x v="4"/>
    <d v="2020-01-23T00:00:00"/>
    <s v="jue"/>
    <x v="1"/>
    <s v="2020"/>
    <n v="1560"/>
    <n v="291.12"/>
  </r>
  <r>
    <x v="855"/>
    <s v="España-Dominicana"/>
    <n v="17"/>
    <n v="7"/>
    <x v="6"/>
    <x v="8"/>
    <d v="2020-02-04T00:00:00"/>
    <s v="mar"/>
    <x v="0"/>
    <s v="2020"/>
    <n v="1013"/>
    <n v="175.33"/>
  </r>
  <r>
    <x v="856"/>
    <s v="Estados Unidos-Sarapiquí"/>
    <n v="24"/>
    <n v="15"/>
    <x v="5"/>
    <x v="7"/>
    <d v="2020-01-23T00:00:00"/>
    <s v="jue"/>
    <x v="1"/>
    <s v="2020"/>
    <n v="4018"/>
    <n v="336.74"/>
  </r>
  <r>
    <x v="857"/>
    <s v="Alemania-San José"/>
    <n v="17"/>
    <n v="9"/>
    <x v="2"/>
    <x v="6"/>
    <d v="2020-01-24T00:00:00"/>
    <s v="vie"/>
    <x v="1"/>
    <s v="2020"/>
    <n v="4802"/>
    <n v="393.38"/>
  </r>
  <r>
    <x v="858"/>
    <s v="Alemania-Manuel Antonio"/>
    <n v="23"/>
    <n v="9"/>
    <x v="2"/>
    <x v="1"/>
    <d v="2020-01-22T00:00:00"/>
    <s v="mié"/>
    <x v="1"/>
    <s v="2020"/>
    <n v="2381"/>
    <n v="229.51"/>
  </r>
  <r>
    <x v="859"/>
    <s v="España-Fortuna"/>
    <n v="14"/>
    <n v="7"/>
    <x v="6"/>
    <x v="3"/>
    <d v="2020-01-11T00:00:00"/>
    <s v="sáb"/>
    <x v="1"/>
    <s v="2020"/>
    <n v="5441"/>
    <n v="129.38999999999999"/>
  </r>
  <r>
    <x v="860"/>
    <s v="Canadá-Sarapiquí"/>
    <n v="16"/>
    <n v="7"/>
    <x v="7"/>
    <x v="7"/>
    <d v="2020-02-24T00:00:00"/>
    <s v="lun"/>
    <x v="0"/>
    <s v="2020"/>
    <n v="5097"/>
    <n v="222.29"/>
  </r>
  <r>
    <x v="861"/>
    <s v="Canadá-Dominicana"/>
    <n v="17"/>
    <n v="7"/>
    <x v="7"/>
    <x v="8"/>
    <d v="2020-02-09T00:00:00"/>
    <s v="dom"/>
    <x v="0"/>
    <s v="2020"/>
    <n v="2789"/>
    <n v="496.08"/>
  </r>
  <r>
    <x v="862"/>
    <s v="México-San José"/>
    <n v="15"/>
    <n v="7"/>
    <x v="0"/>
    <x v="6"/>
    <d v="2020-02-22T00:00:00"/>
    <s v="sáb"/>
    <x v="0"/>
    <s v="2020"/>
    <n v="9132"/>
    <n v="239.49"/>
  </r>
  <r>
    <x v="863"/>
    <s v="Argentina-Dominicana"/>
    <n v="20"/>
    <n v="10"/>
    <x v="4"/>
    <x v="8"/>
    <d v="2020-01-14T00:00:00"/>
    <s v="mar"/>
    <x v="1"/>
    <s v="2020"/>
    <n v="5012"/>
    <n v="412.95"/>
  </r>
  <r>
    <x v="864"/>
    <s v="México-Volcán Poás"/>
    <n v="18"/>
    <n v="7"/>
    <x v="0"/>
    <x v="4"/>
    <d v="2020-01-18T00:00:00"/>
    <s v="sáb"/>
    <x v="1"/>
    <s v="2020"/>
    <n v="9494"/>
    <n v="371.24"/>
  </r>
  <r>
    <x v="865"/>
    <s v="Argentina-Manuel Antonio"/>
    <n v="24"/>
    <n v="10"/>
    <x v="4"/>
    <x v="1"/>
    <d v="2020-02-10T00:00:00"/>
    <s v="lun"/>
    <x v="0"/>
    <s v="2020"/>
    <n v="5714"/>
    <n v="55.27"/>
  </r>
  <r>
    <x v="866"/>
    <s v="España-Volcán Poás"/>
    <n v="18"/>
    <n v="7"/>
    <x v="6"/>
    <x v="4"/>
    <d v="2020-01-25T00:00:00"/>
    <s v="sáb"/>
    <x v="1"/>
    <s v="2020"/>
    <n v="5371"/>
    <n v="179.82"/>
  </r>
  <r>
    <x v="867"/>
    <s v="México-Río Celeste"/>
    <n v="18"/>
    <n v="7"/>
    <x v="0"/>
    <x v="5"/>
    <d v="2020-01-04T00:00:00"/>
    <s v="sáb"/>
    <x v="1"/>
    <s v="2020"/>
    <n v="8505"/>
    <n v="107.7"/>
  </r>
  <r>
    <x v="868"/>
    <s v="México-San José"/>
    <n v="15"/>
    <n v="7"/>
    <x v="0"/>
    <x v="6"/>
    <d v="2020-01-17T00:00:00"/>
    <s v="vie"/>
    <x v="1"/>
    <s v="2020"/>
    <n v="5918"/>
    <n v="218.69"/>
  </r>
  <r>
    <x v="869"/>
    <s v="Estados Unidos-Liberia"/>
    <n v="22"/>
    <n v="15"/>
    <x v="5"/>
    <x v="0"/>
    <d v="2020-01-28T00:00:00"/>
    <s v="mar"/>
    <x v="1"/>
    <s v="2020"/>
    <n v="9655"/>
    <n v="312.27999999999997"/>
  </r>
  <r>
    <x v="870"/>
    <s v="España-Dominicana"/>
    <n v="17"/>
    <n v="7"/>
    <x v="6"/>
    <x v="8"/>
    <d v="2020-02-07T00:00:00"/>
    <s v="vie"/>
    <x v="0"/>
    <s v="2020"/>
    <n v="7375"/>
    <n v="321.01"/>
  </r>
  <r>
    <x v="871"/>
    <s v="España-San José"/>
    <n v="15"/>
    <n v="7"/>
    <x v="6"/>
    <x v="6"/>
    <d v="2020-01-02T00:00:00"/>
    <s v="jue"/>
    <x v="1"/>
    <s v="2020"/>
    <n v="9932"/>
    <n v="198.15"/>
  </r>
  <r>
    <x v="872"/>
    <s v="China-Liberia"/>
    <n v="13"/>
    <n v="6"/>
    <x v="1"/>
    <x v="0"/>
    <d v="2020-02-04T00:00:00"/>
    <s v="mar"/>
    <x v="0"/>
    <s v="2020"/>
    <n v="5034"/>
    <n v="470.51"/>
  </r>
  <r>
    <x v="873"/>
    <s v="Canadá-Manuel Antonio"/>
    <n v="21"/>
    <n v="7"/>
    <x v="7"/>
    <x v="1"/>
    <d v="2020-02-24T00:00:00"/>
    <s v="lun"/>
    <x v="0"/>
    <s v="2020"/>
    <n v="4094"/>
    <n v="226.88"/>
  </r>
  <r>
    <x v="874"/>
    <s v="México-Manuel Antonio"/>
    <n v="21"/>
    <n v="7"/>
    <x v="0"/>
    <x v="1"/>
    <d v="2020-02-20T00:00:00"/>
    <s v="jue"/>
    <x v="0"/>
    <s v="2020"/>
    <n v="7225"/>
    <n v="480.19"/>
  </r>
  <r>
    <x v="875"/>
    <s v="México-Manuel Antonio"/>
    <n v="21"/>
    <n v="7"/>
    <x v="0"/>
    <x v="1"/>
    <d v="2020-01-19T00:00:00"/>
    <s v="dom"/>
    <x v="1"/>
    <s v="2020"/>
    <n v="6822"/>
    <n v="196.88"/>
  </r>
  <r>
    <x v="876"/>
    <s v="España-San José"/>
    <n v="15"/>
    <n v="7"/>
    <x v="6"/>
    <x v="6"/>
    <d v="2020-02-10T00:00:00"/>
    <s v="lun"/>
    <x v="0"/>
    <s v="2020"/>
    <n v="8804"/>
    <n v="134.56"/>
  </r>
  <r>
    <x v="877"/>
    <s v="Argentina-Río Celeste"/>
    <n v="21"/>
    <n v="10"/>
    <x v="4"/>
    <x v="5"/>
    <d v="2020-02-24T00:00:00"/>
    <s v="lun"/>
    <x v="0"/>
    <s v="2020"/>
    <n v="6270"/>
    <n v="478.17"/>
  </r>
  <r>
    <x v="878"/>
    <s v="Canadá-Sarapiquí"/>
    <n v="16"/>
    <n v="7"/>
    <x v="7"/>
    <x v="7"/>
    <d v="2020-01-08T00:00:00"/>
    <s v="mié"/>
    <x v="1"/>
    <s v="2020"/>
    <n v="2816"/>
    <n v="477.22"/>
  </r>
  <r>
    <x v="879"/>
    <s v="China-Volcán Poás"/>
    <n v="17"/>
    <n v="6"/>
    <x v="1"/>
    <x v="4"/>
    <d v="2020-02-26T00:00:00"/>
    <s v="mié"/>
    <x v="0"/>
    <s v="2020"/>
    <n v="3213"/>
    <n v="418.55"/>
  </r>
  <r>
    <x v="880"/>
    <s v="China-Río Celeste"/>
    <n v="17"/>
    <n v="6"/>
    <x v="1"/>
    <x v="5"/>
    <d v="2020-02-27T00:00:00"/>
    <s v="jue"/>
    <x v="0"/>
    <s v="2020"/>
    <n v="3802"/>
    <n v="281.02"/>
  </r>
  <r>
    <x v="881"/>
    <s v="España-Fortuna"/>
    <n v="14"/>
    <n v="7"/>
    <x v="6"/>
    <x v="3"/>
    <d v="2020-02-02T00:00:00"/>
    <s v="dom"/>
    <x v="0"/>
    <s v="2020"/>
    <n v="3932"/>
    <n v="81.16"/>
  </r>
  <r>
    <x v="882"/>
    <s v="México-Volcán Poás"/>
    <n v="18"/>
    <n v="7"/>
    <x v="0"/>
    <x v="4"/>
    <d v="2020-01-31T00:00:00"/>
    <s v="vie"/>
    <x v="1"/>
    <s v="2020"/>
    <n v="4000"/>
    <n v="355.61"/>
  </r>
  <r>
    <x v="883"/>
    <s v="México-Fortuna"/>
    <n v="14"/>
    <n v="7"/>
    <x v="0"/>
    <x v="3"/>
    <d v="2020-02-05T00:00:00"/>
    <s v="mié"/>
    <x v="0"/>
    <s v="2020"/>
    <n v="6964"/>
    <n v="394.17"/>
  </r>
  <r>
    <x v="884"/>
    <s v="China-Dominicana"/>
    <n v="16"/>
    <n v="6"/>
    <x v="1"/>
    <x v="8"/>
    <d v="2020-01-11T00:00:00"/>
    <s v="sáb"/>
    <x v="1"/>
    <s v="2020"/>
    <n v="3939"/>
    <n v="137.31"/>
  </r>
  <r>
    <x v="885"/>
    <s v="Canadá-San José"/>
    <n v="15"/>
    <n v="7"/>
    <x v="7"/>
    <x v="6"/>
    <d v="2020-01-22T00:00:00"/>
    <s v="mié"/>
    <x v="1"/>
    <s v="2020"/>
    <n v="9586"/>
    <n v="411.69"/>
  </r>
  <r>
    <x v="886"/>
    <s v="Estados Unidos-Sarapiquí"/>
    <n v="24"/>
    <n v="15"/>
    <x v="5"/>
    <x v="7"/>
    <d v="2020-01-23T00:00:00"/>
    <s v="jue"/>
    <x v="1"/>
    <s v="2020"/>
    <n v="2001"/>
    <n v="447.63"/>
  </r>
  <r>
    <x v="887"/>
    <s v="Canadá-Volcán Poás"/>
    <n v="18"/>
    <n v="7"/>
    <x v="7"/>
    <x v="4"/>
    <d v="2020-01-30T00:00:00"/>
    <s v="jue"/>
    <x v="1"/>
    <s v="2020"/>
    <n v="6568"/>
    <n v="174.51"/>
  </r>
  <r>
    <x v="888"/>
    <s v="España-Puerto Viejo"/>
    <n v="19"/>
    <n v="7"/>
    <x v="6"/>
    <x v="2"/>
    <d v="2020-01-21T00:00:00"/>
    <s v="mar"/>
    <x v="1"/>
    <s v="2020"/>
    <n v="1023"/>
    <n v="454.91"/>
  </r>
  <r>
    <x v="889"/>
    <s v="Estados Unidos-Liberia"/>
    <n v="22"/>
    <n v="15"/>
    <x v="5"/>
    <x v="0"/>
    <d v="2020-01-01T00:00:00"/>
    <s v="mié"/>
    <x v="1"/>
    <s v="2020"/>
    <n v="4423"/>
    <n v="282.47000000000003"/>
  </r>
  <r>
    <x v="890"/>
    <s v="Canadá-Manuel Antonio"/>
    <n v="21"/>
    <n v="7"/>
    <x v="7"/>
    <x v="1"/>
    <d v="2020-02-11T00:00:00"/>
    <s v="mar"/>
    <x v="0"/>
    <s v="2020"/>
    <n v="4439"/>
    <n v="432.96"/>
  </r>
  <r>
    <x v="891"/>
    <s v="Argentina-Liberia"/>
    <n v="17"/>
    <n v="10"/>
    <x v="4"/>
    <x v="0"/>
    <d v="2020-01-30T00:00:00"/>
    <s v="jue"/>
    <x v="1"/>
    <s v="2020"/>
    <n v="7396"/>
    <n v="465.12"/>
  </r>
  <r>
    <x v="892"/>
    <s v="Argentina-Río Celeste"/>
    <n v="21"/>
    <n v="10"/>
    <x v="4"/>
    <x v="5"/>
    <d v="2020-01-23T00:00:00"/>
    <s v="jue"/>
    <x v="1"/>
    <s v="2020"/>
    <n v="3291"/>
    <n v="406.56"/>
  </r>
  <r>
    <x v="893"/>
    <s v="Argentina-Fortuna"/>
    <n v="17"/>
    <n v="10"/>
    <x v="4"/>
    <x v="3"/>
    <d v="2020-01-08T00:00:00"/>
    <s v="mié"/>
    <x v="1"/>
    <s v="2020"/>
    <n v="3168"/>
    <n v="266.77"/>
  </r>
  <r>
    <x v="894"/>
    <s v="Alemania-Dominicana"/>
    <n v="19"/>
    <n v="9"/>
    <x v="2"/>
    <x v="8"/>
    <d v="2020-01-07T00:00:00"/>
    <s v="mar"/>
    <x v="1"/>
    <s v="2020"/>
    <n v="203"/>
    <n v="108.41"/>
  </r>
  <r>
    <x v="895"/>
    <s v="Estados Unidos-Liberia"/>
    <n v="22"/>
    <n v="15"/>
    <x v="5"/>
    <x v="0"/>
    <d v="2020-01-03T00:00:00"/>
    <s v="vie"/>
    <x v="1"/>
    <s v="2020"/>
    <n v="187"/>
    <n v="303.81"/>
  </r>
  <r>
    <x v="896"/>
    <s v="México-Volcán Poás"/>
    <n v="18"/>
    <n v="7"/>
    <x v="0"/>
    <x v="4"/>
    <d v="2020-02-18T00:00:00"/>
    <s v="mar"/>
    <x v="0"/>
    <s v="2020"/>
    <n v="581"/>
    <n v="197.03"/>
  </r>
  <r>
    <x v="897"/>
    <s v="Argentina-Puerto Viejo"/>
    <n v="22"/>
    <n v="10"/>
    <x v="4"/>
    <x v="2"/>
    <d v="2020-02-25T00:00:00"/>
    <s v="mar"/>
    <x v="0"/>
    <s v="2020"/>
    <n v="888"/>
    <n v="103.06"/>
  </r>
  <r>
    <x v="898"/>
    <s v="China-Liberia"/>
    <n v="13"/>
    <n v="6"/>
    <x v="1"/>
    <x v="0"/>
    <d v="2020-02-01T00:00:00"/>
    <s v="sáb"/>
    <x v="0"/>
    <s v="2020"/>
    <n v="1537"/>
    <n v="445.35"/>
  </r>
  <r>
    <x v="899"/>
    <s v="Estados Unidos-Fortuna"/>
    <n v="22"/>
    <n v="15"/>
    <x v="5"/>
    <x v="3"/>
    <d v="2020-02-13T00:00:00"/>
    <s v="jue"/>
    <x v="0"/>
    <s v="2020"/>
    <n v="5991"/>
    <n v="160.84"/>
  </r>
  <r>
    <x v="900"/>
    <s v="México-Volcán Poás"/>
    <n v="18"/>
    <n v="7"/>
    <x v="0"/>
    <x v="4"/>
    <d v="2020-02-02T00:00:00"/>
    <s v="dom"/>
    <x v="0"/>
    <s v="2020"/>
    <n v="9947"/>
    <n v="472.34"/>
  </r>
  <r>
    <x v="901"/>
    <s v="Reino Unido-Liberia"/>
    <n v="19"/>
    <n v="12"/>
    <x v="3"/>
    <x v="0"/>
    <d v="2020-01-02T00:00:00"/>
    <s v="jue"/>
    <x v="1"/>
    <s v="2020"/>
    <n v="1005"/>
    <n v="160.93"/>
  </r>
  <r>
    <x v="902"/>
    <s v="Canadá-Manuel Antonio"/>
    <n v="21"/>
    <n v="7"/>
    <x v="7"/>
    <x v="1"/>
    <d v="2020-01-19T00:00:00"/>
    <s v="dom"/>
    <x v="1"/>
    <s v="2020"/>
    <n v="7801"/>
    <n v="389.53"/>
  </r>
  <r>
    <x v="903"/>
    <s v="Argentina-Dominicana"/>
    <n v="20"/>
    <n v="10"/>
    <x v="4"/>
    <x v="8"/>
    <d v="2020-02-15T00:00:00"/>
    <s v="sáb"/>
    <x v="0"/>
    <s v="2020"/>
    <n v="4484"/>
    <n v="234.26"/>
  </r>
  <r>
    <x v="904"/>
    <s v="Canadá-Liberia"/>
    <n v="14"/>
    <n v="7"/>
    <x v="7"/>
    <x v="0"/>
    <d v="2020-02-11T00:00:00"/>
    <s v="mar"/>
    <x v="0"/>
    <s v="2020"/>
    <n v="7958"/>
    <n v="224.4"/>
  </r>
  <r>
    <x v="905"/>
    <s v="China-Fortuna"/>
    <n v="13"/>
    <n v="6"/>
    <x v="1"/>
    <x v="3"/>
    <d v="2020-01-30T00:00:00"/>
    <s v="jue"/>
    <x v="1"/>
    <s v="2020"/>
    <n v="9147"/>
    <n v="350.73"/>
  </r>
  <r>
    <x v="906"/>
    <s v="Reino Unido-Sarapiquí"/>
    <n v="21"/>
    <n v="12"/>
    <x v="3"/>
    <x v="7"/>
    <d v="2020-01-06T00:00:00"/>
    <s v="lun"/>
    <x v="1"/>
    <s v="2020"/>
    <n v="4330"/>
    <n v="420.78"/>
  </r>
  <r>
    <x v="907"/>
    <s v="España-Volcán Poás"/>
    <n v="18"/>
    <n v="7"/>
    <x v="6"/>
    <x v="4"/>
    <d v="2020-02-13T00:00:00"/>
    <s v="jue"/>
    <x v="0"/>
    <s v="2020"/>
    <n v="6312"/>
    <n v="281.08"/>
  </r>
  <r>
    <x v="908"/>
    <s v="Alemania-Volcán Poás"/>
    <n v="20"/>
    <n v="9"/>
    <x v="2"/>
    <x v="4"/>
    <d v="2020-02-27T00:00:00"/>
    <s v="jue"/>
    <x v="0"/>
    <s v="2020"/>
    <n v="5055"/>
    <n v="227.19"/>
  </r>
  <r>
    <x v="909"/>
    <s v="China-Dominicana"/>
    <n v="16"/>
    <n v="6"/>
    <x v="1"/>
    <x v="8"/>
    <d v="2020-01-20T00:00:00"/>
    <s v="lun"/>
    <x v="1"/>
    <s v="2020"/>
    <n v="9507"/>
    <n v="465.7"/>
  </r>
  <r>
    <x v="910"/>
    <s v="Alemania-Manuel Antonio"/>
    <n v="23"/>
    <n v="9"/>
    <x v="2"/>
    <x v="1"/>
    <d v="2020-02-19T00:00:00"/>
    <s v="mié"/>
    <x v="0"/>
    <s v="2020"/>
    <n v="5279"/>
    <n v="78.89"/>
  </r>
  <r>
    <x v="911"/>
    <s v="Reino Unido-Puerto Viejo"/>
    <n v="24"/>
    <n v="12"/>
    <x v="3"/>
    <x v="2"/>
    <d v="2020-02-18T00:00:00"/>
    <s v="mar"/>
    <x v="0"/>
    <s v="2020"/>
    <n v="2598"/>
    <n v="353.14"/>
  </r>
  <r>
    <x v="912"/>
    <s v="Reino Unido-San José"/>
    <n v="20"/>
    <n v="12"/>
    <x v="3"/>
    <x v="6"/>
    <d v="2020-02-11T00:00:00"/>
    <s v="mar"/>
    <x v="0"/>
    <s v="2020"/>
    <n v="2196"/>
    <n v="214.13"/>
  </r>
  <r>
    <x v="913"/>
    <s v="México-Liberia"/>
    <n v="14"/>
    <n v="7"/>
    <x v="0"/>
    <x v="0"/>
    <d v="2020-02-20T00:00:00"/>
    <s v="jue"/>
    <x v="0"/>
    <s v="2020"/>
    <n v="3339"/>
    <n v="104.55"/>
  </r>
  <r>
    <x v="914"/>
    <s v="Alemania-Manuel Antonio"/>
    <n v="23"/>
    <n v="9"/>
    <x v="2"/>
    <x v="1"/>
    <d v="2020-02-29T00:00:00"/>
    <s v="sáb"/>
    <x v="0"/>
    <s v="2020"/>
    <n v="8591"/>
    <n v="430.91"/>
  </r>
  <r>
    <x v="915"/>
    <s v="Argentina-Volcán Poás"/>
    <n v="21"/>
    <n v="10"/>
    <x v="4"/>
    <x v="4"/>
    <d v="2020-01-09T00:00:00"/>
    <s v="jue"/>
    <x v="1"/>
    <s v="2020"/>
    <n v="2589"/>
    <n v="112.48"/>
  </r>
  <r>
    <x v="916"/>
    <s v="México-Sarapiquí"/>
    <n v="16"/>
    <n v="7"/>
    <x v="0"/>
    <x v="7"/>
    <d v="2020-01-10T00:00:00"/>
    <s v="vie"/>
    <x v="1"/>
    <s v="2020"/>
    <n v="5735"/>
    <n v="422.43"/>
  </r>
  <r>
    <x v="917"/>
    <s v="Estados Unidos-Puerto Viejo"/>
    <n v="27"/>
    <n v="15"/>
    <x v="5"/>
    <x v="2"/>
    <d v="2020-01-08T00:00:00"/>
    <s v="mié"/>
    <x v="1"/>
    <s v="2020"/>
    <n v="3370"/>
    <n v="405"/>
  </r>
  <r>
    <x v="918"/>
    <s v="Argentina-Volcán Poás"/>
    <n v="21"/>
    <n v="10"/>
    <x v="4"/>
    <x v="4"/>
    <d v="2020-02-14T00:00:00"/>
    <s v="vie"/>
    <x v="0"/>
    <s v="2020"/>
    <n v="3461"/>
    <n v="350.19"/>
  </r>
  <r>
    <x v="919"/>
    <s v="España-San José"/>
    <n v="15"/>
    <n v="7"/>
    <x v="6"/>
    <x v="6"/>
    <d v="2020-01-25T00:00:00"/>
    <s v="sáb"/>
    <x v="1"/>
    <s v="2020"/>
    <n v="7722"/>
    <n v="217.57"/>
  </r>
  <r>
    <x v="920"/>
    <s v="Alemania-San José"/>
    <n v="17"/>
    <n v="9"/>
    <x v="2"/>
    <x v="6"/>
    <d v="2020-02-07T00:00:00"/>
    <s v="vie"/>
    <x v="0"/>
    <s v="2020"/>
    <n v="5501"/>
    <n v="312.87"/>
  </r>
  <r>
    <x v="921"/>
    <s v="Canadá-Fortuna"/>
    <n v="14"/>
    <n v="7"/>
    <x v="7"/>
    <x v="3"/>
    <d v="2020-01-21T00:00:00"/>
    <s v="mar"/>
    <x v="1"/>
    <s v="2020"/>
    <n v="4260"/>
    <n v="54.09"/>
  </r>
  <r>
    <x v="922"/>
    <s v="Reino Unido-Fortuna"/>
    <n v="19"/>
    <n v="12"/>
    <x v="3"/>
    <x v="3"/>
    <d v="2020-02-24T00:00:00"/>
    <s v="lun"/>
    <x v="0"/>
    <s v="2020"/>
    <n v="9463"/>
    <n v="359.6"/>
  </r>
  <r>
    <x v="923"/>
    <s v="Canadá-Río Celeste"/>
    <n v="18"/>
    <n v="7"/>
    <x v="7"/>
    <x v="5"/>
    <d v="2020-01-06T00:00:00"/>
    <s v="lun"/>
    <x v="1"/>
    <s v="2020"/>
    <n v="9296"/>
    <n v="305.42"/>
  </r>
  <r>
    <x v="924"/>
    <s v="Argentina-San José"/>
    <n v="18"/>
    <n v="10"/>
    <x v="4"/>
    <x v="6"/>
    <d v="2020-01-11T00:00:00"/>
    <s v="sáb"/>
    <x v="1"/>
    <s v="2020"/>
    <n v="9419"/>
    <n v="251.79"/>
  </r>
  <r>
    <x v="925"/>
    <s v="Argentina-Fortuna"/>
    <n v="17"/>
    <n v="10"/>
    <x v="4"/>
    <x v="3"/>
    <d v="2020-02-23T00:00:00"/>
    <s v="dom"/>
    <x v="0"/>
    <s v="2020"/>
    <n v="9540"/>
    <n v="105.5"/>
  </r>
  <r>
    <x v="926"/>
    <s v="Reino Unido-Fortuna"/>
    <n v="19"/>
    <n v="12"/>
    <x v="3"/>
    <x v="3"/>
    <d v="2020-02-24T00:00:00"/>
    <s v="lun"/>
    <x v="0"/>
    <s v="2020"/>
    <n v="5494"/>
    <n v="96.36"/>
  </r>
  <r>
    <x v="927"/>
    <s v="Argentina-Fortuna"/>
    <n v="17"/>
    <n v="10"/>
    <x v="4"/>
    <x v="3"/>
    <d v="2020-01-22T00:00:00"/>
    <s v="mié"/>
    <x v="1"/>
    <s v="2020"/>
    <n v="9644"/>
    <n v="176.92"/>
  </r>
  <r>
    <x v="928"/>
    <s v="Reino Unido-Puerto Viejo"/>
    <n v="24"/>
    <n v="12"/>
    <x v="3"/>
    <x v="2"/>
    <d v="2020-01-29T00:00:00"/>
    <s v="mié"/>
    <x v="1"/>
    <s v="2020"/>
    <n v="969"/>
    <n v="271.77"/>
  </r>
  <r>
    <x v="929"/>
    <s v="México-Sarapiquí"/>
    <n v="16"/>
    <n v="7"/>
    <x v="0"/>
    <x v="7"/>
    <d v="2020-02-15T00:00:00"/>
    <s v="sáb"/>
    <x v="0"/>
    <s v="2020"/>
    <n v="6113"/>
    <n v="85.46"/>
  </r>
  <r>
    <x v="930"/>
    <s v="Reino Unido-Liberia"/>
    <n v="19"/>
    <n v="12"/>
    <x v="3"/>
    <x v="0"/>
    <d v="2020-02-11T00:00:00"/>
    <s v="mar"/>
    <x v="0"/>
    <s v="2020"/>
    <n v="9080"/>
    <n v="299.8"/>
  </r>
  <r>
    <x v="931"/>
    <s v="Canadá-Dominicana"/>
    <n v="17"/>
    <n v="7"/>
    <x v="7"/>
    <x v="8"/>
    <d v="2020-01-01T00:00:00"/>
    <s v="mié"/>
    <x v="1"/>
    <s v="2020"/>
    <n v="3458"/>
    <n v="310"/>
  </r>
  <r>
    <x v="932"/>
    <s v="Reino Unido-Fortuna"/>
    <n v="19"/>
    <n v="12"/>
    <x v="3"/>
    <x v="3"/>
    <d v="2020-02-05T00:00:00"/>
    <s v="mié"/>
    <x v="0"/>
    <s v="2020"/>
    <n v="5985"/>
    <n v="355.25"/>
  </r>
  <r>
    <x v="933"/>
    <s v="Estados Unidos-Sarapiquí"/>
    <n v="24"/>
    <n v="15"/>
    <x v="5"/>
    <x v="7"/>
    <d v="2020-01-21T00:00:00"/>
    <s v="mar"/>
    <x v="1"/>
    <s v="2020"/>
    <n v="5157"/>
    <n v="147.68"/>
  </r>
  <r>
    <x v="934"/>
    <s v="Canadá-Liberia"/>
    <n v="14"/>
    <n v="7"/>
    <x v="7"/>
    <x v="0"/>
    <d v="2020-01-29T00:00:00"/>
    <s v="mié"/>
    <x v="1"/>
    <s v="2020"/>
    <n v="3932"/>
    <n v="181.88"/>
  </r>
  <r>
    <x v="935"/>
    <s v="Argentina-Manuel Antonio"/>
    <n v="24"/>
    <n v="10"/>
    <x v="4"/>
    <x v="1"/>
    <d v="2020-01-04T00:00:00"/>
    <s v="sáb"/>
    <x v="1"/>
    <s v="2020"/>
    <n v="3402"/>
    <n v="432.55"/>
  </r>
  <r>
    <x v="936"/>
    <s v="Estados Unidos-Sarapiquí"/>
    <n v="24"/>
    <n v="15"/>
    <x v="5"/>
    <x v="7"/>
    <d v="2020-02-17T00:00:00"/>
    <s v="lun"/>
    <x v="0"/>
    <s v="2020"/>
    <n v="5582"/>
    <n v="272.33999999999997"/>
  </r>
  <r>
    <x v="937"/>
    <s v="Estados Unidos-Río Celeste"/>
    <n v="26"/>
    <n v="15"/>
    <x v="5"/>
    <x v="5"/>
    <d v="2020-02-23T00:00:00"/>
    <s v="dom"/>
    <x v="0"/>
    <s v="2020"/>
    <n v="6031"/>
    <n v="359.61"/>
  </r>
  <r>
    <x v="938"/>
    <s v="Argentina-Puerto Viejo"/>
    <n v="22"/>
    <n v="10"/>
    <x v="4"/>
    <x v="2"/>
    <d v="2020-01-03T00:00:00"/>
    <s v="vie"/>
    <x v="1"/>
    <s v="2020"/>
    <n v="4825"/>
    <n v="213.19"/>
  </r>
  <r>
    <x v="939"/>
    <s v="Estados Unidos-Fortuna"/>
    <n v="22"/>
    <n v="15"/>
    <x v="5"/>
    <x v="3"/>
    <d v="2020-02-28T00:00:00"/>
    <s v="vie"/>
    <x v="0"/>
    <s v="2020"/>
    <n v="3866"/>
    <n v="405.16"/>
  </r>
  <r>
    <x v="940"/>
    <s v="Alemania-Volcán Poás"/>
    <n v="20"/>
    <n v="9"/>
    <x v="2"/>
    <x v="4"/>
    <d v="2020-02-02T00:00:00"/>
    <s v="dom"/>
    <x v="0"/>
    <s v="2020"/>
    <n v="1546"/>
    <n v="474.17"/>
  </r>
  <r>
    <x v="941"/>
    <s v="Estados Unidos-Dominicana"/>
    <n v="25"/>
    <n v="15"/>
    <x v="5"/>
    <x v="8"/>
    <d v="2020-01-16T00:00:00"/>
    <s v="jue"/>
    <x v="1"/>
    <s v="2020"/>
    <n v="3493"/>
    <n v="500.27"/>
  </r>
  <r>
    <x v="942"/>
    <s v="México-Volcán Poás"/>
    <n v="18"/>
    <n v="7"/>
    <x v="0"/>
    <x v="4"/>
    <d v="2020-01-15T00:00:00"/>
    <s v="mié"/>
    <x v="1"/>
    <s v="2020"/>
    <n v="3646"/>
    <n v="256.43"/>
  </r>
  <r>
    <x v="943"/>
    <s v="México-Liberia"/>
    <n v="14"/>
    <n v="7"/>
    <x v="0"/>
    <x v="0"/>
    <d v="2020-01-14T00:00:00"/>
    <s v="mar"/>
    <x v="1"/>
    <s v="2020"/>
    <n v="800"/>
    <n v="345.62"/>
  </r>
  <r>
    <x v="944"/>
    <s v="China-Manuel Antonio"/>
    <n v="20"/>
    <n v="6"/>
    <x v="1"/>
    <x v="1"/>
    <d v="2020-01-24T00:00:00"/>
    <s v="vie"/>
    <x v="1"/>
    <s v="2020"/>
    <n v="9533"/>
    <n v="420.48"/>
  </r>
  <r>
    <x v="945"/>
    <s v="Alemania-Fortuna"/>
    <n v="16"/>
    <n v="9"/>
    <x v="2"/>
    <x v="3"/>
    <d v="2020-02-02T00:00:00"/>
    <s v="dom"/>
    <x v="0"/>
    <s v="2020"/>
    <n v="6261"/>
    <n v="280.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2" firstHeaderRow="1" firstDataRow="1" firstDataCol="1"/>
  <pivotFields count="13">
    <pivotField showAll="0"/>
    <pivotField showAll="0"/>
    <pivotField showAll="0"/>
    <pivotField showAll="0"/>
    <pivotField axis="axisRow" showAll="0">
      <items count="9">
        <item x="2"/>
        <item x="4"/>
        <item x="7"/>
        <item x="1"/>
        <item x="6"/>
        <item x="5"/>
        <item x="0"/>
        <item x="3"/>
        <item t="default"/>
      </items>
    </pivotField>
    <pivotField showAll="0"/>
    <pivotField numFmtId="14" showAll="0"/>
    <pivotField showAll="0"/>
    <pivotField showAll="0"/>
    <pivotField showAll="0"/>
    <pivotField dataField="1" numFmtId="164" showAll="0"/>
    <pivotField numFmtId="165" showAll="0"/>
    <pivotField dragToRow="0" dragToCol="0" dragToPage="0" showAll="0" defaultSubtota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Cantidad" fld="10" showDataAs="percentOfTotal" baseField="4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 rowHeaderCaption="Procedencia">
  <location ref="E3:E4" firstHeaderRow="1" firstDataRow="1" firstDataCol="0"/>
  <pivotFields count="13">
    <pivotField showAll="0"/>
    <pivotField showAll="0"/>
    <pivotField showAll="0"/>
    <pivotField showAll="0"/>
    <pivotField showAll="0">
      <items count="9">
        <item x="2"/>
        <item x="4"/>
        <item x="7"/>
        <item x="1"/>
        <item x="6"/>
        <item x="5"/>
        <item x="0"/>
        <item x="3"/>
        <item t="default"/>
      </items>
    </pivotField>
    <pivotField showAll="0">
      <items count="10">
        <item x="8"/>
        <item x="3"/>
        <item x="0"/>
        <item x="1"/>
        <item x="2"/>
        <item x="5"/>
        <item x="6"/>
        <item x="7"/>
        <item x="4"/>
        <item t="default"/>
      </items>
    </pivotField>
    <pivotField numFmtId="14" showAll="0"/>
    <pivotField showAll="0"/>
    <pivotField showAll="0"/>
    <pivotField showAll="0"/>
    <pivotField numFmtId="164" showAll="0"/>
    <pivotField numFmtId="165" showAll="0"/>
    <pivotField dataField="1" dragToRow="0" dragToCol="0" dragToPage="0" showAll="0" defaultSubtotal="0"/>
  </pivotFields>
  <rowItems count="1">
    <i/>
  </rowItems>
  <colItems count="1">
    <i/>
  </colItems>
  <dataFields count="1">
    <dataField name="Suma de Total" fld="12" baseField="0" baseItem="1689969936" numFmtId="169"/>
  </dataFields>
  <formats count="2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 rowHeaderCaption="Procedencia">
  <location ref="A3:B12" firstHeaderRow="1" firstDataRow="1" firstDataCol="1"/>
  <pivotFields count="13">
    <pivotField showAll="0"/>
    <pivotField showAll="0"/>
    <pivotField showAll="0"/>
    <pivotField showAll="0"/>
    <pivotField axis="axisRow" showAll="0" sortType="ascending">
      <items count="9">
        <item x="2"/>
        <item x="4"/>
        <item x="7"/>
        <item x="1"/>
        <item x="6"/>
        <item x="5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x="8"/>
        <item x="3"/>
        <item x="0"/>
        <item x="1"/>
        <item x="2"/>
        <item x="5"/>
        <item x="6"/>
        <item x="7"/>
        <item x="4"/>
        <item t="default"/>
      </items>
    </pivotField>
    <pivotField numFmtId="14" showAll="0"/>
    <pivotField showAll="0"/>
    <pivotField showAll="0"/>
    <pivotField showAll="0"/>
    <pivotField dataField="1" numFmtId="164" showAll="0"/>
    <pivotField numFmtId="165" showAll="0"/>
    <pivotField dragToRow="0" dragToCol="0" dragToPage="0" showAll="0" defaultSubtotal="0"/>
  </pivotFields>
  <rowFields count="1">
    <field x="4"/>
  </rowFields>
  <rowItems count="9">
    <i>
      <x v="7"/>
    </i>
    <i>
      <x v="1"/>
    </i>
    <i>
      <x/>
    </i>
    <i>
      <x v="4"/>
    </i>
    <i>
      <x v="2"/>
    </i>
    <i>
      <x v="3"/>
    </i>
    <i>
      <x v="6"/>
    </i>
    <i>
      <x v="5"/>
    </i>
    <i t="grand">
      <x/>
    </i>
  </rowItems>
  <colItems count="1">
    <i/>
  </colItems>
  <dataFields count="1">
    <dataField name="Suma de Cantidad" fld="10" baseField="4" baseItem="5" numFmtId="4"/>
  </dataField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 rowHeaderCaption="Procedencia">
  <location ref="F3:F4" firstHeaderRow="1" firstDataRow="1" firstDataCol="0"/>
  <pivotFields count="13">
    <pivotField showAll="0">
      <items count="947">
        <item x="104"/>
        <item x="352"/>
        <item x="938"/>
        <item x="360"/>
        <item x="866"/>
        <item x="274"/>
        <item x="517"/>
        <item x="863"/>
        <item x="177"/>
        <item x="442"/>
        <item x="511"/>
        <item x="618"/>
        <item x="595"/>
        <item x="690"/>
        <item x="783"/>
        <item x="760"/>
        <item x="833"/>
        <item x="477"/>
        <item x="743"/>
        <item x="300"/>
        <item x="622"/>
        <item x="33"/>
        <item x="307"/>
        <item x="63"/>
        <item x="172"/>
        <item x="64"/>
        <item x="4"/>
        <item x="312"/>
        <item x="747"/>
        <item x="715"/>
        <item x="153"/>
        <item x="318"/>
        <item x="58"/>
        <item x="926"/>
        <item x="400"/>
        <item x="31"/>
        <item x="217"/>
        <item x="12"/>
        <item x="591"/>
        <item x="850"/>
        <item x="821"/>
        <item x="686"/>
        <item x="896"/>
        <item x="284"/>
        <item x="19"/>
        <item x="559"/>
        <item x="819"/>
        <item x="829"/>
        <item x="688"/>
        <item x="602"/>
        <item x="139"/>
        <item x="460"/>
        <item x="629"/>
        <item x="35"/>
        <item x="246"/>
        <item x="113"/>
        <item x="379"/>
        <item x="457"/>
        <item x="84"/>
        <item x="739"/>
        <item x="158"/>
        <item x="913"/>
        <item x="100"/>
        <item x="882"/>
        <item x="704"/>
        <item x="436"/>
        <item x="107"/>
        <item x="14"/>
        <item x="714"/>
        <item x="485"/>
        <item x="649"/>
        <item x="719"/>
        <item x="433"/>
        <item x="155"/>
        <item x="568"/>
        <item x="254"/>
        <item x="670"/>
        <item x="711"/>
        <item x="924"/>
        <item x="234"/>
        <item x="822"/>
        <item x="299"/>
        <item x="257"/>
        <item x="578"/>
        <item x="581"/>
        <item x="466"/>
        <item x="812"/>
        <item x="337"/>
        <item x="859"/>
        <item x="905"/>
        <item x="3"/>
        <item x="481"/>
        <item x="740"/>
        <item x="186"/>
        <item x="232"/>
        <item x="359"/>
        <item x="692"/>
        <item x="464"/>
        <item x="262"/>
        <item x="799"/>
        <item x="600"/>
        <item x="425"/>
        <item x="40"/>
        <item x="273"/>
        <item x="73"/>
        <item x="472"/>
        <item x="479"/>
        <item x="108"/>
        <item x="482"/>
        <item x="861"/>
        <item x="752"/>
        <item x="381"/>
        <item x="110"/>
        <item x="498"/>
        <item x="351"/>
        <item x="513"/>
        <item x="11"/>
        <item x="47"/>
        <item x="173"/>
        <item x="124"/>
        <item x="655"/>
        <item x="272"/>
        <item x="808"/>
        <item x="260"/>
        <item x="432"/>
        <item x="459"/>
        <item x="791"/>
        <item x="127"/>
        <item x="587"/>
        <item x="415"/>
        <item x="437"/>
        <item x="78"/>
        <item x="344"/>
        <item x="94"/>
        <item x="531"/>
        <item x="584"/>
        <item x="134"/>
        <item x="82"/>
        <item x="529"/>
        <item x="897"/>
        <item x="552"/>
        <item x="867"/>
        <item x="335"/>
        <item x="227"/>
        <item x="554"/>
        <item x="765"/>
        <item x="815"/>
        <item x="814"/>
        <item x="201"/>
        <item x="633"/>
        <item x="256"/>
        <item x="289"/>
        <item x="182"/>
        <item x="569"/>
        <item x="417"/>
        <item x="451"/>
        <item x="534"/>
        <item x="162"/>
        <item x="643"/>
        <item x="506"/>
        <item x="589"/>
        <item x="890"/>
        <item x="385"/>
        <item x="190"/>
        <item x="378"/>
        <item x="211"/>
        <item x="716"/>
        <item x="302"/>
        <item x="421"/>
        <item x="834"/>
        <item x="265"/>
        <item x="200"/>
        <item x="710"/>
        <item x="903"/>
        <item x="191"/>
        <item x="634"/>
        <item x="281"/>
        <item x="251"/>
        <item x="535"/>
        <item x="119"/>
        <item x="574"/>
        <item x="213"/>
        <item x="269"/>
        <item x="677"/>
        <item x="462"/>
        <item x="749"/>
        <item x="844"/>
        <item x="60"/>
        <item x="247"/>
        <item x="345"/>
        <item x="478"/>
        <item x="835"/>
        <item x="473"/>
        <item x="800"/>
        <item x="277"/>
        <item x="159"/>
        <item x="486"/>
        <item x="222"/>
        <item x="131"/>
        <item x="370"/>
        <item x="637"/>
        <item x="706"/>
        <item x="491"/>
        <item x="588"/>
        <item x="325"/>
        <item x="727"/>
        <item x="368"/>
        <item x="122"/>
        <item x="826"/>
        <item x="737"/>
        <item x="183"/>
        <item x="849"/>
        <item x="638"/>
        <item x="13"/>
        <item x="841"/>
        <item x="596"/>
        <item x="490"/>
        <item x="168"/>
        <item x="330"/>
        <item x="349"/>
        <item x="758"/>
        <item x="912"/>
        <item x="796"/>
        <item x="443"/>
        <item x="767"/>
        <item x="668"/>
        <item x="787"/>
        <item x="414"/>
        <item x="342"/>
        <item x="494"/>
        <item x="792"/>
        <item x="678"/>
        <item x="28"/>
        <item x="170"/>
        <item x="492"/>
        <item x="53"/>
        <item x="617"/>
        <item x="914"/>
        <item x="729"/>
        <item x="245"/>
        <item x="449"/>
        <item x="809"/>
        <item x="189"/>
        <item x="288"/>
        <item x="54"/>
        <item x="154"/>
        <item x="112"/>
        <item x="270"/>
        <item x="558"/>
        <item x="925"/>
        <item x="8"/>
        <item x="83"/>
        <item x="785"/>
        <item x="403"/>
        <item x="585"/>
        <item x="140"/>
        <item x="671"/>
        <item x="215"/>
        <item x="893"/>
        <item x="424"/>
        <item x="606"/>
        <item x="549"/>
        <item x="236"/>
        <item x="135"/>
        <item x="55"/>
        <item x="757"/>
        <item x="467"/>
        <item x="503"/>
        <item x="536"/>
        <item x="212"/>
        <item x="123"/>
        <item x="348"/>
        <item x="365"/>
        <item x="52"/>
        <item x="816"/>
        <item x="308"/>
        <item x="500"/>
        <item x="662"/>
        <item x="632"/>
        <item x="70"/>
        <item x="597"/>
        <item x="181"/>
        <item x="304"/>
        <item x="732"/>
        <item x="502"/>
        <item x="499"/>
        <item x="885"/>
        <item x="316"/>
        <item x="780"/>
        <item x="267"/>
        <item x="142"/>
        <item x="20"/>
        <item x="328"/>
        <item x="620"/>
        <item x="163"/>
        <item x="184"/>
        <item x="840"/>
        <item x="527"/>
        <item x="774"/>
        <item x="928"/>
        <item x="514"/>
        <item x="728"/>
        <item x="438"/>
        <item x="346"/>
        <item x="361"/>
        <item x="801"/>
        <item x="32"/>
        <item x="759"/>
        <item x="870"/>
        <item x="665"/>
        <item x="364"/>
        <item x="310"/>
        <item x="627"/>
        <item x="65"/>
        <item x="448"/>
        <item x="742"/>
        <item x="906"/>
        <item x="865"/>
        <item x="616"/>
        <item x="311"/>
        <item x="790"/>
        <item x="515"/>
        <item x="929"/>
        <item x="397"/>
        <item x="537"/>
        <item x="504"/>
        <item x="290"/>
        <item x="41"/>
        <item x="721"/>
        <item x="144"/>
        <item x="470"/>
        <item x="583"/>
        <item x="147"/>
        <item x="25"/>
        <item x="326"/>
        <item x="915"/>
        <item x="450"/>
        <item x="480"/>
        <item x="697"/>
        <item x="426"/>
        <item x="932"/>
        <item x="909"/>
        <item x="371"/>
        <item x="126"/>
        <item x="309"/>
        <item x="137"/>
        <item x="259"/>
        <item x="566"/>
        <item x="805"/>
        <item x="886"/>
        <item x="636"/>
        <item x="373"/>
        <item x="453"/>
        <item x="441"/>
        <item x="156"/>
        <item x="93"/>
        <item x="755"/>
        <item x="87"/>
        <item x="734"/>
        <item x="339"/>
        <item x="501"/>
        <item x="389"/>
        <item x="883"/>
        <item x="404"/>
        <item x="305"/>
        <item x="512"/>
        <item x="152"/>
        <item x="214"/>
        <item x="579"/>
        <item x="744"/>
        <item x="66"/>
        <item x="287"/>
        <item x="7"/>
        <item x="238"/>
        <item x="664"/>
        <item x="292"/>
        <item x="779"/>
        <item x="880"/>
        <item x="283"/>
        <item x="23"/>
        <item x="445"/>
        <item x="354"/>
        <item x="934"/>
        <item x="565"/>
        <item x="38"/>
        <item x="5"/>
        <item x="355"/>
        <item x="67"/>
        <item x="497"/>
        <item x="71"/>
        <item x="452"/>
        <item x="454"/>
        <item x="509"/>
        <item x="661"/>
        <item x="109"/>
        <item x="713"/>
        <item x="898"/>
        <item x="118"/>
        <item x="474"/>
        <item x="811"/>
        <item x="888"/>
        <item x="709"/>
        <item x="275"/>
        <item x="145"/>
        <item x="553"/>
        <item x="745"/>
        <item x="937"/>
        <item x="593"/>
        <item x="185"/>
        <item x="940"/>
        <item x="495"/>
        <item x="263"/>
        <item x="42"/>
        <item x="611"/>
        <item x="0"/>
        <item x="148"/>
        <item x="640"/>
        <item x="628"/>
        <item x="831"/>
        <item x="422"/>
        <item x="832"/>
        <item x="756"/>
        <item x="818"/>
        <item x="823"/>
        <item x="827"/>
        <item x="917"/>
        <item x="258"/>
        <item x="439"/>
        <item x="487"/>
        <item x="777"/>
        <item x="413"/>
        <item x="754"/>
        <item x="303"/>
        <item x="285"/>
        <item x="362"/>
        <item x="358"/>
        <item x="910"/>
        <item x="876"/>
        <item x="899"/>
        <item x="268"/>
        <item x="18"/>
        <item x="271"/>
        <item x="916"/>
        <item x="612"/>
        <item x="231"/>
        <item x="820"/>
        <item x="941"/>
        <item x="323"/>
        <item x="261"/>
        <item x="518"/>
        <item x="615"/>
        <item x="625"/>
        <item x="80"/>
        <item x="707"/>
        <item x="864"/>
        <item x="225"/>
        <item x="322"/>
        <item x="658"/>
        <item x="188"/>
        <item x="731"/>
        <item x="336"/>
        <item x="639"/>
        <item x="105"/>
        <item x="279"/>
        <item x="237"/>
        <item x="626"/>
        <item x="367"/>
        <item x="571"/>
        <item x="204"/>
        <item x="560"/>
        <item x="720"/>
        <item x="219"/>
        <item x="59"/>
        <item x="166"/>
        <item x="488"/>
        <item x="207"/>
        <item x="324"/>
        <item x="761"/>
        <item x="51"/>
        <item x="660"/>
        <item x="198"/>
        <item x="9"/>
        <item x="319"/>
        <item x="96"/>
        <item x="229"/>
        <item x="545"/>
        <item x="447"/>
        <item x="264"/>
        <item x="852"/>
        <item x="667"/>
        <item x="530"/>
        <item x="712"/>
        <item x="197"/>
        <item x="789"/>
        <item x="813"/>
        <item x="130"/>
        <item x="106"/>
        <item x="663"/>
        <item x="607"/>
        <item x="120"/>
        <item x="776"/>
        <item x="125"/>
        <item x="540"/>
        <item x="10"/>
        <item x="61"/>
        <item x="741"/>
        <item x="369"/>
        <item x="401"/>
        <item x="676"/>
        <item x="376"/>
        <item x="133"/>
        <item x="329"/>
        <item x="208"/>
        <item x="390"/>
        <item x="798"/>
        <item x="278"/>
        <item x="933"/>
        <item x="242"/>
        <item x="542"/>
        <item x="674"/>
        <item x="175"/>
        <item x="297"/>
        <item x="248"/>
        <item x="393"/>
        <item x="675"/>
        <item x="590"/>
        <item x="68"/>
        <item x="216"/>
        <item x="773"/>
        <item x="659"/>
        <item x="561"/>
        <item x="266"/>
        <item x="619"/>
        <item x="317"/>
        <item x="935"/>
        <item x="394"/>
        <item x="92"/>
        <item x="541"/>
        <item x="76"/>
        <item x="751"/>
        <item x="320"/>
        <item x="696"/>
        <item x="694"/>
        <item x="315"/>
        <item x="644"/>
        <item x="621"/>
        <item x="410"/>
        <item x="931"/>
        <item x="428"/>
        <item x="824"/>
        <item x="465"/>
        <item x="141"/>
        <item x="294"/>
        <item x="838"/>
        <item x="384"/>
        <item x="402"/>
        <item x="546"/>
        <item x="30"/>
        <item x="165"/>
        <item x="725"/>
        <item x="679"/>
        <item x="875"/>
        <item x="762"/>
        <item x="609"/>
        <item x="99"/>
        <item x="862"/>
        <item x="171"/>
        <item x="923"/>
        <item x="150"/>
        <item x="594"/>
        <item x="770"/>
        <item x="563"/>
        <item x="647"/>
        <item x="366"/>
        <item x="418"/>
        <item x="657"/>
        <item x="722"/>
        <item x="36"/>
        <item x="461"/>
        <item x="825"/>
        <item x="209"/>
        <item x="550"/>
        <item x="412"/>
        <item x="610"/>
        <item x="56"/>
        <item x="945"/>
        <item x="476"/>
        <item x="383"/>
        <item x="891"/>
        <item x="943"/>
        <item x="174"/>
        <item x="724"/>
        <item x="764"/>
        <item x="228"/>
        <item x="88"/>
        <item x="90"/>
        <item x="101"/>
        <item x="44"/>
        <item x="57"/>
        <item x="296"/>
        <item x="682"/>
        <item x="1"/>
        <item x="872"/>
        <item x="178"/>
        <item x="240"/>
        <item x="572"/>
        <item x="778"/>
        <item x="766"/>
        <item x="528"/>
        <item x="703"/>
        <item x="804"/>
        <item x="604"/>
        <item x="427"/>
        <item x="705"/>
        <item x="781"/>
        <item x="49"/>
        <item x="85"/>
        <item x="95"/>
        <item x="556"/>
        <item x="624"/>
        <item x="508"/>
        <item x="524"/>
        <item x="372"/>
        <item x="748"/>
        <item x="763"/>
        <item x="854"/>
        <item x="115"/>
        <item x="493"/>
        <item x="455"/>
        <item x="884"/>
        <item x="295"/>
        <item x="306"/>
        <item x="507"/>
        <item x="580"/>
        <item x="700"/>
        <item x="468"/>
        <item x="244"/>
        <item x="194"/>
        <item x="871"/>
        <item x="419"/>
        <item x="523"/>
        <item x="291"/>
        <item x="196"/>
        <item x="922"/>
        <item x="205"/>
        <item x="927"/>
        <item x="380"/>
        <item x="341"/>
        <item x="431"/>
        <item x="520"/>
        <item x="887"/>
        <item x="575"/>
        <item x="79"/>
        <item x="293"/>
        <item x="157"/>
        <item x="409"/>
        <item x="857"/>
        <item x="375"/>
        <item x="908"/>
        <item x="16"/>
        <item x="775"/>
        <item x="942"/>
        <item x="26"/>
        <item x="726"/>
        <item x="860"/>
        <item x="603"/>
        <item x="684"/>
        <item x="642"/>
        <item x="27"/>
        <item x="843"/>
        <item x="889"/>
        <item x="327"/>
        <item x="547"/>
        <item x="332"/>
        <item x="842"/>
        <item x="894"/>
        <item x="582"/>
        <item x="771"/>
        <item x="768"/>
        <item x="226"/>
        <item x="334"/>
        <item x="180"/>
        <item x="605"/>
        <item x="86"/>
        <item x="573"/>
        <item x="557"/>
        <item x="176"/>
        <item x="72"/>
        <item x="146"/>
        <item x="562"/>
        <item x="736"/>
        <item x="483"/>
        <item x="576"/>
        <item x="34"/>
        <item x="848"/>
        <item x="143"/>
        <item x="276"/>
        <item x="221"/>
        <item x="666"/>
        <item x="45"/>
        <item x="543"/>
        <item x="878"/>
        <item x="117"/>
        <item x="37"/>
        <item x="50"/>
        <item x="406"/>
        <item x="654"/>
        <item x="803"/>
        <item x="169"/>
        <item x="598"/>
        <item x="788"/>
        <item x="907"/>
        <item x="544"/>
        <item x="723"/>
        <item x="192"/>
        <item x="846"/>
        <item x="837"/>
        <item x="407"/>
        <item x="944"/>
        <item x="901"/>
        <item x="423"/>
        <item x="416"/>
        <item x="114"/>
        <item x="46"/>
        <item x="641"/>
        <item x="685"/>
        <item x="388"/>
        <item x="347"/>
        <item x="522"/>
        <item x="167"/>
        <item x="538"/>
        <item x="847"/>
        <item x="853"/>
        <item x="669"/>
        <item x="149"/>
        <item x="357"/>
        <item x="845"/>
        <item x="456"/>
        <item x="241"/>
        <item x="672"/>
        <item x="475"/>
        <item x="338"/>
        <item x="701"/>
        <item x="802"/>
        <item x="532"/>
        <item x="458"/>
        <item x="680"/>
        <item x="374"/>
        <item x="230"/>
        <item x="434"/>
        <item x="91"/>
        <item x="121"/>
        <item x="103"/>
        <item x="128"/>
        <item x="521"/>
        <item x="698"/>
        <item x="136"/>
        <item x="116"/>
        <item x="564"/>
        <item x="193"/>
        <item x="851"/>
        <item x="195"/>
        <item x="702"/>
        <item x="920"/>
        <item x="691"/>
        <item x="39"/>
        <item x="786"/>
        <item x="708"/>
        <item x="623"/>
        <item x="22"/>
        <item x="892"/>
        <item x="881"/>
        <item x="160"/>
        <item x="648"/>
        <item x="471"/>
        <item x="314"/>
        <item x="420"/>
        <item x="650"/>
        <item x="717"/>
        <item x="398"/>
        <item x="446"/>
        <item x="429"/>
        <item x="233"/>
        <item x="75"/>
        <item x="396"/>
        <item x="856"/>
        <item x="919"/>
        <item x="202"/>
        <item x="255"/>
        <item x="411"/>
        <item x="469"/>
        <item x="631"/>
        <item x="489"/>
        <item x="382"/>
        <item x="206"/>
        <item x="15"/>
        <item x="199"/>
        <item x="651"/>
        <item x="89"/>
        <item x="151"/>
        <item x="24"/>
        <item x="533"/>
        <item x="203"/>
        <item x="830"/>
        <item x="921"/>
        <item x="29"/>
        <item x="586"/>
        <item x="630"/>
        <item x="839"/>
        <item x="746"/>
        <item x="902"/>
        <item x="218"/>
        <item x="735"/>
        <item x="331"/>
        <item x="2"/>
        <item x="69"/>
        <item x="769"/>
        <item x="795"/>
        <item x="405"/>
        <item x="930"/>
        <item x="48"/>
        <item x="555"/>
        <item x="614"/>
        <item x="399"/>
        <item x="570"/>
        <item x="592"/>
        <item x="750"/>
        <item x="74"/>
        <item x="321"/>
        <item x="440"/>
        <item x="652"/>
        <item x="869"/>
        <item x="817"/>
        <item x="681"/>
        <item x="738"/>
        <item x="496"/>
        <item x="235"/>
        <item x="900"/>
        <item x="333"/>
        <item x="350"/>
        <item x="132"/>
        <item x="210"/>
        <item x="301"/>
        <item x="693"/>
        <item x="395"/>
        <item x="505"/>
        <item x="879"/>
        <item x="223"/>
        <item x="877"/>
        <item x="599"/>
        <item x="519"/>
        <item x="510"/>
        <item x="356"/>
        <item x="386"/>
        <item x="689"/>
        <item x="164"/>
        <item x="138"/>
        <item x="673"/>
        <item x="613"/>
        <item x="782"/>
        <item x="391"/>
        <item x="98"/>
        <item x="430"/>
        <item x="526"/>
        <item x="129"/>
        <item x="43"/>
        <item x="806"/>
        <item x="21"/>
        <item x="918"/>
        <item x="343"/>
        <item x="102"/>
        <item x="243"/>
        <item x="161"/>
        <item x="858"/>
        <item x="699"/>
        <item x="695"/>
        <item x="17"/>
        <item x="220"/>
        <item x="793"/>
        <item x="635"/>
        <item x="516"/>
        <item x="252"/>
        <item x="239"/>
        <item x="377"/>
        <item x="551"/>
        <item x="286"/>
        <item x="733"/>
        <item x="187"/>
        <item x="608"/>
        <item x="97"/>
        <item x="718"/>
        <item x="392"/>
        <item x="224"/>
        <item x="601"/>
        <item x="444"/>
        <item x="77"/>
        <item x="387"/>
        <item x="810"/>
        <item x="828"/>
        <item x="577"/>
        <item x="340"/>
        <item x="250"/>
        <item x="936"/>
        <item x="353"/>
        <item x="895"/>
        <item x="62"/>
        <item x="772"/>
        <item x="753"/>
        <item x="784"/>
        <item x="6"/>
        <item x="653"/>
        <item x="567"/>
        <item x="179"/>
        <item x="525"/>
        <item x="435"/>
        <item x="683"/>
        <item x="794"/>
        <item x="249"/>
        <item x="363"/>
        <item x="408"/>
        <item x="548"/>
        <item x="868"/>
        <item x="298"/>
        <item x="282"/>
        <item x="280"/>
        <item x="645"/>
        <item x="81"/>
        <item x="313"/>
        <item x="463"/>
        <item x="904"/>
        <item x="807"/>
        <item x="874"/>
        <item x="687"/>
        <item x="730"/>
        <item x="911"/>
        <item x="111"/>
        <item x="939"/>
        <item x="484"/>
        <item x="797"/>
        <item x="656"/>
        <item x="855"/>
        <item x="836"/>
        <item x="873"/>
        <item x="646"/>
        <item x="253"/>
        <item x="539"/>
        <item t="default"/>
      </items>
    </pivotField>
    <pivotField showAll="0"/>
    <pivotField showAll="0"/>
    <pivotField showAll="0"/>
    <pivotField showAll="0" sortType="ascending">
      <items count="9">
        <item x="2"/>
        <item x="4"/>
        <item x="7"/>
        <item x="1"/>
        <item x="6"/>
        <item x="5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x="8"/>
        <item x="3"/>
        <item x="0"/>
        <item x="1"/>
        <item x="2"/>
        <item x="5"/>
        <item x="6"/>
        <item x="7"/>
        <item x="4"/>
        <item t="default"/>
      </items>
    </pivotField>
    <pivotField numFmtId="14" showAll="0"/>
    <pivotField showAll="0"/>
    <pivotField showAll="0"/>
    <pivotField showAll="0"/>
    <pivotField dataField="1" numFmtId="164" showAll="0"/>
    <pivotField numFmtId="165" showAll="0"/>
    <pivotField dragToRow="0" dragToCol="0" dragToPage="0" showAll="0" defaultSubtotal="0"/>
  </pivotFields>
  <rowItems count="1">
    <i/>
  </rowItems>
  <colItems count="1">
    <i/>
  </colItems>
  <dataFields count="1">
    <dataField name="Promedio de Cantidad" fld="10" subtotal="average" baseField="0" baseItem="1689969936" numFmtId="3"/>
  </dataField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chartFormat="14">
  <location ref="A3:J14" firstHeaderRow="1" firstDataRow="2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9">
        <item x="2"/>
        <item x="4"/>
        <item x="7"/>
        <item x="1"/>
        <item x="6"/>
        <item x="5"/>
        <item x="0"/>
        <item x="3"/>
        <item t="default"/>
      </items>
    </pivotField>
    <pivotField axis="axisRow" compact="0" outline="0" showAll="0">
      <items count="10">
        <item x="8"/>
        <item x="3"/>
        <item x="0"/>
        <item x="1"/>
        <item x="2"/>
        <item x="5"/>
        <item x="6"/>
        <item x="7"/>
        <item x="4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164" outline="0" showAll="0"/>
    <pivotField compact="0" numFmtId="165" outline="0" showAll="0"/>
    <pivotField compact="0" outline="0" dragToRow="0" dragToCol="0" dragToPage="0" showAll="0" defaultSubtota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Promedio de Cantidad" fld="10" subtotal="average" baseField="4" baseItem="0" numFmtId="3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Procedencia">
  <location ref="A3:D13" firstHeaderRow="1" firstDataRow="2" firstDataCol="1"/>
  <pivotFields count="13">
    <pivotField showAll="0"/>
    <pivotField showAll="0"/>
    <pivotField showAll="0"/>
    <pivotField showAll="0"/>
    <pivotField axis="axisRow" showAll="0">
      <items count="9">
        <item x="2"/>
        <item x="4"/>
        <item x="7"/>
        <item x="1"/>
        <item x="6"/>
        <item x="5"/>
        <item x="0"/>
        <item x="3"/>
        <item t="default"/>
      </items>
    </pivotField>
    <pivotField showAll="0">
      <items count="10">
        <item x="8"/>
        <item x="3"/>
        <item x="0"/>
        <item x="1"/>
        <item x="2"/>
        <item x="5"/>
        <item x="6"/>
        <item x="7"/>
        <item x="4"/>
        <item t="default"/>
      </items>
    </pivotField>
    <pivotField numFmtId="14" showAll="0"/>
    <pivotField showAll="0"/>
    <pivotField axis="axisCol" showAll="0">
      <items count="3">
        <item x="1"/>
        <item x="0"/>
        <item t="default"/>
      </items>
    </pivotField>
    <pivotField showAll="0"/>
    <pivotField numFmtId="164" showAll="0"/>
    <pivotField numFmtId="165" showAll="0"/>
    <pivotField dataField="1" dragToRow="0" dragToCol="0" dragToPage="0" showAll="0" defaultSubtota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a de Total" fld="12" baseField="4" baseItem="5" numFmtId="168"/>
  </dataFields>
  <formats count="1">
    <format dxfId="0">
      <pivotArea dataOnly="0" labelOnly="1" fieldPosition="0">
        <references count="1">
          <reference field="8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B6" firstHeaderRow="1" firstDataRow="1" firstDataCol="1"/>
  <pivotFields count="13">
    <pivotField dataField="1" showAll="0"/>
    <pivotField showAll="0"/>
    <pivotField showAll="0"/>
    <pivotField showAll="0"/>
    <pivotField showAll="0">
      <items count="9">
        <item x="2"/>
        <item x="4"/>
        <item x="7"/>
        <item x="1"/>
        <item x="6"/>
        <item x="5"/>
        <item x="0"/>
        <item x="3"/>
        <item t="default"/>
      </items>
    </pivotField>
    <pivotField showAll="0">
      <items count="10">
        <item x="8"/>
        <item x="3"/>
        <item x="0"/>
        <item x="1"/>
        <item x="2"/>
        <item x="5"/>
        <item x="6"/>
        <item x="7"/>
        <item x="4"/>
        <item t="default"/>
      </items>
    </pivotField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numFmtId="164" showAll="0"/>
    <pivotField numFmtId="165" showAll="0"/>
    <pivotField dragToRow="0" dragToCol="0" dragToPage="0" showAll="0" defaultSubtota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uenta de Código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cedencia" xr10:uid="{00000000-0013-0000-FFFF-FFFF01000000}" sourceName="Procedencia">
  <pivotTables>
    <pivotTable tabId="4" name="TablaDinámica1"/>
    <pivotTable tabId="5" name="TablaDinámica2"/>
    <pivotTable tabId="6" name="TablaDinámica3"/>
    <pivotTable tabId="7" name="TablaDinámica4"/>
    <pivotTable tabId="4" name="TablaDinámica2"/>
    <pivotTable tabId="4" name="TablaDinámica5"/>
  </pivotTables>
  <data>
    <tabular pivotCacheId="1">
      <items count="8">
        <i x="2" s="1"/>
        <i x="4" s="1"/>
        <i x="7" s="1"/>
        <i x="1" s="1"/>
        <i x="6" s="1"/>
        <i x="5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tino" xr10:uid="{00000000-0013-0000-FFFF-FFFF02000000}" sourceName="Destino">
  <pivotTables>
    <pivotTable tabId="4" name="TablaDinámica1"/>
    <pivotTable tabId="5" name="TablaDinámica2"/>
    <pivotTable tabId="6" name="TablaDinámica3"/>
    <pivotTable tabId="7" name="TablaDinámica4"/>
    <pivotTable tabId="4" name="TablaDinámica2"/>
    <pivotTable tabId="4" name="TablaDinámica5"/>
  </pivotTables>
  <data>
    <tabular pivotCacheId="1">
      <items count="9">
        <i x="8" s="1"/>
        <i x="3" s="1"/>
        <i x="0" s="1"/>
        <i x="1" s="1"/>
        <i x="2" s="1"/>
        <i x="5" s="1"/>
        <i x="6" s="1"/>
        <i x="7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cedencia" xr10:uid="{00000000-0014-0000-FFFF-FFFF01000000}" cache="SegmentaciónDeDatos_Procedencia" caption="Procedencia" style="SlicerStyleDark5" rowHeight="241300"/>
  <slicer name="Destino" xr10:uid="{00000000-0014-0000-FFFF-FFFF02000000}" cache="SegmentaciónDeDatos_Destino" caption="Destino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OS" displayName="DATOS" ref="A1:L947" totalsRowShown="0" headerRowDxfId="18">
  <autoFilter ref="A1:L947" xr:uid="{00000000-0009-0000-0100-000001000000}"/>
  <tableColumns count="12">
    <tableColumn id="1" xr3:uid="{00000000-0010-0000-0000-000001000000}" name="Código"/>
    <tableColumn id="2" xr3:uid="{00000000-0010-0000-0000-000002000000}" name="Información"/>
    <tableColumn id="10" xr3:uid="{00000000-0010-0000-0000-00000A000000}" name="Largo" dataDxfId="17">
      <calculatedColumnFormula>LEN(DATOS[[#This Row],[Información]])</calculatedColumnFormula>
    </tableColumn>
    <tableColumn id="9" xr3:uid="{00000000-0010-0000-0000-000009000000}" name="separador" dataDxfId="16">
      <calculatedColumnFormula>FIND("-",DATOS[[#This Row],[Información]])</calculatedColumnFormula>
    </tableColumn>
    <tableColumn id="3" xr3:uid="{00000000-0010-0000-0000-000003000000}" name="Procedencia" dataDxfId="15">
      <calculatedColumnFormula>LEFT(DATOS[[#This Row],[Información]],DATOS[[#This Row],[separador]]-1)</calculatedColumnFormula>
    </tableColumn>
    <tableColumn id="4" xr3:uid="{00000000-0010-0000-0000-000004000000}" name="Destino" dataDxfId="14">
      <calculatedColumnFormula>RIGHT(DATOS[[#This Row],[Información]],DATOS[[#This Row],[Largo]]-DATOS[[#This Row],[separador]])</calculatedColumnFormula>
    </tableColumn>
    <tableColumn id="5" xr3:uid="{00000000-0010-0000-0000-000005000000}" name="Fecha Ingreso" dataDxfId="13"/>
    <tableColumn id="11" xr3:uid="{00000000-0010-0000-0000-00000B000000}" name="Día" dataDxfId="12" dataCellStyle="Millares">
      <calculatedColumnFormula>TEXT(DATOS[[#This Row],[Fecha Ingreso]],"ddd")</calculatedColumnFormula>
    </tableColumn>
    <tableColumn id="12" xr3:uid="{00000000-0010-0000-0000-00000C000000}" name="Mes" dataDxfId="11" dataCellStyle="Millares">
      <calculatedColumnFormula>TEXT(DATOS[[#This Row],[Fecha Ingreso]],"mmmm")</calculatedColumnFormula>
    </tableColumn>
    <tableColumn id="13" xr3:uid="{00000000-0010-0000-0000-00000D000000}" name="Año" dataDxfId="10" dataCellStyle="Millares">
      <calculatedColumnFormula>TEXT(DATOS[[#This Row],[Fecha Ingreso]],"yyyy")</calculatedColumnFormula>
    </tableColumn>
    <tableColumn id="6" xr3:uid="{00000000-0010-0000-0000-000006000000}" name="Cantidad" dataDxfId="9" dataCellStyle="Millares"/>
    <tableColumn id="7" xr3:uid="{00000000-0010-0000-0000-000007000000}" name="Costo unitario" dataDxfId="8" dataCellStyle="Moneda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ódigo" displayName="Código" ref="G1:G10" totalsRowShown="0" headerRowDxfId="7" dataDxfId="5" headerRowBorderDxfId="6" tableBorderDxfId="4">
  <autoFilter ref="G1:G10" xr:uid="{00000000-0009-0000-0100-000002000000}"/>
  <tableColumns count="1">
    <tableColumn id="1" xr3:uid="{00000000-0010-0000-0100-000001000000}" name="Código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5"/>
  <sheetViews>
    <sheetView showGridLines="0" showRowColHeaders="0" tabSelected="1" zoomScale="70" zoomScaleNormal="70" workbookViewId="0">
      <selection activeCell="T4" sqref="T4"/>
    </sheetView>
  </sheetViews>
  <sheetFormatPr baseColWidth="10" defaultRowHeight="14.4" x14ac:dyDescent="0.3"/>
  <sheetData>
    <row r="1" spans="1:46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</row>
    <row r="2" spans="1:46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</row>
    <row r="4" spans="1:46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</row>
    <row r="5" spans="1:46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</row>
    <row r="6" spans="1:46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</row>
    <row r="7" spans="1:46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</row>
    <row r="8" spans="1:46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</row>
    <row r="9" spans="1:46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</row>
    <row r="10" spans="1:46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</row>
    <row r="11" spans="1:46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</row>
    <row r="12" spans="1:46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</row>
    <row r="13" spans="1:46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</row>
    <row r="14" spans="1:46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</row>
    <row r="15" spans="1:46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</row>
    <row r="16" spans="1:46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</row>
    <row r="17" spans="1:46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</row>
    <row r="18" spans="1:46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</row>
    <row r="19" spans="1:46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</row>
    <row r="20" spans="1:46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</row>
    <row r="21" spans="1:46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</row>
    <row r="22" spans="1:46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</row>
    <row r="23" spans="1:46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</row>
    <row r="24" spans="1:46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</row>
    <row r="25" spans="1:46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</row>
    <row r="26" spans="1:46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</row>
    <row r="27" spans="1:46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</row>
    <row r="28" spans="1:46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</row>
    <row r="29" spans="1:46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</row>
    <row r="30" spans="1:46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</row>
    <row r="31" spans="1:46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</row>
    <row r="32" spans="1:46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</row>
    <row r="33" spans="1:46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</row>
    <row r="34" spans="1:46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</row>
    <row r="35" spans="1:46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</row>
    <row r="36" spans="1:46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</row>
    <row r="37" spans="1:46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</row>
    <row r="38" spans="1:46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</row>
    <row r="39" spans="1:46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</row>
    <row r="40" spans="1:46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</row>
    <row r="41" spans="1:46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</row>
    <row r="42" spans="1:46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</row>
    <row r="43" spans="1:46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</row>
    <row r="44" spans="1:46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</row>
    <row r="45" spans="1:46" x14ac:dyDescent="0.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</row>
    <row r="46" spans="1:46" x14ac:dyDescent="0.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</row>
    <row r="47" spans="1:46" x14ac:dyDescent="0.3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</row>
    <row r="48" spans="1:46" x14ac:dyDescent="0.3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</row>
    <row r="49" spans="1:46" x14ac:dyDescent="0.3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</row>
    <row r="50" spans="1:46" x14ac:dyDescent="0.3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</row>
    <row r="51" spans="1:46" x14ac:dyDescent="0.3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</row>
    <row r="52" spans="1:46" x14ac:dyDescent="0.3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</row>
    <row r="53" spans="1:46" x14ac:dyDescent="0.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</row>
    <row r="54" spans="1:46" x14ac:dyDescent="0.3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</row>
    <row r="55" spans="1:46" x14ac:dyDescent="0.3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</row>
    <row r="56" spans="1:46" x14ac:dyDescent="0.3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</row>
    <row r="57" spans="1:46" x14ac:dyDescent="0.3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</row>
    <row r="58" spans="1:46" x14ac:dyDescent="0.3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</row>
    <row r="59" spans="1:46" x14ac:dyDescent="0.3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</row>
    <row r="60" spans="1:46" x14ac:dyDescent="0.3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</row>
    <row r="61" spans="1:46" x14ac:dyDescent="0.3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</row>
    <row r="62" spans="1:46" x14ac:dyDescent="0.3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</row>
    <row r="63" spans="1:46" x14ac:dyDescent="0.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</row>
    <row r="64" spans="1:46" x14ac:dyDescent="0.3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</row>
    <row r="65" spans="1:46" x14ac:dyDescent="0.3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</row>
    <row r="66" spans="1:46" x14ac:dyDescent="0.3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</row>
    <row r="67" spans="1:46" x14ac:dyDescent="0.3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</row>
    <row r="68" spans="1:46" x14ac:dyDescent="0.3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</row>
    <row r="69" spans="1:46" x14ac:dyDescent="0.3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:46" x14ac:dyDescent="0.3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:46" x14ac:dyDescent="0.3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:46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:46" x14ac:dyDescent="0.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:46" x14ac:dyDescent="0.3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:46" x14ac:dyDescent="0.3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:46" x14ac:dyDescent="0.3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:46" x14ac:dyDescent="0.3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</row>
    <row r="78" spans="1:46" x14ac:dyDescent="0.3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:46" x14ac:dyDescent="0.3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</row>
    <row r="80" spans="1:46" x14ac:dyDescent="0.3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</row>
    <row r="81" spans="1:46" x14ac:dyDescent="0.3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</row>
    <row r="82" spans="1:46" x14ac:dyDescent="0.3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</row>
    <row r="83" spans="1:46" x14ac:dyDescent="0.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</row>
    <row r="84" spans="1:46" x14ac:dyDescent="0.3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</row>
    <row r="85" spans="1:46" x14ac:dyDescent="0.3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</row>
    <row r="86" spans="1:46" x14ac:dyDescent="0.3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</row>
    <row r="87" spans="1:46" x14ac:dyDescent="0.3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</row>
    <row r="88" spans="1:46" x14ac:dyDescent="0.3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</row>
    <row r="89" spans="1:46" x14ac:dyDescent="0.3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:46" x14ac:dyDescent="0.3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:46" x14ac:dyDescent="0.3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:46" x14ac:dyDescent="0.3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:46" x14ac:dyDescent="0.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:46" x14ac:dyDescent="0.3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:46" x14ac:dyDescent="0.3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:46" x14ac:dyDescent="0.3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</row>
    <row r="97" spans="1:46" x14ac:dyDescent="0.3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</row>
    <row r="98" spans="1:46" x14ac:dyDescent="0.3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</row>
    <row r="99" spans="1:46" x14ac:dyDescent="0.3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1:46" x14ac:dyDescent="0.3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1:46" x14ac:dyDescent="0.3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1:46" x14ac:dyDescent="0.3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1:46" x14ac:dyDescent="0.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1:46" x14ac:dyDescent="0.3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1:46" x14ac:dyDescent="0.3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1:46" x14ac:dyDescent="0.3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</row>
    <row r="107" spans="1:46" x14ac:dyDescent="0.3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</row>
    <row r="108" spans="1:46" x14ac:dyDescent="0.3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</row>
    <row r="109" spans="1:46" x14ac:dyDescent="0.3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</row>
    <row r="110" spans="1:46" x14ac:dyDescent="0.3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</row>
    <row r="111" spans="1:46" x14ac:dyDescent="0.3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</row>
    <row r="112" spans="1:46" x14ac:dyDescent="0.3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</row>
    <row r="113" spans="1:46" x14ac:dyDescent="0.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</row>
    <row r="114" spans="1:46" x14ac:dyDescent="0.3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</row>
    <row r="115" spans="1:46" x14ac:dyDescent="0.3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</row>
    <row r="116" spans="1:46" x14ac:dyDescent="0.3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</row>
    <row r="117" spans="1:46" x14ac:dyDescent="0.3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</row>
    <row r="118" spans="1:46" x14ac:dyDescent="0.3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</row>
    <row r="119" spans="1:46" x14ac:dyDescent="0.3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</row>
    <row r="120" spans="1:46" x14ac:dyDescent="0.3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</row>
    <row r="121" spans="1:46" x14ac:dyDescent="0.3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</row>
    <row r="122" spans="1:46" x14ac:dyDescent="0.3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</row>
    <row r="123" spans="1:46" x14ac:dyDescent="0.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</row>
    <row r="124" spans="1:46" x14ac:dyDescent="0.3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</row>
    <row r="125" spans="1:46" x14ac:dyDescent="0.3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</row>
    <row r="126" spans="1:46" x14ac:dyDescent="0.3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</row>
    <row r="127" spans="1:46" x14ac:dyDescent="0.3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</row>
    <row r="128" spans="1:46" x14ac:dyDescent="0.3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</row>
    <row r="129" spans="1:46" x14ac:dyDescent="0.3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</row>
    <row r="130" spans="1:46" x14ac:dyDescent="0.3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</row>
    <row r="131" spans="1:46" x14ac:dyDescent="0.3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</row>
    <row r="132" spans="1:46" x14ac:dyDescent="0.3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</row>
    <row r="133" spans="1:46" x14ac:dyDescent="0.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</row>
    <row r="134" spans="1:46" x14ac:dyDescent="0.3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</row>
    <row r="135" spans="1:46" x14ac:dyDescent="0.3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</row>
    <row r="136" spans="1:46" x14ac:dyDescent="0.3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</row>
    <row r="137" spans="1:46" x14ac:dyDescent="0.3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</row>
    <row r="138" spans="1:46" x14ac:dyDescent="0.3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</row>
    <row r="139" spans="1:46" x14ac:dyDescent="0.3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</row>
    <row r="140" spans="1:46" x14ac:dyDescent="0.3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</row>
    <row r="141" spans="1:46" x14ac:dyDescent="0.3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</row>
    <row r="142" spans="1:46" x14ac:dyDescent="0.3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</row>
    <row r="143" spans="1:46" x14ac:dyDescent="0.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</row>
    <row r="144" spans="1:46" x14ac:dyDescent="0.3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</row>
    <row r="145" spans="1:46" x14ac:dyDescent="0.3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</row>
    <row r="146" spans="1:46" x14ac:dyDescent="0.3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</row>
    <row r="147" spans="1:46" x14ac:dyDescent="0.3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</row>
    <row r="148" spans="1:46" x14ac:dyDescent="0.3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</row>
    <row r="149" spans="1:46" x14ac:dyDescent="0.3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</row>
    <row r="150" spans="1:46" x14ac:dyDescent="0.3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</row>
    <row r="151" spans="1:46" x14ac:dyDescent="0.3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</row>
    <row r="152" spans="1:46" x14ac:dyDescent="0.3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</row>
    <row r="153" spans="1:46" x14ac:dyDescent="0.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</row>
    <row r="154" spans="1:46" x14ac:dyDescent="0.3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</row>
    <row r="155" spans="1:46" x14ac:dyDescent="0.3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</row>
    <row r="156" spans="1:46" x14ac:dyDescent="0.3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</row>
    <row r="157" spans="1:46" x14ac:dyDescent="0.3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</row>
    <row r="158" spans="1:46" x14ac:dyDescent="0.3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</row>
    <row r="159" spans="1:46" x14ac:dyDescent="0.3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</row>
    <row r="160" spans="1:46" x14ac:dyDescent="0.3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</row>
    <row r="161" spans="1:46" x14ac:dyDescent="0.3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</row>
    <row r="162" spans="1:46" x14ac:dyDescent="0.3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</row>
    <row r="163" spans="1:46" x14ac:dyDescent="0.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</row>
    <row r="164" spans="1:46" x14ac:dyDescent="0.3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</row>
    <row r="165" spans="1:46" x14ac:dyDescent="0.3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</row>
    <row r="166" spans="1:46" x14ac:dyDescent="0.3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</row>
    <row r="167" spans="1:46" x14ac:dyDescent="0.3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</row>
    <row r="168" spans="1:46" x14ac:dyDescent="0.3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</row>
    <row r="169" spans="1:46" x14ac:dyDescent="0.3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</row>
    <row r="170" spans="1:46" x14ac:dyDescent="0.3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</row>
    <row r="171" spans="1:46" x14ac:dyDescent="0.3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</row>
    <row r="172" spans="1:46" x14ac:dyDescent="0.3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</row>
    <row r="173" spans="1:46" x14ac:dyDescent="0.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</row>
    <row r="174" spans="1:46" x14ac:dyDescent="0.3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</row>
    <row r="175" spans="1:46" x14ac:dyDescent="0.3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</row>
    <row r="176" spans="1:46" x14ac:dyDescent="0.3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</row>
    <row r="177" spans="1:46" x14ac:dyDescent="0.3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</row>
    <row r="178" spans="1:46" x14ac:dyDescent="0.3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</row>
    <row r="179" spans="1:46" x14ac:dyDescent="0.3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</row>
    <row r="180" spans="1:46" x14ac:dyDescent="0.3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</row>
    <row r="181" spans="1:46" x14ac:dyDescent="0.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</row>
    <row r="182" spans="1:46" x14ac:dyDescent="0.3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</row>
    <row r="183" spans="1:46" x14ac:dyDescent="0.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</row>
    <row r="184" spans="1:46" x14ac:dyDescent="0.3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</row>
    <row r="185" spans="1:46" x14ac:dyDescent="0.3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</row>
    <row r="186" spans="1:46" x14ac:dyDescent="0.3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</row>
    <row r="187" spans="1:46" x14ac:dyDescent="0.3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</row>
    <row r="188" spans="1:46" x14ac:dyDescent="0.3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</row>
    <row r="189" spans="1:46" x14ac:dyDescent="0.3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</row>
    <row r="190" spans="1:46" x14ac:dyDescent="0.3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</row>
    <row r="191" spans="1:46" x14ac:dyDescent="0.3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</row>
    <row r="192" spans="1:46" x14ac:dyDescent="0.3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</row>
    <row r="193" spans="1:46" x14ac:dyDescent="0.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</row>
    <row r="194" spans="1:46" x14ac:dyDescent="0.3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</row>
    <row r="195" spans="1:46" x14ac:dyDescent="0.3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</row>
    <row r="196" spans="1:46" x14ac:dyDescent="0.3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</row>
    <row r="197" spans="1:46" x14ac:dyDescent="0.3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</row>
    <row r="198" spans="1:46" x14ac:dyDescent="0.3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</row>
    <row r="199" spans="1:46" x14ac:dyDescent="0.3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</row>
    <row r="200" spans="1:46" x14ac:dyDescent="0.3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</row>
    <row r="201" spans="1:46" x14ac:dyDescent="0.3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</row>
    <row r="202" spans="1:46" x14ac:dyDescent="0.3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</row>
    <row r="203" spans="1:46" x14ac:dyDescent="0.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</row>
    <row r="204" spans="1:46" x14ac:dyDescent="0.3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</row>
    <row r="205" spans="1:46" x14ac:dyDescent="0.3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</row>
    <row r="206" spans="1:46" x14ac:dyDescent="0.3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</row>
    <row r="207" spans="1:46" x14ac:dyDescent="0.3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</row>
    <row r="208" spans="1:46" x14ac:dyDescent="0.3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</row>
    <row r="209" spans="1:46" x14ac:dyDescent="0.3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</row>
    <row r="210" spans="1:46" x14ac:dyDescent="0.3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</row>
    <row r="211" spans="1:46" x14ac:dyDescent="0.3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</row>
    <row r="212" spans="1:46" x14ac:dyDescent="0.3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</row>
    <row r="213" spans="1:46" x14ac:dyDescent="0.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</row>
    <row r="214" spans="1:46" x14ac:dyDescent="0.3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</row>
    <row r="215" spans="1:46" x14ac:dyDescent="0.3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</row>
    <row r="216" spans="1:46" x14ac:dyDescent="0.3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</row>
    <row r="217" spans="1:46" x14ac:dyDescent="0.3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</row>
    <row r="218" spans="1:46" x14ac:dyDescent="0.3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</row>
    <row r="219" spans="1:46" x14ac:dyDescent="0.3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</row>
    <row r="220" spans="1:46" x14ac:dyDescent="0.3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</row>
    <row r="221" spans="1:46" x14ac:dyDescent="0.3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</row>
    <row r="222" spans="1:46" x14ac:dyDescent="0.3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</row>
    <row r="223" spans="1:46" x14ac:dyDescent="0.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</row>
    <row r="224" spans="1:46" x14ac:dyDescent="0.3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</row>
    <row r="225" spans="1:46" x14ac:dyDescent="0.3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</row>
    <row r="226" spans="1:46" x14ac:dyDescent="0.3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</row>
    <row r="227" spans="1:46" x14ac:dyDescent="0.3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</row>
    <row r="228" spans="1:46" x14ac:dyDescent="0.3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</row>
    <row r="229" spans="1:46" x14ac:dyDescent="0.3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</row>
    <row r="230" spans="1:46" x14ac:dyDescent="0.3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</row>
    <row r="231" spans="1:46" x14ac:dyDescent="0.3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</row>
    <row r="232" spans="1:46" x14ac:dyDescent="0.3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</row>
    <row r="233" spans="1:46" x14ac:dyDescent="0.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</row>
    <row r="234" spans="1:46" x14ac:dyDescent="0.3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</row>
    <row r="235" spans="1:46" x14ac:dyDescent="0.3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</row>
    <row r="236" spans="1:46" x14ac:dyDescent="0.3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</row>
    <row r="237" spans="1:46" x14ac:dyDescent="0.3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</row>
    <row r="238" spans="1:46" x14ac:dyDescent="0.3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</row>
    <row r="239" spans="1:46" x14ac:dyDescent="0.3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</row>
    <row r="240" spans="1:46" x14ac:dyDescent="0.3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</row>
    <row r="241" spans="1:46" x14ac:dyDescent="0.3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</row>
    <row r="242" spans="1:46" x14ac:dyDescent="0.3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</row>
    <row r="243" spans="1:46" x14ac:dyDescent="0.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</row>
    <row r="244" spans="1:46" x14ac:dyDescent="0.3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</row>
    <row r="245" spans="1:46" x14ac:dyDescent="0.3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</row>
    <row r="246" spans="1:46" x14ac:dyDescent="0.3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</row>
    <row r="247" spans="1:46" x14ac:dyDescent="0.3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</row>
    <row r="248" spans="1:46" x14ac:dyDescent="0.3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</row>
    <row r="249" spans="1:46" x14ac:dyDescent="0.3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</row>
    <row r="250" spans="1:46" x14ac:dyDescent="0.3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</row>
    <row r="251" spans="1:46" x14ac:dyDescent="0.3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</row>
    <row r="252" spans="1:46" x14ac:dyDescent="0.3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</row>
    <row r="253" spans="1:46" x14ac:dyDescent="0.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</row>
    <row r="254" spans="1:46" x14ac:dyDescent="0.3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</row>
    <row r="255" spans="1:46" x14ac:dyDescent="0.3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9"/>
  <sheetViews>
    <sheetView showGridLines="0" workbookViewId="0">
      <selection activeCell="E7" sqref="E7"/>
    </sheetView>
  </sheetViews>
  <sheetFormatPr baseColWidth="10" defaultRowHeight="14.4" x14ac:dyDescent="0.3"/>
  <cols>
    <col min="1" max="1" width="17.5546875" bestFit="1" customWidth="1"/>
    <col min="2" max="2" width="17" bestFit="1" customWidth="1"/>
  </cols>
  <sheetData>
    <row r="3" spans="1:3" x14ac:dyDescent="0.3">
      <c r="A3" s="24" t="s">
        <v>1089</v>
      </c>
      <c r="B3" t="s">
        <v>1099</v>
      </c>
    </row>
    <row r="4" spans="1:3" x14ac:dyDescent="0.3">
      <c r="A4" s="25" t="s">
        <v>1090</v>
      </c>
      <c r="B4" s="33">
        <v>0.11998686228745699</v>
      </c>
    </row>
    <row r="5" spans="1:3" x14ac:dyDescent="0.3">
      <c r="A5" s="25" t="s">
        <v>1091</v>
      </c>
      <c r="B5" s="33">
        <v>0.11686112235152527</v>
      </c>
    </row>
    <row r="6" spans="1:3" x14ac:dyDescent="0.3">
      <c r="A6" s="25" t="s">
        <v>1092</v>
      </c>
      <c r="B6" s="33">
        <v>0.12913774261024549</v>
      </c>
    </row>
    <row r="7" spans="1:3" x14ac:dyDescent="0.3">
      <c r="A7" s="25" t="s">
        <v>1093</v>
      </c>
      <c r="B7" s="33">
        <v>0.12957142075633302</v>
      </c>
    </row>
    <row r="8" spans="1:3" x14ac:dyDescent="0.3">
      <c r="A8" s="25" t="s">
        <v>1094</v>
      </c>
      <c r="B8" s="33">
        <v>0.12627362940375414</v>
      </c>
    </row>
    <row r="9" spans="1:3" x14ac:dyDescent="0.3">
      <c r="A9" s="25" t="s">
        <v>1095</v>
      </c>
      <c r="B9" s="33">
        <v>0.13625971077822782</v>
      </c>
    </row>
    <row r="10" spans="1:3" x14ac:dyDescent="0.3">
      <c r="A10" s="25" t="s">
        <v>1096</v>
      </c>
      <c r="B10" s="33">
        <v>0.13410844166934974</v>
      </c>
    </row>
    <row r="11" spans="1:3" x14ac:dyDescent="0.3">
      <c r="A11" s="25" t="s">
        <v>1097</v>
      </c>
      <c r="B11" s="33">
        <v>0.10780107014310752</v>
      </c>
    </row>
    <row r="12" spans="1:3" x14ac:dyDescent="0.3">
      <c r="A12" s="25" t="s">
        <v>1098</v>
      </c>
      <c r="B12" s="33">
        <v>1</v>
      </c>
    </row>
    <row r="15" spans="1:3" x14ac:dyDescent="0.3">
      <c r="A15" s="25" t="s">
        <v>1115</v>
      </c>
      <c r="B15" t="s">
        <v>1116</v>
      </c>
    </row>
    <row r="16" spans="1:3" x14ac:dyDescent="0.3">
      <c r="A16">
        <v>45</v>
      </c>
      <c r="B16" s="35">
        <v>0.33</v>
      </c>
      <c r="C16" t="s">
        <v>1117</v>
      </c>
    </row>
    <row r="17" spans="1:3" x14ac:dyDescent="0.3">
      <c r="A17">
        <v>10</v>
      </c>
      <c r="B17" s="34">
        <v>0.02</v>
      </c>
      <c r="C17" t="s">
        <v>1118</v>
      </c>
    </row>
    <row r="18" spans="1:3" x14ac:dyDescent="0.3">
      <c r="A18">
        <v>45</v>
      </c>
      <c r="B18" s="34">
        <f>+B19-B16</f>
        <v>0.66999999999999993</v>
      </c>
      <c r="C18" t="s">
        <v>1120</v>
      </c>
    </row>
    <row r="19" spans="1:3" x14ac:dyDescent="0.3">
      <c r="A19">
        <v>100</v>
      </c>
      <c r="B19" s="34">
        <f>GETPIVOTDATA("Cantidad",$A$3)</f>
        <v>1</v>
      </c>
      <c r="C19" t="s">
        <v>1119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47"/>
  <sheetViews>
    <sheetView topLeftCell="A2" workbookViewId="0">
      <selection activeCell="B10" sqref="B10"/>
    </sheetView>
  </sheetViews>
  <sheetFormatPr baseColWidth="10" defaultRowHeight="14.4" x14ac:dyDescent="0.3"/>
  <cols>
    <col min="1" max="1" width="12" customWidth="1"/>
    <col min="2" max="2" width="29.6640625" bestFit="1" customWidth="1"/>
    <col min="3" max="3" width="10.33203125" bestFit="1" customWidth="1"/>
    <col min="4" max="4" width="14.44140625" bestFit="1" customWidth="1"/>
    <col min="5" max="5" width="14.33203125" bestFit="1" customWidth="1"/>
    <col min="6" max="7" width="19.33203125" customWidth="1"/>
    <col min="8" max="8" width="8.44140625" bestFit="1" customWidth="1"/>
    <col min="9" max="10" width="11.5546875" customWidth="1"/>
    <col min="11" max="11" width="19.33203125" customWidth="1"/>
    <col min="12" max="12" width="19.33203125" style="6" customWidth="1"/>
  </cols>
  <sheetData>
    <row r="1" spans="1:12" x14ac:dyDescent="0.3">
      <c r="A1" s="1" t="s">
        <v>0</v>
      </c>
      <c r="B1" s="1" t="s">
        <v>952</v>
      </c>
      <c r="C1" s="1" t="s">
        <v>1084</v>
      </c>
      <c r="D1" s="1" t="s">
        <v>1085</v>
      </c>
      <c r="E1" s="1" t="s">
        <v>1</v>
      </c>
      <c r="F1" s="1" t="s">
        <v>2</v>
      </c>
      <c r="G1" s="1" t="s">
        <v>3</v>
      </c>
      <c r="H1" s="1" t="s">
        <v>1086</v>
      </c>
      <c r="I1" s="1" t="s">
        <v>1087</v>
      </c>
      <c r="J1" s="1" t="s">
        <v>1088</v>
      </c>
      <c r="K1" s="1" t="s">
        <v>4</v>
      </c>
      <c r="L1" s="4" t="s">
        <v>5</v>
      </c>
    </row>
    <row r="2" spans="1:12" x14ac:dyDescent="0.3">
      <c r="A2" t="s">
        <v>6</v>
      </c>
      <c r="B2" t="s">
        <v>953</v>
      </c>
      <c r="C2">
        <f>LEN(DATOS[[#This Row],[Información]])</f>
        <v>14</v>
      </c>
      <c r="D2">
        <f>FIND("-",DATOS[[#This Row],[Información]])</f>
        <v>7</v>
      </c>
      <c r="E2" t="str">
        <f>LEFT(DATOS[[#This Row],[Información]],DATOS[[#This Row],[separador]]-1)</f>
        <v>México</v>
      </c>
      <c r="F2" t="str">
        <f>RIGHT(DATOS[[#This Row],[Información]],DATOS[[#This Row],[Largo]]-DATOS[[#This Row],[separador]])</f>
        <v>Liberia</v>
      </c>
      <c r="G2" s="2">
        <v>43868</v>
      </c>
      <c r="H2" s="19" t="str">
        <f>TEXT(DATOS[[#This Row],[Fecha Ingreso]],"ddd")</f>
        <v>vie</v>
      </c>
      <c r="I2" s="20" t="str">
        <f>TEXT(DATOS[[#This Row],[Fecha Ingreso]],"mmmm")</f>
        <v>febrero</v>
      </c>
      <c r="J2" s="20" t="str">
        <f>TEXT(DATOS[[#This Row],[Fecha Ingreso]],"yyyy")</f>
        <v>2020</v>
      </c>
      <c r="K2" s="3">
        <v>5316</v>
      </c>
      <c r="L2" s="5">
        <v>474.43</v>
      </c>
    </row>
    <row r="3" spans="1:12" x14ac:dyDescent="0.3">
      <c r="A3" t="s">
        <v>7</v>
      </c>
      <c r="B3" t="s">
        <v>953</v>
      </c>
      <c r="C3">
        <f>LEN(DATOS[[#This Row],[Información]])</f>
        <v>14</v>
      </c>
      <c r="D3">
        <f>FIND("-",DATOS[[#This Row],[Información]])</f>
        <v>7</v>
      </c>
      <c r="E3" t="str">
        <f>LEFT(DATOS[[#This Row],[Información]],DATOS[[#This Row],[separador]]-1)</f>
        <v>México</v>
      </c>
      <c r="F3" t="str">
        <f>RIGHT(DATOS[[#This Row],[Información]],DATOS[[#This Row],[Largo]]-DATOS[[#This Row],[separador]])</f>
        <v>Liberia</v>
      </c>
      <c r="G3" s="2">
        <v>43835</v>
      </c>
      <c r="H3" s="19" t="str">
        <f>TEXT(DATOS[[#This Row],[Fecha Ingreso]],"ddd")</f>
        <v>dom</v>
      </c>
      <c r="I3" s="20" t="str">
        <f>TEXT(DATOS[[#This Row],[Fecha Ingreso]],"mmmm")</f>
        <v>enero</v>
      </c>
      <c r="J3" s="20" t="str">
        <f>TEXT(DATOS[[#This Row],[Fecha Ingreso]],"yyyy")</f>
        <v>2020</v>
      </c>
      <c r="K3" s="3">
        <v>4693</v>
      </c>
      <c r="L3" s="5">
        <v>199.06</v>
      </c>
    </row>
    <row r="4" spans="1:12" x14ac:dyDescent="0.3">
      <c r="A4" t="s">
        <v>8</v>
      </c>
      <c r="B4" t="s">
        <v>954</v>
      </c>
      <c r="C4">
        <f>LEN(DATOS[[#This Row],[Información]])</f>
        <v>20</v>
      </c>
      <c r="D4">
        <f>FIND("-",DATOS[[#This Row],[Información]])</f>
        <v>6</v>
      </c>
      <c r="E4" t="str">
        <f>LEFT(DATOS[[#This Row],[Información]],DATOS[[#This Row],[separador]]-1)</f>
        <v>China</v>
      </c>
      <c r="F4" t="str">
        <f>RIGHT(DATOS[[#This Row],[Información]],DATOS[[#This Row],[Largo]]-DATOS[[#This Row],[separador]])</f>
        <v>Manuel Antonio</v>
      </c>
      <c r="G4" s="2">
        <v>43845</v>
      </c>
      <c r="H4" s="19" t="str">
        <f>TEXT(DATOS[[#This Row],[Fecha Ingreso]],"ddd")</f>
        <v>mié</v>
      </c>
      <c r="I4" s="20" t="str">
        <f>TEXT(DATOS[[#This Row],[Fecha Ingreso]],"mmmm")</f>
        <v>enero</v>
      </c>
      <c r="J4" s="20" t="str">
        <f>TEXT(DATOS[[#This Row],[Fecha Ingreso]],"yyyy")</f>
        <v>2020</v>
      </c>
      <c r="K4" s="3">
        <v>9427</v>
      </c>
      <c r="L4" s="5">
        <v>308.31</v>
      </c>
    </row>
    <row r="5" spans="1:12" x14ac:dyDescent="0.3">
      <c r="A5" t="s">
        <v>9</v>
      </c>
      <c r="B5" t="s">
        <v>955</v>
      </c>
      <c r="C5">
        <f>LEN(DATOS[[#This Row],[Información]])</f>
        <v>21</v>
      </c>
      <c r="D5">
        <f>FIND("-",DATOS[[#This Row],[Información]])</f>
        <v>9</v>
      </c>
      <c r="E5" t="str">
        <f>LEFT(DATOS[[#This Row],[Información]],DATOS[[#This Row],[separador]]-1)</f>
        <v>Alemania</v>
      </c>
      <c r="F5" t="str">
        <f>RIGHT(DATOS[[#This Row],[Información]],DATOS[[#This Row],[Largo]]-DATOS[[#This Row],[separador]])</f>
        <v>Puerto Viejo</v>
      </c>
      <c r="G5" s="2">
        <v>43877</v>
      </c>
      <c r="H5" s="19" t="str">
        <f>TEXT(DATOS[[#This Row],[Fecha Ingreso]],"ddd")</f>
        <v>dom</v>
      </c>
      <c r="I5" s="20" t="str">
        <f>TEXT(DATOS[[#This Row],[Fecha Ingreso]],"mmmm")</f>
        <v>febrero</v>
      </c>
      <c r="J5" s="20" t="str">
        <f>TEXT(DATOS[[#This Row],[Fecha Ingreso]],"yyyy")</f>
        <v>2020</v>
      </c>
      <c r="K5" s="3">
        <v>8108</v>
      </c>
      <c r="L5" s="5">
        <v>135.51</v>
      </c>
    </row>
    <row r="6" spans="1:12" x14ac:dyDescent="0.3">
      <c r="A6" t="s">
        <v>10</v>
      </c>
      <c r="B6" t="s">
        <v>956</v>
      </c>
      <c r="C6">
        <f>LEN(DATOS[[#This Row],[Información]])</f>
        <v>24</v>
      </c>
      <c r="D6">
        <f>FIND("-",DATOS[[#This Row],[Información]])</f>
        <v>12</v>
      </c>
      <c r="E6" t="str">
        <f>LEFT(DATOS[[#This Row],[Información]],DATOS[[#This Row],[separador]]-1)</f>
        <v>Reino Unido</v>
      </c>
      <c r="F6" t="str">
        <f>RIGHT(DATOS[[#This Row],[Información]],DATOS[[#This Row],[Largo]]-DATOS[[#This Row],[separador]])</f>
        <v>Puerto Viejo</v>
      </c>
      <c r="G6" s="2">
        <v>43836</v>
      </c>
      <c r="H6" s="19" t="str">
        <f>TEXT(DATOS[[#This Row],[Fecha Ingreso]],"ddd")</f>
        <v>lun</v>
      </c>
      <c r="I6" s="20" t="str">
        <f>TEXT(DATOS[[#This Row],[Fecha Ingreso]],"mmmm")</f>
        <v>enero</v>
      </c>
      <c r="J6" s="20" t="str">
        <f>TEXT(DATOS[[#This Row],[Fecha Ingreso]],"yyyy")</f>
        <v>2020</v>
      </c>
      <c r="K6" s="3">
        <v>4461</v>
      </c>
      <c r="L6" s="5">
        <v>317.07</v>
      </c>
    </row>
    <row r="7" spans="1:12" x14ac:dyDescent="0.3">
      <c r="A7" t="s">
        <v>11</v>
      </c>
      <c r="B7" t="s">
        <v>957</v>
      </c>
      <c r="C7">
        <f>LEN(DATOS[[#This Row],[Información]])</f>
        <v>24</v>
      </c>
      <c r="D7">
        <f>FIND("-",DATOS[[#This Row],[Información]])</f>
        <v>10</v>
      </c>
      <c r="E7" t="str">
        <f>LEFT(DATOS[[#This Row],[Información]],DATOS[[#This Row],[separador]]-1)</f>
        <v>Argentina</v>
      </c>
      <c r="F7" t="str">
        <f>RIGHT(DATOS[[#This Row],[Información]],DATOS[[#This Row],[Largo]]-DATOS[[#This Row],[separador]])</f>
        <v>Manuel Antonio</v>
      </c>
      <c r="G7" s="2">
        <v>43887</v>
      </c>
      <c r="H7" s="19" t="str">
        <f>TEXT(DATOS[[#This Row],[Fecha Ingreso]],"ddd")</f>
        <v>mié</v>
      </c>
      <c r="I7" s="20" t="str">
        <f>TEXT(DATOS[[#This Row],[Fecha Ingreso]],"mmmm")</f>
        <v>febrero</v>
      </c>
      <c r="J7" s="20" t="str">
        <f>TEXT(DATOS[[#This Row],[Fecha Ingreso]],"yyyy")</f>
        <v>2020</v>
      </c>
      <c r="K7" s="3">
        <v>1349</v>
      </c>
      <c r="L7" s="5">
        <v>486.58</v>
      </c>
    </row>
    <row r="8" spans="1:12" x14ac:dyDescent="0.3">
      <c r="A8" t="s">
        <v>12</v>
      </c>
      <c r="B8" t="s">
        <v>958</v>
      </c>
      <c r="C8">
        <f>LEN(DATOS[[#This Row],[Información]])</f>
        <v>13</v>
      </c>
      <c r="D8">
        <f>FIND("-",DATOS[[#This Row],[Información]])</f>
        <v>6</v>
      </c>
      <c r="E8" t="str">
        <f>LEFT(DATOS[[#This Row],[Información]],DATOS[[#This Row],[separador]]-1)</f>
        <v>China</v>
      </c>
      <c r="F8" t="str">
        <f>RIGHT(DATOS[[#This Row],[Información]],DATOS[[#This Row],[Largo]]-DATOS[[#This Row],[separador]])</f>
        <v>Fortuna</v>
      </c>
      <c r="G8" s="2">
        <v>43847</v>
      </c>
      <c r="H8" s="19" t="str">
        <f>TEXT(DATOS[[#This Row],[Fecha Ingreso]],"ddd")</f>
        <v>vie</v>
      </c>
      <c r="I8" s="20" t="str">
        <f>TEXT(DATOS[[#This Row],[Fecha Ingreso]],"mmmm")</f>
        <v>enero</v>
      </c>
      <c r="J8" s="20" t="str">
        <f>TEXT(DATOS[[#This Row],[Fecha Ingreso]],"yyyy")</f>
        <v>2020</v>
      </c>
      <c r="K8" s="3">
        <v>8444</v>
      </c>
      <c r="L8" s="5">
        <v>256.79000000000002</v>
      </c>
    </row>
    <row r="9" spans="1:12" x14ac:dyDescent="0.3">
      <c r="A9" t="s">
        <v>13</v>
      </c>
      <c r="B9" t="s">
        <v>953</v>
      </c>
      <c r="C9">
        <f>LEN(DATOS[[#This Row],[Información]])</f>
        <v>14</v>
      </c>
      <c r="D9">
        <f>FIND("-",DATOS[[#This Row],[Información]])</f>
        <v>7</v>
      </c>
      <c r="E9" t="str">
        <f>LEFT(DATOS[[#This Row],[Información]],DATOS[[#This Row],[separador]]-1)</f>
        <v>México</v>
      </c>
      <c r="F9" t="str">
        <f>RIGHT(DATOS[[#This Row],[Información]],DATOS[[#This Row],[Largo]]-DATOS[[#This Row],[separador]])</f>
        <v>Liberia</v>
      </c>
      <c r="G9" s="2">
        <v>43852</v>
      </c>
      <c r="H9" s="19" t="str">
        <f>TEXT(DATOS[[#This Row],[Fecha Ingreso]],"ddd")</f>
        <v>mié</v>
      </c>
      <c r="I9" s="20" t="str">
        <f>TEXT(DATOS[[#This Row],[Fecha Ingreso]],"mmmm")</f>
        <v>enero</v>
      </c>
      <c r="J9" s="20" t="str">
        <f>TEXT(DATOS[[#This Row],[Fecha Ingreso]],"yyyy")</f>
        <v>2020</v>
      </c>
      <c r="K9" s="3">
        <v>6734</v>
      </c>
      <c r="L9" s="5">
        <v>58.46</v>
      </c>
    </row>
    <row r="10" spans="1:12" x14ac:dyDescent="0.3">
      <c r="A10" t="s">
        <v>14</v>
      </c>
      <c r="B10" t="s">
        <v>959</v>
      </c>
      <c r="C10">
        <f>LEN(DATOS[[#This Row],[Información]])</f>
        <v>20</v>
      </c>
      <c r="D10">
        <f>FIND("-",DATOS[[#This Row],[Información]])</f>
        <v>9</v>
      </c>
      <c r="E10" t="str">
        <f>LEFT(DATOS[[#This Row],[Información]],DATOS[[#This Row],[separador]]-1)</f>
        <v>Alemania</v>
      </c>
      <c r="F10" t="str">
        <f>RIGHT(DATOS[[#This Row],[Información]],DATOS[[#This Row],[Largo]]-DATOS[[#This Row],[separador]])</f>
        <v>Volcán Poás</v>
      </c>
      <c r="G10" s="2">
        <v>43837</v>
      </c>
      <c r="H10" s="19" t="str">
        <f>TEXT(DATOS[[#This Row],[Fecha Ingreso]],"ddd")</f>
        <v>mar</v>
      </c>
      <c r="I10" s="20" t="str">
        <f>TEXT(DATOS[[#This Row],[Fecha Ingreso]],"mmmm")</f>
        <v>enero</v>
      </c>
      <c r="J10" s="20" t="str">
        <f>TEXT(DATOS[[#This Row],[Fecha Ingreso]],"yyyy")</f>
        <v>2020</v>
      </c>
      <c r="K10" s="3">
        <v>8100</v>
      </c>
      <c r="L10" s="5">
        <v>362.25</v>
      </c>
    </row>
    <row r="11" spans="1:12" x14ac:dyDescent="0.3">
      <c r="A11" t="s">
        <v>15</v>
      </c>
      <c r="B11" t="s">
        <v>960</v>
      </c>
      <c r="C11">
        <f>LEN(DATOS[[#This Row],[Información]])</f>
        <v>17</v>
      </c>
      <c r="D11">
        <f>FIND("-",DATOS[[#This Row],[Información]])</f>
        <v>6</v>
      </c>
      <c r="E11" t="str">
        <f>LEFT(DATOS[[#This Row],[Información]],DATOS[[#This Row],[separador]]-1)</f>
        <v>China</v>
      </c>
      <c r="F11" t="str">
        <f>RIGHT(DATOS[[#This Row],[Información]],DATOS[[#This Row],[Largo]]-DATOS[[#This Row],[separador]])</f>
        <v>Río Celeste</v>
      </c>
      <c r="G11" s="2">
        <v>43849</v>
      </c>
      <c r="H11" s="19" t="str">
        <f>TEXT(DATOS[[#This Row],[Fecha Ingreso]],"ddd")</f>
        <v>dom</v>
      </c>
      <c r="I11" s="20" t="str">
        <f>TEXT(DATOS[[#This Row],[Fecha Ingreso]],"mmmm")</f>
        <v>enero</v>
      </c>
      <c r="J11" s="20" t="str">
        <f>TEXT(DATOS[[#This Row],[Fecha Ingreso]],"yyyy")</f>
        <v>2020</v>
      </c>
      <c r="K11" s="3">
        <v>4840</v>
      </c>
      <c r="L11" s="5">
        <v>196.13</v>
      </c>
    </row>
    <row r="12" spans="1:12" x14ac:dyDescent="0.3">
      <c r="A12" t="s">
        <v>16</v>
      </c>
      <c r="B12" t="s">
        <v>954</v>
      </c>
      <c r="C12">
        <f>LEN(DATOS[[#This Row],[Información]])</f>
        <v>20</v>
      </c>
      <c r="D12">
        <f>FIND("-",DATOS[[#This Row],[Información]])</f>
        <v>6</v>
      </c>
      <c r="E12" t="str">
        <f>LEFT(DATOS[[#This Row],[Información]],DATOS[[#This Row],[separador]]-1)</f>
        <v>China</v>
      </c>
      <c r="F12" t="str">
        <f>RIGHT(DATOS[[#This Row],[Información]],DATOS[[#This Row],[Largo]]-DATOS[[#This Row],[separador]])</f>
        <v>Manuel Antonio</v>
      </c>
      <c r="G12" s="2">
        <v>43881</v>
      </c>
      <c r="H12" s="19" t="str">
        <f>TEXT(DATOS[[#This Row],[Fecha Ingreso]],"ddd")</f>
        <v>jue</v>
      </c>
      <c r="I12" s="20" t="str">
        <f>TEXT(DATOS[[#This Row],[Fecha Ingreso]],"mmmm")</f>
        <v>febrero</v>
      </c>
      <c r="J12" s="20" t="str">
        <f>TEXT(DATOS[[#This Row],[Fecha Ingreso]],"yyyy")</f>
        <v>2020</v>
      </c>
      <c r="K12" s="3">
        <v>8030</v>
      </c>
      <c r="L12" s="5">
        <v>185.88</v>
      </c>
    </row>
    <row r="13" spans="1:12" x14ac:dyDescent="0.3">
      <c r="A13" t="s">
        <v>17</v>
      </c>
      <c r="B13" t="s">
        <v>961</v>
      </c>
      <c r="C13">
        <f>LEN(DATOS[[#This Row],[Información]])</f>
        <v>29</v>
      </c>
      <c r="D13">
        <f>FIND("-",DATOS[[#This Row],[Información]])</f>
        <v>15</v>
      </c>
      <c r="E13" t="str">
        <f>LEFT(DATOS[[#This Row],[Información]],DATOS[[#This Row],[separador]]-1)</f>
        <v>Estados Unidos</v>
      </c>
      <c r="F13" t="str">
        <f>RIGHT(DATOS[[#This Row],[Información]],DATOS[[#This Row],[Largo]]-DATOS[[#This Row],[separador]])</f>
        <v>Manuel Antonio</v>
      </c>
      <c r="G13" s="2">
        <v>43852</v>
      </c>
      <c r="H13" s="19" t="str">
        <f>TEXT(DATOS[[#This Row],[Fecha Ingreso]],"ddd")</f>
        <v>mié</v>
      </c>
      <c r="I13" s="20" t="str">
        <f>TEXT(DATOS[[#This Row],[Fecha Ingreso]],"mmmm")</f>
        <v>enero</v>
      </c>
      <c r="J13" s="20" t="str">
        <f>TEXT(DATOS[[#This Row],[Fecha Ingreso]],"yyyy")</f>
        <v>2020</v>
      </c>
      <c r="K13" s="3">
        <v>2419</v>
      </c>
      <c r="L13" s="5">
        <v>401.3</v>
      </c>
    </row>
    <row r="14" spans="1:12" x14ac:dyDescent="0.3">
      <c r="A14" t="s">
        <v>18</v>
      </c>
      <c r="B14" t="s">
        <v>960</v>
      </c>
      <c r="C14">
        <f>LEN(DATOS[[#This Row],[Información]])</f>
        <v>17</v>
      </c>
      <c r="D14">
        <f>FIND("-",DATOS[[#This Row],[Información]])</f>
        <v>6</v>
      </c>
      <c r="E14" t="str">
        <f>LEFT(DATOS[[#This Row],[Información]],DATOS[[#This Row],[separador]]-1)</f>
        <v>China</v>
      </c>
      <c r="F14" t="str">
        <f>RIGHT(DATOS[[#This Row],[Información]],DATOS[[#This Row],[Largo]]-DATOS[[#This Row],[separador]])</f>
        <v>Río Celeste</v>
      </c>
      <c r="G14" s="2">
        <v>43854</v>
      </c>
      <c r="H14" s="19" t="str">
        <f>TEXT(DATOS[[#This Row],[Fecha Ingreso]],"ddd")</f>
        <v>vie</v>
      </c>
      <c r="I14" s="20" t="str">
        <f>TEXT(DATOS[[#This Row],[Fecha Ingreso]],"mmmm")</f>
        <v>enero</v>
      </c>
      <c r="J14" s="20" t="str">
        <f>TEXT(DATOS[[#This Row],[Fecha Ingreso]],"yyyy")</f>
        <v>2020</v>
      </c>
      <c r="K14" s="3">
        <v>9358</v>
      </c>
      <c r="L14" s="5">
        <v>473.18</v>
      </c>
    </row>
    <row r="15" spans="1:12" x14ac:dyDescent="0.3">
      <c r="A15" t="s">
        <v>19</v>
      </c>
      <c r="B15" t="s">
        <v>962</v>
      </c>
      <c r="C15">
        <f>LEN(DATOS[[#This Row],[Información]])</f>
        <v>17</v>
      </c>
      <c r="D15">
        <f>FIND("-",DATOS[[#This Row],[Información]])</f>
        <v>10</v>
      </c>
      <c r="E15" t="str">
        <f>LEFT(DATOS[[#This Row],[Información]],DATOS[[#This Row],[separador]]-1)</f>
        <v>Argentina</v>
      </c>
      <c r="F15" t="str">
        <f>RIGHT(DATOS[[#This Row],[Información]],DATOS[[#This Row],[Largo]]-DATOS[[#This Row],[separador]])</f>
        <v>Fortuna</v>
      </c>
      <c r="G15" s="2">
        <v>43871</v>
      </c>
      <c r="H15" s="19" t="str">
        <f>TEXT(DATOS[[#This Row],[Fecha Ingreso]],"ddd")</f>
        <v>lun</v>
      </c>
      <c r="I15" s="20" t="str">
        <f>TEXT(DATOS[[#This Row],[Fecha Ingreso]],"mmmm")</f>
        <v>febrero</v>
      </c>
      <c r="J15" s="20" t="str">
        <f>TEXT(DATOS[[#This Row],[Fecha Ingreso]],"yyyy")</f>
        <v>2020</v>
      </c>
      <c r="K15" s="3">
        <v>1406</v>
      </c>
      <c r="L15" s="5">
        <v>443.01</v>
      </c>
    </row>
    <row r="16" spans="1:12" x14ac:dyDescent="0.3">
      <c r="A16" t="s">
        <v>20</v>
      </c>
      <c r="B16" t="s">
        <v>963</v>
      </c>
      <c r="C16">
        <f>LEN(DATOS[[#This Row],[Información]])</f>
        <v>15</v>
      </c>
      <c r="D16">
        <f>FIND("-",DATOS[[#This Row],[Información]])</f>
        <v>7</v>
      </c>
      <c r="E16" t="str">
        <f>LEFT(DATOS[[#This Row],[Información]],DATOS[[#This Row],[separador]]-1)</f>
        <v>España</v>
      </c>
      <c r="F16" t="str">
        <f>RIGHT(DATOS[[#This Row],[Información]],DATOS[[#This Row],[Largo]]-DATOS[[#This Row],[separador]])</f>
        <v>San José</v>
      </c>
      <c r="G16" s="2">
        <v>43855</v>
      </c>
      <c r="H16" s="19" t="str">
        <f>TEXT(DATOS[[#This Row],[Fecha Ingreso]],"ddd")</f>
        <v>sáb</v>
      </c>
      <c r="I16" s="20" t="str">
        <f>TEXT(DATOS[[#This Row],[Fecha Ingreso]],"mmmm")</f>
        <v>enero</v>
      </c>
      <c r="J16" s="20" t="str">
        <f>TEXT(DATOS[[#This Row],[Fecha Ingreso]],"yyyy")</f>
        <v>2020</v>
      </c>
      <c r="K16" s="3">
        <v>3343</v>
      </c>
      <c r="L16" s="5">
        <v>151.77000000000001</v>
      </c>
    </row>
    <row r="17" spans="1:12" x14ac:dyDescent="0.3">
      <c r="A17" t="s">
        <v>21</v>
      </c>
      <c r="B17" t="s">
        <v>964</v>
      </c>
      <c r="C17">
        <f>LEN(DATOS[[#This Row],[Información]])</f>
        <v>19</v>
      </c>
      <c r="D17">
        <f>FIND("-",DATOS[[#This Row],[Información]])</f>
        <v>7</v>
      </c>
      <c r="E17" t="str">
        <f>LEFT(DATOS[[#This Row],[Información]],DATOS[[#This Row],[separador]]-1)</f>
        <v>México</v>
      </c>
      <c r="F17" t="str">
        <f>RIGHT(DATOS[[#This Row],[Información]],DATOS[[#This Row],[Largo]]-DATOS[[#This Row],[separador]])</f>
        <v>Puerto Viejo</v>
      </c>
      <c r="G17" s="2">
        <v>43888</v>
      </c>
      <c r="H17" s="19" t="str">
        <f>TEXT(DATOS[[#This Row],[Fecha Ingreso]],"ddd")</f>
        <v>jue</v>
      </c>
      <c r="I17" s="20" t="str">
        <f>TEXT(DATOS[[#This Row],[Fecha Ingreso]],"mmmm")</f>
        <v>febrero</v>
      </c>
      <c r="J17" s="20" t="str">
        <f>TEXT(DATOS[[#This Row],[Fecha Ingreso]],"yyyy")</f>
        <v>2020</v>
      </c>
      <c r="K17" s="3">
        <v>847</v>
      </c>
      <c r="L17" s="5">
        <v>410.97</v>
      </c>
    </row>
    <row r="18" spans="1:12" x14ac:dyDescent="0.3">
      <c r="A18" t="s">
        <v>22</v>
      </c>
      <c r="B18" t="s">
        <v>965</v>
      </c>
      <c r="C18">
        <f>LEN(DATOS[[#This Row],[Información]])</f>
        <v>14</v>
      </c>
      <c r="D18">
        <f>FIND("-",DATOS[[#This Row],[Información]])</f>
        <v>7</v>
      </c>
      <c r="E18" t="str">
        <f>LEFT(DATOS[[#This Row],[Información]],DATOS[[#This Row],[separador]]-1)</f>
        <v>España</v>
      </c>
      <c r="F18" t="str">
        <f>RIGHT(DATOS[[#This Row],[Información]],DATOS[[#This Row],[Largo]]-DATOS[[#This Row],[separador]])</f>
        <v>Liberia</v>
      </c>
      <c r="G18" s="2">
        <v>43869</v>
      </c>
      <c r="H18" s="19" t="str">
        <f>TEXT(DATOS[[#This Row],[Fecha Ingreso]],"ddd")</f>
        <v>sáb</v>
      </c>
      <c r="I18" s="20" t="str">
        <f>TEXT(DATOS[[#This Row],[Fecha Ingreso]],"mmmm")</f>
        <v>febrero</v>
      </c>
      <c r="J18" s="20" t="str">
        <f>TEXT(DATOS[[#This Row],[Fecha Ingreso]],"yyyy")</f>
        <v>2020</v>
      </c>
      <c r="K18" s="3">
        <v>7816</v>
      </c>
      <c r="L18" s="5">
        <v>267.83</v>
      </c>
    </row>
    <row r="19" spans="1:12" x14ac:dyDescent="0.3">
      <c r="A19" t="s">
        <v>23</v>
      </c>
      <c r="B19" t="s">
        <v>966</v>
      </c>
      <c r="C19">
        <f>LEN(DATOS[[#This Row],[Información]])</f>
        <v>18</v>
      </c>
      <c r="D19">
        <f>FIND("-",DATOS[[#This Row],[Información]])</f>
        <v>7</v>
      </c>
      <c r="E19" t="str">
        <f>LEFT(DATOS[[#This Row],[Información]],DATOS[[#This Row],[separador]]-1)</f>
        <v>Canadá</v>
      </c>
      <c r="F19" t="str">
        <f>RIGHT(DATOS[[#This Row],[Información]],DATOS[[#This Row],[Largo]]-DATOS[[#This Row],[separador]])</f>
        <v>Río Celeste</v>
      </c>
      <c r="G19" s="2">
        <v>43838</v>
      </c>
      <c r="H19" s="19" t="str">
        <f>TEXT(DATOS[[#This Row],[Fecha Ingreso]],"ddd")</f>
        <v>mié</v>
      </c>
      <c r="I19" s="20" t="str">
        <f>TEXT(DATOS[[#This Row],[Fecha Ingreso]],"mmmm")</f>
        <v>enero</v>
      </c>
      <c r="J19" s="20" t="str">
        <f>TEXT(DATOS[[#This Row],[Fecha Ingreso]],"yyyy")</f>
        <v>2020</v>
      </c>
      <c r="K19" s="3">
        <v>8591</v>
      </c>
      <c r="L19" s="5">
        <v>274.68</v>
      </c>
    </row>
    <row r="20" spans="1:12" x14ac:dyDescent="0.3">
      <c r="A20" t="s">
        <v>24</v>
      </c>
      <c r="B20" t="s">
        <v>967</v>
      </c>
      <c r="C20">
        <f>LEN(DATOS[[#This Row],[Información]])</f>
        <v>19</v>
      </c>
      <c r="D20">
        <f>FIND("-",DATOS[[#This Row],[Información]])</f>
        <v>7</v>
      </c>
      <c r="E20" t="str">
        <f>LEFT(DATOS[[#This Row],[Información]],DATOS[[#This Row],[separador]]-1)</f>
        <v>Canadá</v>
      </c>
      <c r="F20" t="str">
        <f>RIGHT(DATOS[[#This Row],[Información]],DATOS[[#This Row],[Largo]]-DATOS[[#This Row],[separador]])</f>
        <v>Puerto Viejo</v>
      </c>
      <c r="G20" s="2">
        <v>43842</v>
      </c>
      <c r="H20" s="19" t="str">
        <f>TEXT(DATOS[[#This Row],[Fecha Ingreso]],"ddd")</f>
        <v>dom</v>
      </c>
      <c r="I20" s="20" t="str">
        <f>TEXT(DATOS[[#This Row],[Fecha Ingreso]],"mmmm")</f>
        <v>enero</v>
      </c>
      <c r="J20" s="20" t="str">
        <f>TEXT(DATOS[[#This Row],[Fecha Ingreso]],"yyyy")</f>
        <v>2020</v>
      </c>
      <c r="K20" s="3">
        <v>561</v>
      </c>
      <c r="L20" s="5">
        <v>159.76</v>
      </c>
    </row>
    <row r="21" spans="1:12" x14ac:dyDescent="0.3">
      <c r="A21" t="s">
        <v>25</v>
      </c>
      <c r="B21" t="s">
        <v>965</v>
      </c>
      <c r="C21">
        <f>LEN(DATOS[[#This Row],[Información]])</f>
        <v>14</v>
      </c>
      <c r="D21">
        <f>FIND("-",DATOS[[#This Row],[Información]])</f>
        <v>7</v>
      </c>
      <c r="E21" t="str">
        <f>LEFT(DATOS[[#This Row],[Información]],DATOS[[#This Row],[separador]]-1)</f>
        <v>España</v>
      </c>
      <c r="F21" t="str">
        <f>RIGHT(DATOS[[#This Row],[Información]],DATOS[[#This Row],[Largo]]-DATOS[[#This Row],[separador]])</f>
        <v>Liberia</v>
      </c>
      <c r="G21" s="2">
        <v>43871</v>
      </c>
      <c r="H21" s="19" t="str">
        <f>TEXT(DATOS[[#This Row],[Fecha Ingreso]],"ddd")</f>
        <v>lun</v>
      </c>
      <c r="I21" s="20" t="str">
        <f>TEXT(DATOS[[#This Row],[Fecha Ingreso]],"mmmm")</f>
        <v>febrero</v>
      </c>
      <c r="J21" s="20" t="str">
        <f>TEXT(DATOS[[#This Row],[Fecha Ingreso]],"yyyy")</f>
        <v>2020</v>
      </c>
      <c r="K21" s="3">
        <v>3247</v>
      </c>
      <c r="L21" s="5">
        <v>393.12</v>
      </c>
    </row>
    <row r="22" spans="1:12" x14ac:dyDescent="0.3">
      <c r="A22" t="s">
        <v>26</v>
      </c>
      <c r="B22" t="s">
        <v>968</v>
      </c>
      <c r="C22">
        <f>LEN(DATOS[[#This Row],[Información]])</f>
        <v>16</v>
      </c>
      <c r="D22">
        <f>FIND("-",DATOS[[#This Row],[Información]])</f>
        <v>7</v>
      </c>
      <c r="E22" t="str">
        <f>LEFT(DATOS[[#This Row],[Información]],DATOS[[#This Row],[separador]]-1)</f>
        <v>España</v>
      </c>
      <c r="F22" t="str">
        <f>RIGHT(DATOS[[#This Row],[Información]],DATOS[[#This Row],[Largo]]-DATOS[[#This Row],[separador]])</f>
        <v>Sarapiquí</v>
      </c>
      <c r="G22" s="2">
        <v>43870</v>
      </c>
      <c r="H22" s="19" t="str">
        <f>TEXT(DATOS[[#This Row],[Fecha Ingreso]],"ddd")</f>
        <v>dom</v>
      </c>
      <c r="I22" s="20" t="str">
        <f>TEXT(DATOS[[#This Row],[Fecha Ingreso]],"mmmm")</f>
        <v>febrero</v>
      </c>
      <c r="J22" s="20" t="str">
        <f>TEXT(DATOS[[#This Row],[Fecha Ingreso]],"yyyy")</f>
        <v>2020</v>
      </c>
      <c r="K22" s="3">
        <v>4449</v>
      </c>
      <c r="L22" s="5">
        <v>157.75</v>
      </c>
    </row>
    <row r="23" spans="1:12" x14ac:dyDescent="0.3">
      <c r="A23" t="s">
        <v>27</v>
      </c>
      <c r="B23" t="s">
        <v>969</v>
      </c>
      <c r="C23">
        <f>LEN(DATOS[[#This Row],[Información]])</f>
        <v>22</v>
      </c>
      <c r="D23">
        <f>FIND("-",DATOS[[#This Row],[Información]])</f>
        <v>15</v>
      </c>
      <c r="E23" t="str">
        <f>LEFT(DATOS[[#This Row],[Información]],DATOS[[#This Row],[separador]]-1)</f>
        <v>Estados Unidos</v>
      </c>
      <c r="F23" t="str">
        <f>RIGHT(DATOS[[#This Row],[Información]],DATOS[[#This Row],[Largo]]-DATOS[[#This Row],[separador]])</f>
        <v>Fortuna</v>
      </c>
      <c r="G23" s="2">
        <v>43863</v>
      </c>
      <c r="H23" s="19" t="str">
        <f>TEXT(DATOS[[#This Row],[Fecha Ingreso]],"ddd")</f>
        <v>dom</v>
      </c>
      <c r="I23" s="20" t="str">
        <f>TEXT(DATOS[[#This Row],[Fecha Ingreso]],"mmmm")</f>
        <v>febrero</v>
      </c>
      <c r="J23" s="20" t="str">
        <f>TEXT(DATOS[[#This Row],[Fecha Ingreso]],"yyyy")</f>
        <v>2020</v>
      </c>
      <c r="K23" s="3">
        <v>6688</v>
      </c>
      <c r="L23" s="5">
        <v>242.46</v>
      </c>
    </row>
    <row r="24" spans="1:12" x14ac:dyDescent="0.3">
      <c r="A24" t="s">
        <v>28</v>
      </c>
      <c r="B24" t="s">
        <v>954</v>
      </c>
      <c r="C24">
        <f>LEN(DATOS[[#This Row],[Información]])</f>
        <v>20</v>
      </c>
      <c r="D24">
        <f>FIND("-",DATOS[[#This Row],[Información]])</f>
        <v>6</v>
      </c>
      <c r="E24" t="str">
        <f>LEFT(DATOS[[#This Row],[Información]],DATOS[[#This Row],[separador]]-1)</f>
        <v>China</v>
      </c>
      <c r="F24" t="str">
        <f>RIGHT(DATOS[[#This Row],[Información]],DATOS[[#This Row],[Largo]]-DATOS[[#This Row],[separador]])</f>
        <v>Manuel Antonio</v>
      </c>
      <c r="G24" s="2">
        <v>43873</v>
      </c>
      <c r="H24" s="19" t="str">
        <f>TEXT(DATOS[[#This Row],[Fecha Ingreso]],"ddd")</f>
        <v>mié</v>
      </c>
      <c r="I24" s="20" t="str">
        <f>TEXT(DATOS[[#This Row],[Fecha Ingreso]],"mmmm")</f>
        <v>febrero</v>
      </c>
      <c r="J24" s="20" t="str">
        <f>TEXT(DATOS[[#This Row],[Fecha Ingreso]],"yyyy")</f>
        <v>2020</v>
      </c>
      <c r="K24" s="3">
        <v>3439</v>
      </c>
      <c r="L24" s="5">
        <v>488.76</v>
      </c>
    </row>
    <row r="25" spans="1:12" x14ac:dyDescent="0.3">
      <c r="A25" t="s">
        <v>29</v>
      </c>
      <c r="B25" t="s">
        <v>966</v>
      </c>
      <c r="C25">
        <f>LEN(DATOS[[#This Row],[Información]])</f>
        <v>18</v>
      </c>
      <c r="D25">
        <f>FIND("-",DATOS[[#This Row],[Información]])</f>
        <v>7</v>
      </c>
      <c r="E25" t="str">
        <f>LEFT(DATOS[[#This Row],[Información]],DATOS[[#This Row],[separador]]-1)</f>
        <v>Canadá</v>
      </c>
      <c r="F25" t="str">
        <f>RIGHT(DATOS[[#This Row],[Información]],DATOS[[#This Row],[Largo]]-DATOS[[#This Row],[separador]])</f>
        <v>Río Celeste</v>
      </c>
      <c r="G25" s="2">
        <v>43879</v>
      </c>
      <c r="H25" s="19" t="str">
        <f>TEXT(DATOS[[#This Row],[Fecha Ingreso]],"ddd")</f>
        <v>mar</v>
      </c>
      <c r="I25" s="20" t="str">
        <f>TEXT(DATOS[[#This Row],[Fecha Ingreso]],"mmmm")</f>
        <v>febrero</v>
      </c>
      <c r="J25" s="20" t="str">
        <f>TEXT(DATOS[[#This Row],[Fecha Ingreso]],"yyyy")</f>
        <v>2020</v>
      </c>
      <c r="K25" s="3">
        <v>3241</v>
      </c>
      <c r="L25" s="5">
        <v>494.56</v>
      </c>
    </row>
    <row r="26" spans="1:12" x14ac:dyDescent="0.3">
      <c r="A26" t="s">
        <v>30</v>
      </c>
      <c r="B26" t="s">
        <v>967</v>
      </c>
      <c r="C26">
        <f>LEN(DATOS[[#This Row],[Información]])</f>
        <v>19</v>
      </c>
      <c r="D26">
        <f>FIND("-",DATOS[[#This Row],[Información]])</f>
        <v>7</v>
      </c>
      <c r="E26" t="str">
        <f>LEFT(DATOS[[#This Row],[Información]],DATOS[[#This Row],[separador]]-1)</f>
        <v>Canadá</v>
      </c>
      <c r="F26" t="str">
        <f>RIGHT(DATOS[[#This Row],[Información]],DATOS[[#This Row],[Largo]]-DATOS[[#This Row],[separador]])</f>
        <v>Puerto Viejo</v>
      </c>
      <c r="G26" s="2">
        <v>43858</v>
      </c>
      <c r="H26" s="19" t="str">
        <f>TEXT(DATOS[[#This Row],[Fecha Ingreso]],"ddd")</f>
        <v>mar</v>
      </c>
      <c r="I26" s="20" t="str">
        <f>TEXT(DATOS[[#This Row],[Fecha Ingreso]],"mmmm")</f>
        <v>enero</v>
      </c>
      <c r="J26" s="20" t="str">
        <f>TEXT(DATOS[[#This Row],[Fecha Ingreso]],"yyyy")</f>
        <v>2020</v>
      </c>
      <c r="K26" s="3">
        <v>7069</v>
      </c>
      <c r="L26" s="5">
        <v>299.33</v>
      </c>
    </row>
    <row r="27" spans="1:12" x14ac:dyDescent="0.3">
      <c r="A27" t="s">
        <v>31</v>
      </c>
      <c r="B27" t="s">
        <v>970</v>
      </c>
      <c r="C27">
        <f>LEN(DATOS[[#This Row],[Información]])</f>
        <v>24</v>
      </c>
      <c r="D27">
        <f>FIND("-",DATOS[[#This Row],[Información]])</f>
        <v>15</v>
      </c>
      <c r="E27" t="str">
        <f>LEFT(DATOS[[#This Row],[Información]],DATOS[[#This Row],[separador]]-1)</f>
        <v>Estados Unidos</v>
      </c>
      <c r="F27" t="str">
        <f>RIGHT(DATOS[[#This Row],[Información]],DATOS[[#This Row],[Largo]]-DATOS[[#This Row],[separador]])</f>
        <v>Sarapiquí</v>
      </c>
      <c r="G27" s="2">
        <v>43854</v>
      </c>
      <c r="H27" s="19" t="str">
        <f>TEXT(DATOS[[#This Row],[Fecha Ingreso]],"ddd")</f>
        <v>vie</v>
      </c>
      <c r="I27" s="20" t="str">
        <f>TEXT(DATOS[[#This Row],[Fecha Ingreso]],"mmmm")</f>
        <v>enero</v>
      </c>
      <c r="J27" s="20" t="str">
        <f>TEXT(DATOS[[#This Row],[Fecha Ingreso]],"yyyy")</f>
        <v>2020</v>
      </c>
      <c r="K27" s="3">
        <v>3062</v>
      </c>
      <c r="L27" s="5">
        <v>235.96</v>
      </c>
    </row>
    <row r="28" spans="1:12" x14ac:dyDescent="0.3">
      <c r="A28" t="s">
        <v>32</v>
      </c>
      <c r="B28" t="s">
        <v>971</v>
      </c>
      <c r="C28">
        <f>LEN(DATOS[[#This Row],[Información]])</f>
        <v>21</v>
      </c>
      <c r="D28">
        <f>FIND("-",DATOS[[#This Row],[Información]])</f>
        <v>7</v>
      </c>
      <c r="E28" t="str">
        <f>LEFT(DATOS[[#This Row],[Información]],DATOS[[#This Row],[separador]]-1)</f>
        <v>España</v>
      </c>
      <c r="F28" t="str">
        <f>RIGHT(DATOS[[#This Row],[Información]],DATOS[[#This Row],[Largo]]-DATOS[[#This Row],[separador]])</f>
        <v>Manuel Antonio</v>
      </c>
      <c r="G28" s="2">
        <v>43854</v>
      </c>
      <c r="H28" s="19" t="str">
        <f>TEXT(DATOS[[#This Row],[Fecha Ingreso]],"ddd")</f>
        <v>vie</v>
      </c>
      <c r="I28" s="20" t="str">
        <f>TEXT(DATOS[[#This Row],[Fecha Ingreso]],"mmmm")</f>
        <v>enero</v>
      </c>
      <c r="J28" s="20" t="str">
        <f>TEXT(DATOS[[#This Row],[Fecha Ingreso]],"yyyy")</f>
        <v>2020</v>
      </c>
      <c r="K28" s="3">
        <v>4417</v>
      </c>
      <c r="L28" s="5">
        <v>199.36</v>
      </c>
    </row>
    <row r="29" spans="1:12" x14ac:dyDescent="0.3">
      <c r="A29" t="s">
        <v>33</v>
      </c>
      <c r="B29" t="s">
        <v>957</v>
      </c>
      <c r="C29">
        <f>LEN(DATOS[[#This Row],[Información]])</f>
        <v>24</v>
      </c>
      <c r="D29">
        <f>FIND("-",DATOS[[#This Row],[Información]])</f>
        <v>10</v>
      </c>
      <c r="E29" t="str">
        <f>LEFT(DATOS[[#This Row],[Información]],DATOS[[#This Row],[separador]]-1)</f>
        <v>Argentina</v>
      </c>
      <c r="F29" t="str">
        <f>RIGHT(DATOS[[#This Row],[Información]],DATOS[[#This Row],[Largo]]-DATOS[[#This Row],[separador]])</f>
        <v>Manuel Antonio</v>
      </c>
      <c r="G29" s="2">
        <v>43883</v>
      </c>
      <c r="H29" s="19" t="str">
        <f>TEXT(DATOS[[#This Row],[Fecha Ingreso]],"ddd")</f>
        <v>sáb</v>
      </c>
      <c r="I29" s="20" t="str">
        <f>TEXT(DATOS[[#This Row],[Fecha Ingreso]],"mmmm")</f>
        <v>febrero</v>
      </c>
      <c r="J29" s="20" t="str">
        <f>TEXT(DATOS[[#This Row],[Fecha Ingreso]],"yyyy")</f>
        <v>2020</v>
      </c>
      <c r="K29" s="3">
        <v>4261</v>
      </c>
      <c r="L29" s="5">
        <v>186.13</v>
      </c>
    </row>
    <row r="30" spans="1:12" x14ac:dyDescent="0.3">
      <c r="A30" t="s">
        <v>34</v>
      </c>
      <c r="B30" t="s">
        <v>955</v>
      </c>
      <c r="C30">
        <f>LEN(DATOS[[#This Row],[Información]])</f>
        <v>21</v>
      </c>
      <c r="D30">
        <f>FIND("-",DATOS[[#This Row],[Información]])</f>
        <v>9</v>
      </c>
      <c r="E30" t="str">
        <f>LEFT(DATOS[[#This Row],[Información]],DATOS[[#This Row],[separador]]-1)</f>
        <v>Alemania</v>
      </c>
      <c r="F30" t="str">
        <f>RIGHT(DATOS[[#This Row],[Información]],DATOS[[#This Row],[Largo]]-DATOS[[#This Row],[separador]])</f>
        <v>Puerto Viejo</v>
      </c>
      <c r="G30" s="2">
        <v>43875</v>
      </c>
      <c r="H30" s="19" t="str">
        <f>TEXT(DATOS[[#This Row],[Fecha Ingreso]],"ddd")</f>
        <v>vie</v>
      </c>
      <c r="I30" s="20" t="str">
        <f>TEXT(DATOS[[#This Row],[Fecha Ingreso]],"mmmm")</f>
        <v>febrero</v>
      </c>
      <c r="J30" s="20" t="str">
        <f>TEXT(DATOS[[#This Row],[Fecha Ingreso]],"yyyy")</f>
        <v>2020</v>
      </c>
      <c r="K30" s="3">
        <v>1186</v>
      </c>
      <c r="L30" s="5">
        <v>131.72999999999999</v>
      </c>
    </row>
    <row r="31" spans="1:12" x14ac:dyDescent="0.3">
      <c r="A31" t="s">
        <v>35</v>
      </c>
      <c r="B31" t="s">
        <v>972</v>
      </c>
      <c r="C31">
        <f>LEN(DATOS[[#This Row],[Información]])</f>
        <v>21</v>
      </c>
      <c r="D31">
        <f>FIND("-",DATOS[[#This Row],[Información]])</f>
        <v>7</v>
      </c>
      <c r="E31" t="str">
        <f>LEFT(DATOS[[#This Row],[Información]],DATOS[[#This Row],[separador]]-1)</f>
        <v>México</v>
      </c>
      <c r="F31" t="str">
        <f>RIGHT(DATOS[[#This Row],[Información]],DATOS[[#This Row],[Largo]]-DATOS[[#This Row],[separador]])</f>
        <v>Manuel Antonio</v>
      </c>
      <c r="G31" s="2">
        <v>43879</v>
      </c>
      <c r="H31" s="19" t="str">
        <f>TEXT(DATOS[[#This Row],[Fecha Ingreso]],"ddd")</f>
        <v>mar</v>
      </c>
      <c r="I31" s="20" t="str">
        <f>TEXT(DATOS[[#This Row],[Fecha Ingreso]],"mmmm")</f>
        <v>febrero</v>
      </c>
      <c r="J31" s="20" t="str">
        <f>TEXT(DATOS[[#This Row],[Fecha Ingreso]],"yyyy")</f>
        <v>2020</v>
      </c>
      <c r="K31" s="3">
        <v>864</v>
      </c>
      <c r="L31" s="5">
        <v>338.24</v>
      </c>
    </row>
    <row r="32" spans="1:12" x14ac:dyDescent="0.3">
      <c r="A32" t="s">
        <v>36</v>
      </c>
      <c r="B32" t="s">
        <v>969</v>
      </c>
      <c r="C32">
        <f>LEN(DATOS[[#This Row],[Información]])</f>
        <v>22</v>
      </c>
      <c r="D32">
        <f>FIND("-",DATOS[[#This Row],[Información]])</f>
        <v>15</v>
      </c>
      <c r="E32" t="str">
        <f>LEFT(DATOS[[#This Row],[Información]],DATOS[[#This Row],[separador]]-1)</f>
        <v>Estados Unidos</v>
      </c>
      <c r="F32" t="str">
        <f>RIGHT(DATOS[[#This Row],[Información]],DATOS[[#This Row],[Largo]]-DATOS[[#This Row],[separador]])</f>
        <v>Fortuna</v>
      </c>
      <c r="G32" s="2">
        <v>43882</v>
      </c>
      <c r="H32" s="19" t="str">
        <f>TEXT(DATOS[[#This Row],[Fecha Ingreso]],"ddd")</f>
        <v>vie</v>
      </c>
      <c r="I32" s="20" t="str">
        <f>TEXT(DATOS[[#This Row],[Fecha Ingreso]],"mmmm")</f>
        <v>febrero</v>
      </c>
      <c r="J32" s="20" t="str">
        <f>TEXT(DATOS[[#This Row],[Fecha Ingreso]],"yyyy")</f>
        <v>2020</v>
      </c>
      <c r="K32" s="3">
        <v>6423</v>
      </c>
      <c r="L32" s="5">
        <v>337.19</v>
      </c>
    </row>
    <row r="33" spans="1:12" x14ac:dyDescent="0.3">
      <c r="A33" t="s">
        <v>37</v>
      </c>
      <c r="B33" t="s">
        <v>956</v>
      </c>
      <c r="C33">
        <f>LEN(DATOS[[#This Row],[Información]])</f>
        <v>24</v>
      </c>
      <c r="D33">
        <f>FIND("-",DATOS[[#This Row],[Información]])</f>
        <v>12</v>
      </c>
      <c r="E33" t="str">
        <f>LEFT(DATOS[[#This Row],[Información]],DATOS[[#This Row],[separador]]-1)</f>
        <v>Reino Unido</v>
      </c>
      <c r="F33" t="str">
        <f>RIGHT(DATOS[[#This Row],[Información]],DATOS[[#This Row],[Largo]]-DATOS[[#This Row],[separador]])</f>
        <v>Puerto Viejo</v>
      </c>
      <c r="G33" s="2">
        <v>43860</v>
      </c>
      <c r="H33" s="19" t="str">
        <f>TEXT(DATOS[[#This Row],[Fecha Ingreso]],"ddd")</f>
        <v>jue</v>
      </c>
      <c r="I33" s="20" t="str">
        <f>TEXT(DATOS[[#This Row],[Fecha Ingreso]],"mmmm")</f>
        <v>enero</v>
      </c>
      <c r="J33" s="20" t="str">
        <f>TEXT(DATOS[[#This Row],[Fecha Ingreso]],"yyyy")</f>
        <v>2020</v>
      </c>
      <c r="K33" s="3">
        <v>2863</v>
      </c>
      <c r="L33" s="5">
        <v>50.68</v>
      </c>
    </row>
    <row r="34" spans="1:12" x14ac:dyDescent="0.3">
      <c r="A34" t="s">
        <v>38</v>
      </c>
      <c r="B34" t="s">
        <v>973</v>
      </c>
      <c r="C34">
        <f>LEN(DATOS[[#This Row],[Información]])</f>
        <v>22</v>
      </c>
      <c r="D34">
        <f>FIND("-",DATOS[[#This Row],[Información]])</f>
        <v>10</v>
      </c>
      <c r="E34" t="str">
        <f>LEFT(DATOS[[#This Row],[Información]],DATOS[[#This Row],[separador]]-1)</f>
        <v>Argentina</v>
      </c>
      <c r="F34" t="str">
        <f>RIGHT(DATOS[[#This Row],[Información]],DATOS[[#This Row],[Largo]]-DATOS[[#This Row],[separador]])</f>
        <v>Puerto Viejo</v>
      </c>
      <c r="G34" s="2">
        <v>43859</v>
      </c>
      <c r="H34" s="19" t="str">
        <f>TEXT(DATOS[[#This Row],[Fecha Ingreso]],"ddd")</f>
        <v>mié</v>
      </c>
      <c r="I34" s="20" t="str">
        <f>TEXT(DATOS[[#This Row],[Fecha Ingreso]],"mmmm")</f>
        <v>enero</v>
      </c>
      <c r="J34" s="20" t="str">
        <f>TEXT(DATOS[[#This Row],[Fecha Ingreso]],"yyyy")</f>
        <v>2020</v>
      </c>
      <c r="K34" s="3">
        <v>265</v>
      </c>
      <c r="L34" s="5">
        <v>150.80000000000001</v>
      </c>
    </row>
    <row r="35" spans="1:12" x14ac:dyDescent="0.3">
      <c r="A35" t="s">
        <v>39</v>
      </c>
      <c r="B35" t="s">
        <v>961</v>
      </c>
      <c r="C35">
        <f>LEN(DATOS[[#This Row],[Información]])</f>
        <v>29</v>
      </c>
      <c r="D35">
        <f>FIND("-",DATOS[[#This Row],[Información]])</f>
        <v>15</v>
      </c>
      <c r="E35" t="str">
        <f>LEFT(DATOS[[#This Row],[Información]],DATOS[[#This Row],[separador]]-1)</f>
        <v>Estados Unidos</v>
      </c>
      <c r="F35" t="str">
        <f>RIGHT(DATOS[[#This Row],[Información]],DATOS[[#This Row],[Largo]]-DATOS[[#This Row],[separador]])</f>
        <v>Manuel Antonio</v>
      </c>
      <c r="G35" s="2">
        <v>43865</v>
      </c>
      <c r="H35" s="19" t="str">
        <f>TEXT(DATOS[[#This Row],[Fecha Ingreso]],"ddd")</f>
        <v>mar</v>
      </c>
      <c r="I35" s="20" t="str">
        <f>TEXT(DATOS[[#This Row],[Fecha Ingreso]],"mmmm")</f>
        <v>febrero</v>
      </c>
      <c r="J35" s="20" t="str">
        <f>TEXT(DATOS[[#This Row],[Fecha Ingreso]],"yyyy")</f>
        <v>2020</v>
      </c>
      <c r="K35" s="3">
        <v>2236</v>
      </c>
      <c r="L35" s="5">
        <v>291.8</v>
      </c>
    </row>
    <row r="36" spans="1:12" x14ac:dyDescent="0.3">
      <c r="A36" t="s">
        <v>40</v>
      </c>
      <c r="B36" t="s">
        <v>953</v>
      </c>
      <c r="C36">
        <f>LEN(DATOS[[#This Row],[Información]])</f>
        <v>14</v>
      </c>
      <c r="D36">
        <f>FIND("-",DATOS[[#This Row],[Información]])</f>
        <v>7</v>
      </c>
      <c r="E36" t="str">
        <f>LEFT(DATOS[[#This Row],[Información]],DATOS[[#This Row],[separador]]-1)</f>
        <v>México</v>
      </c>
      <c r="F36" t="str">
        <f>RIGHT(DATOS[[#This Row],[Información]],DATOS[[#This Row],[Largo]]-DATOS[[#This Row],[separador]])</f>
        <v>Liberia</v>
      </c>
      <c r="G36" s="2">
        <v>43878</v>
      </c>
      <c r="H36" s="19" t="str">
        <f>TEXT(DATOS[[#This Row],[Fecha Ingreso]],"ddd")</f>
        <v>lun</v>
      </c>
      <c r="I36" s="20" t="str">
        <f>TEXT(DATOS[[#This Row],[Fecha Ingreso]],"mmmm")</f>
        <v>febrero</v>
      </c>
      <c r="J36" s="20" t="str">
        <f>TEXT(DATOS[[#This Row],[Fecha Ingreso]],"yyyy")</f>
        <v>2020</v>
      </c>
      <c r="K36" s="3">
        <v>6566</v>
      </c>
      <c r="L36" s="5">
        <v>122.85</v>
      </c>
    </row>
    <row r="37" spans="1:12" x14ac:dyDescent="0.3">
      <c r="A37" t="s">
        <v>41</v>
      </c>
      <c r="B37" t="s">
        <v>953</v>
      </c>
      <c r="C37">
        <f>LEN(DATOS[[#This Row],[Información]])</f>
        <v>14</v>
      </c>
      <c r="D37">
        <f>FIND("-",DATOS[[#This Row],[Información]])</f>
        <v>7</v>
      </c>
      <c r="E37" t="str">
        <f>LEFT(DATOS[[#This Row],[Información]],DATOS[[#This Row],[separador]]-1)</f>
        <v>México</v>
      </c>
      <c r="F37" t="str">
        <f>RIGHT(DATOS[[#This Row],[Información]],DATOS[[#This Row],[Largo]]-DATOS[[#This Row],[separador]])</f>
        <v>Liberia</v>
      </c>
      <c r="G37" s="2">
        <v>43890</v>
      </c>
      <c r="H37" s="19" t="str">
        <f>TEXT(DATOS[[#This Row],[Fecha Ingreso]],"ddd")</f>
        <v>sáb</v>
      </c>
      <c r="I37" s="20" t="str">
        <f>TEXT(DATOS[[#This Row],[Fecha Ingreso]],"mmmm")</f>
        <v>febrero</v>
      </c>
      <c r="J37" s="20" t="str">
        <f>TEXT(DATOS[[#This Row],[Fecha Ingreso]],"yyyy")</f>
        <v>2020</v>
      </c>
      <c r="K37" s="3">
        <v>3341</v>
      </c>
      <c r="L37" s="5">
        <v>437.67</v>
      </c>
    </row>
    <row r="38" spans="1:12" x14ac:dyDescent="0.3">
      <c r="A38" t="s">
        <v>42</v>
      </c>
      <c r="B38" t="s">
        <v>974</v>
      </c>
      <c r="C38">
        <f>LEN(DATOS[[#This Row],[Información]])</f>
        <v>23</v>
      </c>
      <c r="D38">
        <f>FIND("-",DATOS[[#This Row],[Información]])</f>
        <v>9</v>
      </c>
      <c r="E38" t="str">
        <f>LEFT(DATOS[[#This Row],[Información]],DATOS[[#This Row],[separador]]-1)</f>
        <v>Alemania</v>
      </c>
      <c r="F38" t="str">
        <f>RIGHT(DATOS[[#This Row],[Información]],DATOS[[#This Row],[Largo]]-DATOS[[#This Row],[separador]])</f>
        <v>Manuel Antonio</v>
      </c>
      <c r="G38" s="2">
        <v>43849</v>
      </c>
      <c r="H38" s="19" t="str">
        <f>TEXT(DATOS[[#This Row],[Fecha Ingreso]],"ddd")</f>
        <v>dom</v>
      </c>
      <c r="I38" s="20" t="str">
        <f>TEXT(DATOS[[#This Row],[Fecha Ingreso]],"mmmm")</f>
        <v>enero</v>
      </c>
      <c r="J38" s="20" t="str">
        <f>TEXT(DATOS[[#This Row],[Fecha Ingreso]],"yyyy")</f>
        <v>2020</v>
      </c>
      <c r="K38" s="3">
        <v>9014</v>
      </c>
      <c r="L38" s="5">
        <v>390.78</v>
      </c>
    </row>
    <row r="39" spans="1:12" x14ac:dyDescent="0.3">
      <c r="A39" t="s">
        <v>43</v>
      </c>
      <c r="B39" t="s">
        <v>975</v>
      </c>
      <c r="C39">
        <f>LEN(DATOS[[#This Row],[Información]])</f>
        <v>26</v>
      </c>
      <c r="D39">
        <f>FIND("-",DATOS[[#This Row],[Información]])</f>
        <v>15</v>
      </c>
      <c r="E39" t="str">
        <f>LEFT(DATOS[[#This Row],[Información]],DATOS[[#This Row],[separador]]-1)</f>
        <v>Estados Unidos</v>
      </c>
      <c r="F39" t="str">
        <f>RIGHT(DATOS[[#This Row],[Información]],DATOS[[#This Row],[Largo]]-DATOS[[#This Row],[separador]])</f>
        <v>Río Celeste</v>
      </c>
      <c r="G39" s="2">
        <v>43832</v>
      </c>
      <c r="H39" s="19" t="str">
        <f>TEXT(DATOS[[#This Row],[Fecha Ingreso]],"ddd")</f>
        <v>jue</v>
      </c>
      <c r="I39" s="20" t="str">
        <f>TEXT(DATOS[[#This Row],[Fecha Ingreso]],"mmmm")</f>
        <v>enero</v>
      </c>
      <c r="J39" s="20" t="str">
        <f>TEXT(DATOS[[#This Row],[Fecha Ingreso]],"yyyy")</f>
        <v>2020</v>
      </c>
      <c r="K39" s="3">
        <v>6365</v>
      </c>
      <c r="L39" s="5">
        <v>351.16</v>
      </c>
    </row>
    <row r="40" spans="1:12" x14ac:dyDescent="0.3">
      <c r="A40" t="s">
        <v>44</v>
      </c>
      <c r="B40" t="s">
        <v>976</v>
      </c>
      <c r="C40">
        <f>LEN(DATOS[[#This Row],[Información]])</f>
        <v>16</v>
      </c>
      <c r="D40">
        <f>FIND("-",DATOS[[#This Row],[Información]])</f>
        <v>7</v>
      </c>
      <c r="E40" t="str">
        <f>LEFT(DATOS[[#This Row],[Información]],DATOS[[#This Row],[separador]]-1)</f>
        <v>México</v>
      </c>
      <c r="F40" t="str">
        <f>RIGHT(DATOS[[#This Row],[Información]],DATOS[[#This Row],[Largo]]-DATOS[[#This Row],[separador]])</f>
        <v>Sarapiquí</v>
      </c>
      <c r="G40" s="2">
        <v>43855</v>
      </c>
      <c r="H40" s="19" t="str">
        <f>TEXT(DATOS[[#This Row],[Fecha Ingreso]],"ddd")</f>
        <v>sáb</v>
      </c>
      <c r="I40" s="20" t="str">
        <f>TEXT(DATOS[[#This Row],[Fecha Ingreso]],"mmmm")</f>
        <v>enero</v>
      </c>
      <c r="J40" s="20" t="str">
        <f>TEXT(DATOS[[#This Row],[Fecha Ingreso]],"yyyy")</f>
        <v>2020</v>
      </c>
      <c r="K40" s="3">
        <v>7365</v>
      </c>
      <c r="L40" s="5">
        <v>333.21</v>
      </c>
    </row>
    <row r="41" spans="1:12" x14ac:dyDescent="0.3">
      <c r="A41" t="s">
        <v>45</v>
      </c>
      <c r="B41" t="s">
        <v>977</v>
      </c>
      <c r="C41">
        <f>LEN(DATOS[[#This Row],[Información]])</f>
        <v>20</v>
      </c>
      <c r="D41">
        <f>FIND("-",DATOS[[#This Row],[Información]])</f>
        <v>12</v>
      </c>
      <c r="E41" t="str">
        <f>LEFT(DATOS[[#This Row],[Información]],DATOS[[#This Row],[separador]]-1)</f>
        <v>Reino Unido</v>
      </c>
      <c r="F41" t="str">
        <f>RIGHT(DATOS[[#This Row],[Información]],DATOS[[#This Row],[Largo]]-DATOS[[#This Row],[separador]])</f>
        <v>San José</v>
      </c>
      <c r="G41" s="2">
        <v>43860</v>
      </c>
      <c r="H41" s="19" t="str">
        <f>TEXT(DATOS[[#This Row],[Fecha Ingreso]],"ddd")</f>
        <v>jue</v>
      </c>
      <c r="I41" s="20" t="str">
        <f>TEXT(DATOS[[#This Row],[Fecha Ingreso]],"mmmm")</f>
        <v>enero</v>
      </c>
      <c r="J41" s="20" t="str">
        <f>TEXT(DATOS[[#This Row],[Fecha Ingreso]],"yyyy")</f>
        <v>2020</v>
      </c>
      <c r="K41" s="3">
        <v>8743</v>
      </c>
      <c r="L41" s="5">
        <v>114.25</v>
      </c>
    </row>
    <row r="42" spans="1:12" x14ac:dyDescent="0.3">
      <c r="A42" t="s">
        <v>46</v>
      </c>
      <c r="B42" t="s">
        <v>978</v>
      </c>
      <c r="C42">
        <f>LEN(DATOS[[#This Row],[Información]])</f>
        <v>16</v>
      </c>
      <c r="D42">
        <f>FIND("-",DATOS[[#This Row],[Información]])</f>
        <v>6</v>
      </c>
      <c r="E42" t="str">
        <f>LEFT(DATOS[[#This Row],[Información]],DATOS[[#This Row],[separador]]-1)</f>
        <v>China</v>
      </c>
      <c r="F42" t="str">
        <f>RIGHT(DATOS[[#This Row],[Información]],DATOS[[#This Row],[Largo]]-DATOS[[#This Row],[separador]])</f>
        <v>Dominicana</v>
      </c>
      <c r="G42" s="2">
        <v>43885</v>
      </c>
      <c r="H42" s="19" t="str">
        <f>TEXT(DATOS[[#This Row],[Fecha Ingreso]],"ddd")</f>
        <v>lun</v>
      </c>
      <c r="I42" s="20" t="str">
        <f>TEXT(DATOS[[#This Row],[Fecha Ingreso]],"mmmm")</f>
        <v>febrero</v>
      </c>
      <c r="J42" s="20" t="str">
        <f>TEXT(DATOS[[#This Row],[Fecha Ingreso]],"yyyy")</f>
        <v>2020</v>
      </c>
      <c r="K42" s="3">
        <v>2706</v>
      </c>
      <c r="L42" s="5">
        <v>282.5</v>
      </c>
    </row>
    <row r="43" spans="1:12" x14ac:dyDescent="0.3">
      <c r="A43" t="s">
        <v>47</v>
      </c>
      <c r="B43" t="s">
        <v>979</v>
      </c>
      <c r="C43">
        <f>LEN(DATOS[[#This Row],[Información]])</f>
        <v>16</v>
      </c>
      <c r="D43">
        <f>FIND("-",DATOS[[#This Row],[Información]])</f>
        <v>9</v>
      </c>
      <c r="E43" t="str">
        <f>LEFT(DATOS[[#This Row],[Información]],DATOS[[#This Row],[separador]]-1)</f>
        <v>Alemania</v>
      </c>
      <c r="F43" t="str">
        <f>RIGHT(DATOS[[#This Row],[Información]],DATOS[[#This Row],[Largo]]-DATOS[[#This Row],[separador]])</f>
        <v>Liberia</v>
      </c>
      <c r="G43" s="2">
        <v>43868</v>
      </c>
      <c r="H43" s="19" t="str">
        <f>TEXT(DATOS[[#This Row],[Fecha Ingreso]],"ddd")</f>
        <v>vie</v>
      </c>
      <c r="I43" s="20" t="str">
        <f>TEXT(DATOS[[#This Row],[Fecha Ingreso]],"mmmm")</f>
        <v>febrero</v>
      </c>
      <c r="J43" s="20" t="str">
        <f>TEXT(DATOS[[#This Row],[Fecha Ingreso]],"yyyy")</f>
        <v>2020</v>
      </c>
      <c r="K43" s="3">
        <v>2120</v>
      </c>
      <c r="L43" s="5">
        <v>175.79</v>
      </c>
    </row>
    <row r="44" spans="1:12" x14ac:dyDescent="0.3">
      <c r="A44" t="s">
        <v>48</v>
      </c>
      <c r="B44" t="s">
        <v>980</v>
      </c>
      <c r="C44">
        <f>LEN(DATOS[[#This Row],[Información]])</f>
        <v>17</v>
      </c>
      <c r="D44">
        <f>FIND("-",DATOS[[#This Row],[Información]])</f>
        <v>7</v>
      </c>
      <c r="E44" t="str">
        <f>LEFT(DATOS[[#This Row],[Información]],DATOS[[#This Row],[separador]]-1)</f>
        <v>Canadá</v>
      </c>
      <c r="F44" t="str">
        <f>RIGHT(DATOS[[#This Row],[Información]],DATOS[[#This Row],[Largo]]-DATOS[[#This Row],[separador]])</f>
        <v>Dominicana</v>
      </c>
      <c r="G44" s="2">
        <v>43837</v>
      </c>
      <c r="H44" s="19" t="str">
        <f>TEXT(DATOS[[#This Row],[Fecha Ingreso]],"ddd")</f>
        <v>mar</v>
      </c>
      <c r="I44" s="20" t="str">
        <f>TEXT(DATOS[[#This Row],[Fecha Ingreso]],"mmmm")</f>
        <v>enero</v>
      </c>
      <c r="J44" s="20" t="str">
        <f>TEXT(DATOS[[#This Row],[Fecha Ingreso]],"yyyy")</f>
        <v>2020</v>
      </c>
      <c r="K44" s="3">
        <v>4287</v>
      </c>
      <c r="L44" s="5">
        <v>113.92</v>
      </c>
    </row>
    <row r="45" spans="1:12" x14ac:dyDescent="0.3">
      <c r="A45" t="s">
        <v>49</v>
      </c>
      <c r="B45" t="s">
        <v>981</v>
      </c>
      <c r="C45">
        <f>LEN(DATOS[[#This Row],[Información]])</f>
        <v>22</v>
      </c>
      <c r="D45">
        <f>FIND("-",DATOS[[#This Row],[Información]])</f>
        <v>12</v>
      </c>
      <c r="E45" t="str">
        <f>LEFT(DATOS[[#This Row],[Información]],DATOS[[#This Row],[separador]]-1)</f>
        <v>Reino Unido</v>
      </c>
      <c r="F45" t="str">
        <f>RIGHT(DATOS[[#This Row],[Información]],DATOS[[#This Row],[Largo]]-DATOS[[#This Row],[separador]])</f>
        <v>Dominicana</v>
      </c>
      <c r="G45" s="2">
        <v>43836</v>
      </c>
      <c r="H45" s="19" t="str">
        <f>TEXT(DATOS[[#This Row],[Fecha Ingreso]],"ddd")</f>
        <v>lun</v>
      </c>
      <c r="I45" s="20" t="str">
        <f>TEXT(DATOS[[#This Row],[Fecha Ingreso]],"mmmm")</f>
        <v>enero</v>
      </c>
      <c r="J45" s="20" t="str">
        <f>TEXT(DATOS[[#This Row],[Fecha Ingreso]],"yyyy")</f>
        <v>2020</v>
      </c>
      <c r="K45" s="3">
        <v>7397</v>
      </c>
      <c r="L45" s="5">
        <v>97.95</v>
      </c>
    </row>
    <row r="46" spans="1:12" x14ac:dyDescent="0.3">
      <c r="A46" t="s">
        <v>50</v>
      </c>
      <c r="B46" t="s">
        <v>971</v>
      </c>
      <c r="C46">
        <f>LEN(DATOS[[#This Row],[Información]])</f>
        <v>21</v>
      </c>
      <c r="D46">
        <f>FIND("-",DATOS[[#This Row],[Información]])</f>
        <v>7</v>
      </c>
      <c r="E46" t="str">
        <f>LEFT(DATOS[[#This Row],[Información]],DATOS[[#This Row],[separador]]-1)</f>
        <v>España</v>
      </c>
      <c r="F46" t="str">
        <f>RIGHT(DATOS[[#This Row],[Información]],DATOS[[#This Row],[Largo]]-DATOS[[#This Row],[separador]])</f>
        <v>Manuel Antonio</v>
      </c>
      <c r="G46" s="2">
        <v>43838</v>
      </c>
      <c r="H46" s="19" t="str">
        <f>TEXT(DATOS[[#This Row],[Fecha Ingreso]],"ddd")</f>
        <v>mié</v>
      </c>
      <c r="I46" s="20" t="str">
        <f>TEXT(DATOS[[#This Row],[Fecha Ingreso]],"mmmm")</f>
        <v>enero</v>
      </c>
      <c r="J46" s="20" t="str">
        <f>TEXT(DATOS[[#This Row],[Fecha Ingreso]],"yyyy")</f>
        <v>2020</v>
      </c>
      <c r="K46" s="3">
        <v>2710</v>
      </c>
      <c r="L46" s="5">
        <v>217.36</v>
      </c>
    </row>
    <row r="47" spans="1:12" x14ac:dyDescent="0.3">
      <c r="A47" t="s">
        <v>51</v>
      </c>
      <c r="B47" t="s">
        <v>982</v>
      </c>
      <c r="C47">
        <f>LEN(DATOS[[#This Row],[Información]])</f>
        <v>18</v>
      </c>
      <c r="D47">
        <f>FIND("-",DATOS[[#This Row],[Información]])</f>
        <v>7</v>
      </c>
      <c r="E47" t="str">
        <f>LEFT(DATOS[[#This Row],[Información]],DATOS[[#This Row],[separador]]-1)</f>
        <v>México</v>
      </c>
      <c r="F47" t="str">
        <f>RIGHT(DATOS[[#This Row],[Información]],DATOS[[#This Row],[Largo]]-DATOS[[#This Row],[separador]])</f>
        <v>Volcán Poás</v>
      </c>
      <c r="G47" s="2">
        <v>43871</v>
      </c>
      <c r="H47" s="19" t="str">
        <f>TEXT(DATOS[[#This Row],[Fecha Ingreso]],"ddd")</f>
        <v>lun</v>
      </c>
      <c r="I47" s="20" t="str">
        <f>TEXT(DATOS[[#This Row],[Fecha Ingreso]],"mmmm")</f>
        <v>febrero</v>
      </c>
      <c r="J47" s="20" t="str">
        <f>TEXT(DATOS[[#This Row],[Fecha Ingreso]],"yyyy")</f>
        <v>2020</v>
      </c>
      <c r="K47" s="3">
        <v>6688</v>
      </c>
      <c r="L47" s="5">
        <v>129.01</v>
      </c>
    </row>
    <row r="48" spans="1:12" x14ac:dyDescent="0.3">
      <c r="A48" t="s">
        <v>52</v>
      </c>
      <c r="B48" t="s">
        <v>983</v>
      </c>
      <c r="C48">
        <f>LEN(DATOS[[#This Row],[Información]])</f>
        <v>25</v>
      </c>
      <c r="D48">
        <f>FIND("-",DATOS[[#This Row],[Información]])</f>
        <v>15</v>
      </c>
      <c r="E48" t="str">
        <f>LEFT(DATOS[[#This Row],[Información]],DATOS[[#This Row],[separador]]-1)</f>
        <v>Estados Unidos</v>
      </c>
      <c r="F48" t="str">
        <f>RIGHT(DATOS[[#This Row],[Información]],DATOS[[#This Row],[Largo]]-DATOS[[#This Row],[separador]])</f>
        <v>Dominicana</v>
      </c>
      <c r="G48" s="2">
        <v>43833</v>
      </c>
      <c r="H48" s="19" t="str">
        <f>TEXT(DATOS[[#This Row],[Fecha Ingreso]],"ddd")</f>
        <v>vie</v>
      </c>
      <c r="I48" s="20" t="str">
        <f>TEXT(DATOS[[#This Row],[Fecha Ingreso]],"mmmm")</f>
        <v>enero</v>
      </c>
      <c r="J48" s="20" t="str">
        <f>TEXT(DATOS[[#This Row],[Fecha Ingreso]],"yyyy")</f>
        <v>2020</v>
      </c>
      <c r="K48" s="3">
        <v>8939</v>
      </c>
      <c r="L48" s="5">
        <v>185.67</v>
      </c>
    </row>
    <row r="49" spans="1:12" x14ac:dyDescent="0.3">
      <c r="A49" t="s">
        <v>53</v>
      </c>
      <c r="B49" t="s">
        <v>984</v>
      </c>
      <c r="C49">
        <f>LEN(DATOS[[#This Row],[Información]])</f>
        <v>18</v>
      </c>
      <c r="D49">
        <f>FIND("-",DATOS[[#This Row],[Información]])</f>
        <v>7</v>
      </c>
      <c r="E49" t="str">
        <f>LEFT(DATOS[[#This Row],[Información]],DATOS[[#This Row],[separador]]-1)</f>
        <v>España</v>
      </c>
      <c r="F49" t="str">
        <f>RIGHT(DATOS[[#This Row],[Información]],DATOS[[#This Row],[Largo]]-DATOS[[#This Row],[separador]])</f>
        <v>Río Celeste</v>
      </c>
      <c r="G49" s="2">
        <v>43863</v>
      </c>
      <c r="H49" s="19" t="str">
        <f>TEXT(DATOS[[#This Row],[Fecha Ingreso]],"ddd")</f>
        <v>dom</v>
      </c>
      <c r="I49" s="20" t="str">
        <f>TEXT(DATOS[[#This Row],[Fecha Ingreso]],"mmmm")</f>
        <v>febrero</v>
      </c>
      <c r="J49" s="20" t="str">
        <f>TEXT(DATOS[[#This Row],[Fecha Ingreso]],"yyyy")</f>
        <v>2020</v>
      </c>
      <c r="K49" s="3">
        <v>4772</v>
      </c>
      <c r="L49" s="5">
        <v>217.43</v>
      </c>
    </row>
    <row r="50" spans="1:12" x14ac:dyDescent="0.3">
      <c r="A50" t="s">
        <v>54</v>
      </c>
      <c r="B50" t="s">
        <v>985</v>
      </c>
      <c r="C50">
        <f>LEN(DATOS[[#This Row],[Información]])</f>
        <v>20</v>
      </c>
      <c r="D50">
        <f>FIND("-",DATOS[[#This Row],[Información]])</f>
        <v>9</v>
      </c>
      <c r="E50" t="str">
        <f>LEFT(DATOS[[#This Row],[Información]],DATOS[[#This Row],[separador]]-1)</f>
        <v>Alemania</v>
      </c>
      <c r="F50" t="str">
        <f>RIGHT(DATOS[[#This Row],[Información]],DATOS[[#This Row],[Largo]]-DATOS[[#This Row],[separador]])</f>
        <v>Río Celeste</v>
      </c>
      <c r="G50" s="2">
        <v>43878</v>
      </c>
      <c r="H50" s="19" t="str">
        <f>TEXT(DATOS[[#This Row],[Fecha Ingreso]],"ddd")</f>
        <v>lun</v>
      </c>
      <c r="I50" s="20" t="str">
        <f>TEXT(DATOS[[#This Row],[Fecha Ingreso]],"mmmm")</f>
        <v>febrero</v>
      </c>
      <c r="J50" s="20" t="str">
        <f>TEXT(DATOS[[#This Row],[Fecha Ingreso]],"yyyy")</f>
        <v>2020</v>
      </c>
      <c r="K50" s="3">
        <v>9287</v>
      </c>
      <c r="L50" s="5">
        <v>396.92</v>
      </c>
    </row>
    <row r="51" spans="1:12" x14ac:dyDescent="0.3">
      <c r="A51" t="s">
        <v>55</v>
      </c>
      <c r="B51" t="s">
        <v>960</v>
      </c>
      <c r="C51">
        <f>LEN(DATOS[[#This Row],[Información]])</f>
        <v>17</v>
      </c>
      <c r="D51">
        <f>FIND("-",DATOS[[#This Row],[Información]])</f>
        <v>6</v>
      </c>
      <c r="E51" t="str">
        <f>LEFT(DATOS[[#This Row],[Información]],DATOS[[#This Row],[separador]]-1)</f>
        <v>China</v>
      </c>
      <c r="F51" t="str">
        <f>RIGHT(DATOS[[#This Row],[Información]],DATOS[[#This Row],[Largo]]-DATOS[[#This Row],[separador]])</f>
        <v>Río Celeste</v>
      </c>
      <c r="G51" s="2">
        <v>43875</v>
      </c>
      <c r="H51" s="19" t="str">
        <f>TEXT(DATOS[[#This Row],[Fecha Ingreso]],"ddd")</f>
        <v>vie</v>
      </c>
      <c r="I51" s="20" t="str">
        <f>TEXT(DATOS[[#This Row],[Fecha Ingreso]],"mmmm")</f>
        <v>febrero</v>
      </c>
      <c r="J51" s="20" t="str">
        <f>TEXT(DATOS[[#This Row],[Fecha Ingreso]],"yyyy")</f>
        <v>2020</v>
      </c>
      <c r="K51" s="3">
        <v>3626</v>
      </c>
      <c r="L51" s="5">
        <v>481.83</v>
      </c>
    </row>
    <row r="52" spans="1:12" x14ac:dyDescent="0.3">
      <c r="A52" t="s">
        <v>56</v>
      </c>
      <c r="B52" t="s">
        <v>986</v>
      </c>
      <c r="C52">
        <f>LEN(DATOS[[#This Row],[Información]])</f>
        <v>13</v>
      </c>
      <c r="D52">
        <f>FIND("-",DATOS[[#This Row],[Información]])</f>
        <v>6</v>
      </c>
      <c r="E52" t="str">
        <f>LEFT(DATOS[[#This Row],[Información]],DATOS[[#This Row],[separador]]-1)</f>
        <v>China</v>
      </c>
      <c r="F52" t="str">
        <f>RIGHT(DATOS[[#This Row],[Información]],DATOS[[#This Row],[Largo]]-DATOS[[#This Row],[separador]])</f>
        <v>Liberia</v>
      </c>
      <c r="G52" s="2">
        <v>43841</v>
      </c>
      <c r="H52" s="19" t="str">
        <f>TEXT(DATOS[[#This Row],[Fecha Ingreso]],"ddd")</f>
        <v>sáb</v>
      </c>
      <c r="I52" s="20" t="str">
        <f>TEXT(DATOS[[#This Row],[Fecha Ingreso]],"mmmm")</f>
        <v>enero</v>
      </c>
      <c r="J52" s="20" t="str">
        <f>TEXT(DATOS[[#This Row],[Fecha Ingreso]],"yyyy")</f>
        <v>2020</v>
      </c>
      <c r="K52" s="3">
        <v>8380</v>
      </c>
      <c r="L52" s="5">
        <v>296.86</v>
      </c>
    </row>
    <row r="53" spans="1:12" x14ac:dyDescent="0.3">
      <c r="A53" t="s">
        <v>57</v>
      </c>
      <c r="B53" t="s">
        <v>979</v>
      </c>
      <c r="C53">
        <f>LEN(DATOS[[#This Row],[Información]])</f>
        <v>16</v>
      </c>
      <c r="D53">
        <f>FIND("-",DATOS[[#This Row],[Información]])</f>
        <v>9</v>
      </c>
      <c r="E53" t="str">
        <f>LEFT(DATOS[[#This Row],[Información]],DATOS[[#This Row],[separador]]-1)</f>
        <v>Alemania</v>
      </c>
      <c r="F53" t="str">
        <f>RIGHT(DATOS[[#This Row],[Información]],DATOS[[#This Row],[Largo]]-DATOS[[#This Row],[separador]])</f>
        <v>Liberia</v>
      </c>
      <c r="G53" s="2">
        <v>43838</v>
      </c>
      <c r="H53" s="19" t="str">
        <f>TEXT(DATOS[[#This Row],[Fecha Ingreso]],"ddd")</f>
        <v>mié</v>
      </c>
      <c r="I53" s="20" t="str">
        <f>TEXT(DATOS[[#This Row],[Fecha Ingreso]],"mmmm")</f>
        <v>enero</v>
      </c>
      <c r="J53" s="20" t="str">
        <f>TEXT(DATOS[[#This Row],[Fecha Ingreso]],"yyyy")</f>
        <v>2020</v>
      </c>
      <c r="K53" s="3">
        <v>162</v>
      </c>
      <c r="L53" s="5">
        <v>91.09</v>
      </c>
    </row>
    <row r="54" spans="1:12" x14ac:dyDescent="0.3">
      <c r="A54" t="s">
        <v>58</v>
      </c>
      <c r="B54" t="s">
        <v>987</v>
      </c>
      <c r="C54">
        <f>LEN(DATOS[[#This Row],[Información]])</f>
        <v>14</v>
      </c>
      <c r="D54">
        <f>FIND("-",DATOS[[#This Row],[Información]])</f>
        <v>6</v>
      </c>
      <c r="E54" t="str">
        <f>LEFT(DATOS[[#This Row],[Información]],DATOS[[#This Row],[separador]]-1)</f>
        <v>China</v>
      </c>
      <c r="F54" t="str">
        <f>RIGHT(DATOS[[#This Row],[Información]],DATOS[[#This Row],[Largo]]-DATOS[[#This Row],[separador]])</f>
        <v>San José</v>
      </c>
      <c r="G54" s="2">
        <v>43875</v>
      </c>
      <c r="H54" s="19" t="str">
        <f>TEXT(DATOS[[#This Row],[Fecha Ingreso]],"ddd")</f>
        <v>vie</v>
      </c>
      <c r="I54" s="20" t="str">
        <f>TEXT(DATOS[[#This Row],[Fecha Ingreso]],"mmmm")</f>
        <v>febrero</v>
      </c>
      <c r="J54" s="20" t="str">
        <f>TEXT(DATOS[[#This Row],[Fecha Ingreso]],"yyyy")</f>
        <v>2020</v>
      </c>
      <c r="K54" s="3">
        <v>7895</v>
      </c>
      <c r="L54" s="5">
        <v>450.81</v>
      </c>
    </row>
    <row r="55" spans="1:12" x14ac:dyDescent="0.3">
      <c r="A55" t="s">
        <v>59</v>
      </c>
      <c r="B55" t="s">
        <v>988</v>
      </c>
      <c r="C55">
        <f>LEN(DATOS[[#This Row],[Información]])</f>
        <v>14</v>
      </c>
      <c r="D55">
        <f>FIND("-",DATOS[[#This Row],[Información]])</f>
        <v>7</v>
      </c>
      <c r="E55" t="str">
        <f>LEFT(DATOS[[#This Row],[Información]],DATOS[[#This Row],[separador]]-1)</f>
        <v>Canadá</v>
      </c>
      <c r="F55" t="str">
        <f>RIGHT(DATOS[[#This Row],[Información]],DATOS[[#This Row],[Largo]]-DATOS[[#This Row],[separador]])</f>
        <v>Fortuna</v>
      </c>
      <c r="G55" s="2">
        <v>43887</v>
      </c>
      <c r="H55" s="19" t="str">
        <f>TEXT(DATOS[[#This Row],[Fecha Ingreso]],"ddd")</f>
        <v>mié</v>
      </c>
      <c r="I55" s="20" t="str">
        <f>TEXT(DATOS[[#This Row],[Fecha Ingreso]],"mmmm")</f>
        <v>febrero</v>
      </c>
      <c r="J55" s="20" t="str">
        <f>TEXT(DATOS[[#This Row],[Fecha Ingreso]],"yyyy")</f>
        <v>2020</v>
      </c>
      <c r="K55" s="3">
        <v>7178</v>
      </c>
      <c r="L55" s="5">
        <v>380.74</v>
      </c>
    </row>
    <row r="56" spans="1:12" x14ac:dyDescent="0.3">
      <c r="A56" t="s">
        <v>60</v>
      </c>
      <c r="B56" t="s">
        <v>978</v>
      </c>
      <c r="C56">
        <f>LEN(DATOS[[#This Row],[Información]])</f>
        <v>16</v>
      </c>
      <c r="D56">
        <f>FIND("-",DATOS[[#This Row],[Información]])</f>
        <v>6</v>
      </c>
      <c r="E56" t="str">
        <f>LEFT(DATOS[[#This Row],[Información]],DATOS[[#This Row],[separador]]-1)</f>
        <v>China</v>
      </c>
      <c r="F56" t="str">
        <f>RIGHT(DATOS[[#This Row],[Información]],DATOS[[#This Row],[Largo]]-DATOS[[#This Row],[separador]])</f>
        <v>Dominicana</v>
      </c>
      <c r="G56" s="2">
        <v>43838</v>
      </c>
      <c r="H56" s="19" t="str">
        <f>TEXT(DATOS[[#This Row],[Fecha Ingreso]],"ddd")</f>
        <v>mié</v>
      </c>
      <c r="I56" s="20" t="str">
        <f>TEXT(DATOS[[#This Row],[Fecha Ingreso]],"mmmm")</f>
        <v>enero</v>
      </c>
      <c r="J56" s="20" t="str">
        <f>TEXT(DATOS[[#This Row],[Fecha Ingreso]],"yyyy")</f>
        <v>2020</v>
      </c>
      <c r="K56" s="3">
        <v>4172</v>
      </c>
      <c r="L56" s="5">
        <v>227.39</v>
      </c>
    </row>
    <row r="57" spans="1:12" x14ac:dyDescent="0.3">
      <c r="A57" t="s">
        <v>61</v>
      </c>
      <c r="B57" t="s">
        <v>989</v>
      </c>
      <c r="C57">
        <f>LEN(DATOS[[#This Row],[Información]])</f>
        <v>17</v>
      </c>
      <c r="D57">
        <f>FIND("-",DATOS[[#This Row],[Información]])</f>
        <v>10</v>
      </c>
      <c r="E57" t="str">
        <f>LEFT(DATOS[[#This Row],[Información]],DATOS[[#This Row],[separador]]-1)</f>
        <v>Argentina</v>
      </c>
      <c r="F57" t="str">
        <f>RIGHT(DATOS[[#This Row],[Información]],DATOS[[#This Row],[Largo]]-DATOS[[#This Row],[separador]])</f>
        <v>Liberia</v>
      </c>
      <c r="G57" s="2">
        <v>43879</v>
      </c>
      <c r="H57" s="19" t="str">
        <f>TEXT(DATOS[[#This Row],[Fecha Ingreso]],"ddd")</f>
        <v>mar</v>
      </c>
      <c r="I57" s="20" t="str">
        <f>TEXT(DATOS[[#This Row],[Fecha Ingreso]],"mmmm")</f>
        <v>febrero</v>
      </c>
      <c r="J57" s="20" t="str">
        <f>TEXT(DATOS[[#This Row],[Fecha Ingreso]],"yyyy")</f>
        <v>2020</v>
      </c>
      <c r="K57" s="3">
        <v>733</v>
      </c>
      <c r="L57" s="5">
        <v>150.91</v>
      </c>
    </row>
    <row r="58" spans="1:12" x14ac:dyDescent="0.3">
      <c r="A58" t="s">
        <v>62</v>
      </c>
      <c r="B58" t="s">
        <v>960</v>
      </c>
      <c r="C58">
        <f>LEN(DATOS[[#This Row],[Información]])</f>
        <v>17</v>
      </c>
      <c r="D58">
        <f>FIND("-",DATOS[[#This Row],[Información]])</f>
        <v>6</v>
      </c>
      <c r="E58" t="str">
        <f>LEFT(DATOS[[#This Row],[Información]],DATOS[[#This Row],[separador]]-1)</f>
        <v>China</v>
      </c>
      <c r="F58" t="str">
        <f>RIGHT(DATOS[[#This Row],[Información]],DATOS[[#This Row],[Largo]]-DATOS[[#This Row],[separador]])</f>
        <v>Río Celeste</v>
      </c>
      <c r="G58" s="2">
        <v>43871</v>
      </c>
      <c r="H58" s="19" t="str">
        <f>TEXT(DATOS[[#This Row],[Fecha Ingreso]],"ddd")</f>
        <v>lun</v>
      </c>
      <c r="I58" s="20" t="str">
        <f>TEXT(DATOS[[#This Row],[Fecha Ingreso]],"mmmm")</f>
        <v>febrero</v>
      </c>
      <c r="J58" s="20" t="str">
        <f>TEXT(DATOS[[#This Row],[Fecha Ingreso]],"yyyy")</f>
        <v>2020</v>
      </c>
      <c r="K58" s="3">
        <v>6847</v>
      </c>
      <c r="L58" s="5">
        <v>467.46</v>
      </c>
    </row>
    <row r="59" spans="1:12" x14ac:dyDescent="0.3">
      <c r="A59" t="s">
        <v>63</v>
      </c>
      <c r="B59" t="s">
        <v>964</v>
      </c>
      <c r="C59">
        <f>LEN(DATOS[[#This Row],[Información]])</f>
        <v>19</v>
      </c>
      <c r="D59">
        <f>FIND("-",DATOS[[#This Row],[Información]])</f>
        <v>7</v>
      </c>
      <c r="E59" t="str">
        <f>LEFT(DATOS[[#This Row],[Información]],DATOS[[#This Row],[separador]]-1)</f>
        <v>México</v>
      </c>
      <c r="F59" t="str">
        <f>RIGHT(DATOS[[#This Row],[Información]],DATOS[[#This Row],[Largo]]-DATOS[[#This Row],[separador]])</f>
        <v>Puerto Viejo</v>
      </c>
      <c r="G59" s="2">
        <v>43865</v>
      </c>
      <c r="H59" s="19" t="str">
        <f>TEXT(DATOS[[#This Row],[Fecha Ingreso]],"ddd")</f>
        <v>mar</v>
      </c>
      <c r="I59" s="20" t="str">
        <f>TEXT(DATOS[[#This Row],[Fecha Ingreso]],"mmmm")</f>
        <v>febrero</v>
      </c>
      <c r="J59" s="20" t="str">
        <f>TEXT(DATOS[[#This Row],[Fecha Ingreso]],"yyyy")</f>
        <v>2020</v>
      </c>
      <c r="K59" s="3">
        <v>5124</v>
      </c>
      <c r="L59" s="5">
        <v>221.97</v>
      </c>
    </row>
    <row r="60" spans="1:12" x14ac:dyDescent="0.3">
      <c r="A60" t="s">
        <v>64</v>
      </c>
      <c r="B60" t="s">
        <v>990</v>
      </c>
      <c r="C60">
        <f>LEN(DATOS[[#This Row],[Información]])</f>
        <v>15</v>
      </c>
      <c r="D60">
        <f>FIND("-",DATOS[[#This Row],[Información]])</f>
        <v>7</v>
      </c>
      <c r="E60" t="str">
        <f>LEFT(DATOS[[#This Row],[Información]],DATOS[[#This Row],[separador]]-1)</f>
        <v>Canadá</v>
      </c>
      <c r="F60" t="str">
        <f>RIGHT(DATOS[[#This Row],[Información]],DATOS[[#This Row],[Largo]]-DATOS[[#This Row],[separador]])</f>
        <v>San José</v>
      </c>
      <c r="G60" s="2">
        <v>43890</v>
      </c>
      <c r="H60" s="19" t="str">
        <f>TEXT(DATOS[[#This Row],[Fecha Ingreso]],"ddd")</f>
        <v>sáb</v>
      </c>
      <c r="I60" s="20" t="str">
        <f>TEXT(DATOS[[#This Row],[Fecha Ingreso]],"mmmm")</f>
        <v>febrero</v>
      </c>
      <c r="J60" s="20" t="str">
        <f>TEXT(DATOS[[#This Row],[Fecha Ingreso]],"yyyy")</f>
        <v>2020</v>
      </c>
      <c r="K60" s="3">
        <v>8272</v>
      </c>
      <c r="L60" s="5">
        <v>171.01</v>
      </c>
    </row>
    <row r="61" spans="1:12" x14ac:dyDescent="0.3">
      <c r="A61" t="s">
        <v>65</v>
      </c>
      <c r="B61" t="s">
        <v>965</v>
      </c>
      <c r="C61">
        <f>LEN(DATOS[[#This Row],[Información]])</f>
        <v>14</v>
      </c>
      <c r="D61">
        <f>FIND("-",DATOS[[#This Row],[Información]])</f>
        <v>7</v>
      </c>
      <c r="E61" t="str">
        <f>LEFT(DATOS[[#This Row],[Información]],DATOS[[#This Row],[separador]]-1)</f>
        <v>España</v>
      </c>
      <c r="F61" t="str">
        <f>RIGHT(DATOS[[#This Row],[Información]],DATOS[[#This Row],[Largo]]-DATOS[[#This Row],[separador]])</f>
        <v>Liberia</v>
      </c>
      <c r="G61" s="2">
        <v>43888</v>
      </c>
      <c r="H61" s="19" t="str">
        <f>TEXT(DATOS[[#This Row],[Fecha Ingreso]],"ddd")</f>
        <v>jue</v>
      </c>
      <c r="I61" s="20" t="str">
        <f>TEXT(DATOS[[#This Row],[Fecha Ingreso]],"mmmm")</f>
        <v>febrero</v>
      </c>
      <c r="J61" s="20" t="str">
        <f>TEXT(DATOS[[#This Row],[Fecha Ingreso]],"yyyy")</f>
        <v>2020</v>
      </c>
      <c r="K61" s="3">
        <v>5429</v>
      </c>
      <c r="L61" s="5">
        <v>147.02000000000001</v>
      </c>
    </row>
    <row r="62" spans="1:12" x14ac:dyDescent="0.3">
      <c r="A62" t="s">
        <v>66</v>
      </c>
      <c r="B62" t="s">
        <v>991</v>
      </c>
      <c r="C62">
        <f>LEN(DATOS[[#This Row],[Información]])</f>
        <v>19</v>
      </c>
      <c r="D62">
        <f>FIND("-",DATOS[[#This Row],[Información]])</f>
        <v>10</v>
      </c>
      <c r="E62" t="str">
        <f>LEFT(DATOS[[#This Row],[Información]],DATOS[[#This Row],[separador]]-1)</f>
        <v>Argentina</v>
      </c>
      <c r="F62" t="str">
        <f>RIGHT(DATOS[[#This Row],[Información]],DATOS[[#This Row],[Largo]]-DATOS[[#This Row],[separador]])</f>
        <v>Sarapiquí</v>
      </c>
      <c r="G62" s="2">
        <v>43870</v>
      </c>
      <c r="H62" s="19" t="str">
        <f>TEXT(DATOS[[#This Row],[Fecha Ingreso]],"ddd")</f>
        <v>dom</v>
      </c>
      <c r="I62" s="20" t="str">
        <f>TEXT(DATOS[[#This Row],[Fecha Ingreso]],"mmmm")</f>
        <v>febrero</v>
      </c>
      <c r="J62" s="20" t="str">
        <f>TEXT(DATOS[[#This Row],[Fecha Ingreso]],"yyyy")</f>
        <v>2020</v>
      </c>
      <c r="K62" s="3">
        <v>5464</v>
      </c>
      <c r="L62" s="5">
        <v>79.739999999999995</v>
      </c>
    </row>
    <row r="63" spans="1:12" x14ac:dyDescent="0.3">
      <c r="A63" t="s">
        <v>67</v>
      </c>
      <c r="B63" t="s">
        <v>991</v>
      </c>
      <c r="C63">
        <f>LEN(DATOS[[#This Row],[Información]])</f>
        <v>19</v>
      </c>
      <c r="D63">
        <f>FIND("-",DATOS[[#This Row],[Información]])</f>
        <v>10</v>
      </c>
      <c r="E63" t="str">
        <f>LEFT(DATOS[[#This Row],[Información]],DATOS[[#This Row],[separador]]-1)</f>
        <v>Argentina</v>
      </c>
      <c r="F63" t="str">
        <f>RIGHT(DATOS[[#This Row],[Información]],DATOS[[#This Row],[Largo]]-DATOS[[#This Row],[separador]])</f>
        <v>Sarapiquí</v>
      </c>
      <c r="G63" s="2">
        <v>43867</v>
      </c>
      <c r="H63" s="19" t="str">
        <f>TEXT(DATOS[[#This Row],[Fecha Ingreso]],"ddd")</f>
        <v>jue</v>
      </c>
      <c r="I63" s="20" t="str">
        <f>TEXT(DATOS[[#This Row],[Fecha Ingreso]],"mmmm")</f>
        <v>febrero</v>
      </c>
      <c r="J63" s="20" t="str">
        <f>TEXT(DATOS[[#This Row],[Fecha Ingreso]],"yyyy")</f>
        <v>2020</v>
      </c>
      <c r="K63" s="3">
        <v>1089</v>
      </c>
      <c r="L63" s="5">
        <v>304.45</v>
      </c>
    </row>
    <row r="64" spans="1:12" x14ac:dyDescent="0.3">
      <c r="A64" t="s">
        <v>68</v>
      </c>
      <c r="B64" t="s">
        <v>992</v>
      </c>
      <c r="C64">
        <f>LEN(DATOS[[#This Row],[Información]])</f>
        <v>26</v>
      </c>
      <c r="D64">
        <f>FIND("-",DATOS[[#This Row],[Información]])</f>
        <v>12</v>
      </c>
      <c r="E64" t="str">
        <f>LEFT(DATOS[[#This Row],[Información]],DATOS[[#This Row],[separador]]-1)</f>
        <v>Reino Unido</v>
      </c>
      <c r="F64" t="str">
        <f>RIGHT(DATOS[[#This Row],[Información]],DATOS[[#This Row],[Largo]]-DATOS[[#This Row],[separador]])</f>
        <v>Manuel Antonio</v>
      </c>
      <c r="G64" s="2">
        <v>43839</v>
      </c>
      <c r="H64" s="19" t="str">
        <f>TEXT(DATOS[[#This Row],[Fecha Ingreso]],"ddd")</f>
        <v>jue</v>
      </c>
      <c r="I64" s="20" t="str">
        <f>TEXT(DATOS[[#This Row],[Fecha Ingreso]],"mmmm")</f>
        <v>enero</v>
      </c>
      <c r="J64" s="20" t="str">
        <f>TEXT(DATOS[[#This Row],[Fecha Ingreso]],"yyyy")</f>
        <v>2020</v>
      </c>
      <c r="K64" s="3">
        <v>5588</v>
      </c>
      <c r="L64" s="5">
        <v>362.8</v>
      </c>
    </row>
    <row r="65" spans="1:12" x14ac:dyDescent="0.3">
      <c r="A65" t="s">
        <v>69</v>
      </c>
      <c r="B65" t="s">
        <v>993</v>
      </c>
      <c r="C65">
        <f>LEN(DATOS[[#This Row],[Información]])</f>
        <v>23</v>
      </c>
      <c r="D65">
        <f>FIND("-",DATOS[[#This Row],[Información]])</f>
        <v>15</v>
      </c>
      <c r="E65" t="str">
        <f>LEFT(DATOS[[#This Row],[Información]],DATOS[[#This Row],[separador]]-1)</f>
        <v>Estados Unidos</v>
      </c>
      <c r="F65" t="str">
        <f>RIGHT(DATOS[[#This Row],[Información]],DATOS[[#This Row],[Largo]]-DATOS[[#This Row],[separador]])</f>
        <v>San José</v>
      </c>
      <c r="G65" s="2">
        <v>43872</v>
      </c>
      <c r="H65" s="19" t="str">
        <f>TEXT(DATOS[[#This Row],[Fecha Ingreso]],"ddd")</f>
        <v>mar</v>
      </c>
      <c r="I65" s="20" t="str">
        <f>TEXT(DATOS[[#This Row],[Fecha Ingreso]],"mmmm")</f>
        <v>febrero</v>
      </c>
      <c r="J65" s="20" t="str">
        <f>TEXT(DATOS[[#This Row],[Fecha Ingreso]],"yyyy")</f>
        <v>2020</v>
      </c>
      <c r="K65" s="3">
        <v>9485</v>
      </c>
      <c r="L65" s="5">
        <v>421.64</v>
      </c>
    </row>
    <row r="66" spans="1:12" x14ac:dyDescent="0.3">
      <c r="A66" t="s">
        <v>70</v>
      </c>
      <c r="B66" t="s">
        <v>966</v>
      </c>
      <c r="C66">
        <f>LEN(DATOS[[#This Row],[Información]])</f>
        <v>18</v>
      </c>
      <c r="D66">
        <f>FIND("-",DATOS[[#This Row],[Información]])</f>
        <v>7</v>
      </c>
      <c r="E66" t="str">
        <f>LEFT(DATOS[[#This Row],[Información]],DATOS[[#This Row],[separador]]-1)</f>
        <v>Canadá</v>
      </c>
      <c r="F66" t="str">
        <f>RIGHT(DATOS[[#This Row],[Información]],DATOS[[#This Row],[Largo]]-DATOS[[#This Row],[separador]])</f>
        <v>Río Celeste</v>
      </c>
      <c r="G66" s="2">
        <v>43877</v>
      </c>
      <c r="H66" s="19" t="str">
        <f>TEXT(DATOS[[#This Row],[Fecha Ingreso]],"ddd")</f>
        <v>dom</v>
      </c>
      <c r="I66" s="20" t="str">
        <f>TEXT(DATOS[[#This Row],[Fecha Ingreso]],"mmmm")</f>
        <v>febrero</v>
      </c>
      <c r="J66" s="20" t="str">
        <f>TEXT(DATOS[[#This Row],[Fecha Ingreso]],"yyyy")</f>
        <v>2020</v>
      </c>
      <c r="K66" s="3">
        <v>3240</v>
      </c>
      <c r="L66" s="5">
        <v>157.63</v>
      </c>
    </row>
    <row r="67" spans="1:12" x14ac:dyDescent="0.3">
      <c r="A67" t="s">
        <v>71</v>
      </c>
      <c r="B67" t="s">
        <v>970</v>
      </c>
      <c r="C67">
        <f>LEN(DATOS[[#This Row],[Información]])</f>
        <v>24</v>
      </c>
      <c r="D67">
        <f>FIND("-",DATOS[[#This Row],[Información]])</f>
        <v>15</v>
      </c>
      <c r="E67" t="str">
        <f>LEFT(DATOS[[#This Row],[Información]],DATOS[[#This Row],[separador]]-1)</f>
        <v>Estados Unidos</v>
      </c>
      <c r="F67" t="str">
        <f>RIGHT(DATOS[[#This Row],[Información]],DATOS[[#This Row],[Largo]]-DATOS[[#This Row],[separador]])</f>
        <v>Sarapiquí</v>
      </c>
      <c r="G67" s="2">
        <v>43872</v>
      </c>
      <c r="H67" s="19" t="str">
        <f>TEXT(DATOS[[#This Row],[Fecha Ingreso]],"ddd")</f>
        <v>mar</v>
      </c>
      <c r="I67" s="20" t="str">
        <f>TEXT(DATOS[[#This Row],[Fecha Ingreso]],"mmmm")</f>
        <v>febrero</v>
      </c>
      <c r="J67" s="20" t="str">
        <f>TEXT(DATOS[[#This Row],[Fecha Ingreso]],"yyyy")</f>
        <v>2020</v>
      </c>
      <c r="K67" s="3">
        <v>2662</v>
      </c>
      <c r="L67" s="5">
        <v>467.5</v>
      </c>
    </row>
    <row r="68" spans="1:12" x14ac:dyDescent="0.3">
      <c r="A68" t="s">
        <v>72</v>
      </c>
      <c r="B68" t="s">
        <v>981</v>
      </c>
      <c r="C68">
        <f>LEN(DATOS[[#This Row],[Información]])</f>
        <v>22</v>
      </c>
      <c r="D68">
        <f>FIND("-",DATOS[[#This Row],[Información]])</f>
        <v>12</v>
      </c>
      <c r="E68" t="str">
        <f>LEFT(DATOS[[#This Row],[Información]],DATOS[[#This Row],[separador]]-1)</f>
        <v>Reino Unido</v>
      </c>
      <c r="F68" t="str">
        <f>RIGHT(DATOS[[#This Row],[Información]],DATOS[[#This Row],[Largo]]-DATOS[[#This Row],[separador]])</f>
        <v>Dominicana</v>
      </c>
      <c r="G68" s="2">
        <v>43872</v>
      </c>
      <c r="H68" s="19" t="str">
        <f>TEXT(DATOS[[#This Row],[Fecha Ingreso]],"ddd")</f>
        <v>mar</v>
      </c>
      <c r="I68" s="20" t="str">
        <f>TEXT(DATOS[[#This Row],[Fecha Ingreso]],"mmmm")</f>
        <v>febrero</v>
      </c>
      <c r="J68" s="20" t="str">
        <f>TEXT(DATOS[[#This Row],[Fecha Ingreso]],"yyyy")</f>
        <v>2020</v>
      </c>
      <c r="K68" s="3">
        <v>807</v>
      </c>
      <c r="L68" s="5">
        <v>351.07</v>
      </c>
    </row>
    <row r="69" spans="1:12" x14ac:dyDescent="0.3">
      <c r="A69" t="s">
        <v>73</v>
      </c>
      <c r="B69" t="s">
        <v>953</v>
      </c>
      <c r="C69">
        <f>LEN(DATOS[[#This Row],[Información]])</f>
        <v>14</v>
      </c>
      <c r="D69">
        <f>FIND("-",DATOS[[#This Row],[Información]])</f>
        <v>7</v>
      </c>
      <c r="E69" t="str">
        <f>LEFT(DATOS[[#This Row],[Información]],DATOS[[#This Row],[separador]]-1)</f>
        <v>México</v>
      </c>
      <c r="F69" t="str">
        <f>RIGHT(DATOS[[#This Row],[Información]],DATOS[[#This Row],[Largo]]-DATOS[[#This Row],[separador]])</f>
        <v>Liberia</v>
      </c>
      <c r="G69" s="2">
        <v>43883</v>
      </c>
      <c r="H69" s="19" t="str">
        <f>TEXT(DATOS[[#This Row],[Fecha Ingreso]],"ddd")</f>
        <v>sáb</v>
      </c>
      <c r="I69" s="20" t="str">
        <f>TEXT(DATOS[[#This Row],[Fecha Ingreso]],"mmmm")</f>
        <v>febrero</v>
      </c>
      <c r="J69" s="20" t="str">
        <f>TEXT(DATOS[[#This Row],[Fecha Ingreso]],"yyyy")</f>
        <v>2020</v>
      </c>
      <c r="K69" s="3">
        <v>5856</v>
      </c>
      <c r="L69" s="5">
        <v>297.33</v>
      </c>
    </row>
    <row r="70" spans="1:12" x14ac:dyDescent="0.3">
      <c r="A70" t="s">
        <v>74</v>
      </c>
      <c r="B70" t="s">
        <v>993</v>
      </c>
      <c r="C70">
        <f>LEN(DATOS[[#This Row],[Información]])</f>
        <v>23</v>
      </c>
      <c r="D70">
        <f>FIND("-",DATOS[[#This Row],[Información]])</f>
        <v>15</v>
      </c>
      <c r="E70" t="str">
        <f>LEFT(DATOS[[#This Row],[Información]],DATOS[[#This Row],[separador]]-1)</f>
        <v>Estados Unidos</v>
      </c>
      <c r="F70" t="str">
        <f>RIGHT(DATOS[[#This Row],[Información]],DATOS[[#This Row],[Largo]]-DATOS[[#This Row],[separador]])</f>
        <v>San José</v>
      </c>
      <c r="G70" s="2">
        <v>43835</v>
      </c>
      <c r="H70" s="19" t="str">
        <f>TEXT(DATOS[[#This Row],[Fecha Ingreso]],"ddd")</f>
        <v>dom</v>
      </c>
      <c r="I70" s="20" t="str">
        <f>TEXT(DATOS[[#This Row],[Fecha Ingreso]],"mmmm")</f>
        <v>enero</v>
      </c>
      <c r="J70" s="20" t="str">
        <f>TEXT(DATOS[[#This Row],[Fecha Ingreso]],"yyyy")</f>
        <v>2020</v>
      </c>
      <c r="K70" s="3">
        <v>7328</v>
      </c>
      <c r="L70" s="5">
        <v>120.71</v>
      </c>
    </row>
    <row r="71" spans="1:12" x14ac:dyDescent="0.3">
      <c r="A71" t="s">
        <v>75</v>
      </c>
      <c r="B71" t="s">
        <v>994</v>
      </c>
      <c r="C71">
        <f>LEN(DATOS[[#This Row],[Información]])</f>
        <v>14</v>
      </c>
      <c r="D71">
        <f>FIND("-",DATOS[[#This Row],[Información]])</f>
        <v>7</v>
      </c>
      <c r="E71" t="str">
        <f>LEFT(DATOS[[#This Row],[Información]],DATOS[[#This Row],[separador]]-1)</f>
        <v>España</v>
      </c>
      <c r="F71" t="str">
        <f>RIGHT(DATOS[[#This Row],[Información]],DATOS[[#This Row],[Largo]]-DATOS[[#This Row],[separador]])</f>
        <v>Fortuna</v>
      </c>
      <c r="G71" s="2">
        <v>43867</v>
      </c>
      <c r="H71" s="19" t="str">
        <f>TEXT(DATOS[[#This Row],[Fecha Ingreso]],"ddd")</f>
        <v>jue</v>
      </c>
      <c r="I71" s="20" t="str">
        <f>TEXT(DATOS[[#This Row],[Fecha Ingreso]],"mmmm")</f>
        <v>febrero</v>
      </c>
      <c r="J71" s="20" t="str">
        <f>TEXT(DATOS[[#This Row],[Fecha Ingreso]],"yyyy")</f>
        <v>2020</v>
      </c>
      <c r="K71" s="3">
        <v>8641</v>
      </c>
      <c r="L71" s="5">
        <v>146.76</v>
      </c>
    </row>
    <row r="72" spans="1:12" x14ac:dyDescent="0.3">
      <c r="A72" t="s">
        <v>76</v>
      </c>
      <c r="B72" t="s">
        <v>965</v>
      </c>
      <c r="C72">
        <f>LEN(DATOS[[#This Row],[Información]])</f>
        <v>14</v>
      </c>
      <c r="D72">
        <f>FIND("-",DATOS[[#This Row],[Información]])</f>
        <v>7</v>
      </c>
      <c r="E72" t="str">
        <f>LEFT(DATOS[[#This Row],[Información]],DATOS[[#This Row],[separador]]-1)</f>
        <v>España</v>
      </c>
      <c r="F72" t="str">
        <f>RIGHT(DATOS[[#This Row],[Información]],DATOS[[#This Row],[Largo]]-DATOS[[#This Row],[separador]])</f>
        <v>Liberia</v>
      </c>
      <c r="G72" s="2">
        <v>43873</v>
      </c>
      <c r="H72" s="19" t="str">
        <f>TEXT(DATOS[[#This Row],[Fecha Ingreso]],"ddd")</f>
        <v>mié</v>
      </c>
      <c r="I72" s="20" t="str">
        <f>TEXT(DATOS[[#This Row],[Fecha Ingreso]],"mmmm")</f>
        <v>febrero</v>
      </c>
      <c r="J72" s="20" t="str">
        <f>TEXT(DATOS[[#This Row],[Fecha Ingreso]],"yyyy")</f>
        <v>2020</v>
      </c>
      <c r="K72" s="3">
        <v>3985</v>
      </c>
      <c r="L72" s="5">
        <v>203.07</v>
      </c>
    </row>
    <row r="73" spans="1:12" x14ac:dyDescent="0.3">
      <c r="A73" t="s">
        <v>77</v>
      </c>
      <c r="B73" t="s">
        <v>953</v>
      </c>
      <c r="C73">
        <f>LEN(DATOS[[#This Row],[Información]])</f>
        <v>14</v>
      </c>
      <c r="D73">
        <f>FIND("-",DATOS[[#This Row],[Información]])</f>
        <v>7</v>
      </c>
      <c r="E73" t="str">
        <f>LEFT(DATOS[[#This Row],[Información]],DATOS[[#This Row],[separador]]-1)</f>
        <v>México</v>
      </c>
      <c r="F73" t="str">
        <f>RIGHT(DATOS[[#This Row],[Información]],DATOS[[#This Row],[Largo]]-DATOS[[#This Row],[separador]])</f>
        <v>Liberia</v>
      </c>
      <c r="G73" s="2">
        <v>43841</v>
      </c>
      <c r="H73" s="19" t="str">
        <f>TEXT(DATOS[[#This Row],[Fecha Ingreso]],"ddd")</f>
        <v>sáb</v>
      </c>
      <c r="I73" s="20" t="str">
        <f>TEXT(DATOS[[#This Row],[Fecha Ingreso]],"mmmm")</f>
        <v>enero</v>
      </c>
      <c r="J73" s="20" t="str">
        <f>TEXT(DATOS[[#This Row],[Fecha Ingreso]],"yyyy")</f>
        <v>2020</v>
      </c>
      <c r="K73" s="3">
        <v>6987</v>
      </c>
      <c r="L73" s="5">
        <v>243.71</v>
      </c>
    </row>
    <row r="74" spans="1:12" x14ac:dyDescent="0.3">
      <c r="A74" t="s">
        <v>78</v>
      </c>
      <c r="B74" t="s">
        <v>957</v>
      </c>
      <c r="C74">
        <f>LEN(DATOS[[#This Row],[Información]])</f>
        <v>24</v>
      </c>
      <c r="D74">
        <f>FIND("-",DATOS[[#This Row],[Información]])</f>
        <v>10</v>
      </c>
      <c r="E74" t="str">
        <f>LEFT(DATOS[[#This Row],[Información]],DATOS[[#This Row],[separador]]-1)</f>
        <v>Argentina</v>
      </c>
      <c r="F74" t="str">
        <f>RIGHT(DATOS[[#This Row],[Información]],DATOS[[#This Row],[Largo]]-DATOS[[#This Row],[separador]])</f>
        <v>Manuel Antonio</v>
      </c>
      <c r="G74" s="2">
        <v>43852</v>
      </c>
      <c r="H74" s="19" t="str">
        <f>TEXT(DATOS[[#This Row],[Fecha Ingreso]],"ddd")</f>
        <v>mié</v>
      </c>
      <c r="I74" s="20" t="str">
        <f>TEXT(DATOS[[#This Row],[Fecha Ingreso]],"mmmm")</f>
        <v>enero</v>
      </c>
      <c r="J74" s="20" t="str">
        <f>TEXT(DATOS[[#This Row],[Fecha Ingreso]],"yyyy")</f>
        <v>2020</v>
      </c>
      <c r="K74" s="3">
        <v>6718</v>
      </c>
      <c r="L74" s="5">
        <v>87.47</v>
      </c>
    </row>
    <row r="75" spans="1:12" x14ac:dyDescent="0.3">
      <c r="A75" t="s">
        <v>79</v>
      </c>
      <c r="B75" t="s">
        <v>995</v>
      </c>
      <c r="C75">
        <f>LEN(DATOS[[#This Row],[Información]])</f>
        <v>23</v>
      </c>
      <c r="D75">
        <f>FIND("-",DATOS[[#This Row],[Información]])</f>
        <v>12</v>
      </c>
      <c r="E75" t="str">
        <f>LEFT(DATOS[[#This Row],[Información]],DATOS[[#This Row],[separador]]-1)</f>
        <v>Reino Unido</v>
      </c>
      <c r="F75" t="str">
        <f>RIGHT(DATOS[[#This Row],[Información]],DATOS[[#This Row],[Largo]]-DATOS[[#This Row],[separador]])</f>
        <v>Volcán Poás</v>
      </c>
      <c r="G75" s="2">
        <v>43889</v>
      </c>
      <c r="H75" s="19" t="str">
        <f>TEXT(DATOS[[#This Row],[Fecha Ingreso]],"ddd")</f>
        <v>vie</v>
      </c>
      <c r="I75" s="20" t="str">
        <f>TEXT(DATOS[[#This Row],[Fecha Ingreso]],"mmmm")</f>
        <v>febrero</v>
      </c>
      <c r="J75" s="20" t="str">
        <f>TEXT(DATOS[[#This Row],[Fecha Ingreso]],"yyyy")</f>
        <v>2020</v>
      </c>
      <c r="K75" s="3">
        <v>5957</v>
      </c>
      <c r="L75" s="5">
        <v>375.06</v>
      </c>
    </row>
    <row r="76" spans="1:12" x14ac:dyDescent="0.3">
      <c r="A76" t="s">
        <v>80</v>
      </c>
      <c r="B76" t="s">
        <v>980</v>
      </c>
      <c r="C76">
        <f>LEN(DATOS[[#This Row],[Información]])</f>
        <v>17</v>
      </c>
      <c r="D76">
        <f>FIND("-",DATOS[[#This Row],[Información]])</f>
        <v>7</v>
      </c>
      <c r="E76" t="str">
        <f>LEFT(DATOS[[#This Row],[Información]],DATOS[[#This Row],[separador]]-1)</f>
        <v>Canadá</v>
      </c>
      <c r="F76" t="str">
        <f>RIGHT(DATOS[[#This Row],[Información]],DATOS[[#This Row],[Largo]]-DATOS[[#This Row],[separador]])</f>
        <v>Dominicana</v>
      </c>
      <c r="G76" s="2">
        <v>43881</v>
      </c>
      <c r="H76" s="19" t="str">
        <f>TEXT(DATOS[[#This Row],[Fecha Ingreso]],"ddd")</f>
        <v>jue</v>
      </c>
      <c r="I76" s="20" t="str">
        <f>TEXT(DATOS[[#This Row],[Fecha Ingreso]],"mmmm")</f>
        <v>febrero</v>
      </c>
      <c r="J76" s="20" t="str">
        <f>TEXT(DATOS[[#This Row],[Fecha Ingreso]],"yyyy")</f>
        <v>2020</v>
      </c>
      <c r="K76" s="3">
        <v>7942</v>
      </c>
      <c r="L76" s="5">
        <v>441.63</v>
      </c>
    </row>
    <row r="77" spans="1:12" x14ac:dyDescent="0.3">
      <c r="A77" t="s">
        <v>81</v>
      </c>
      <c r="B77" t="s">
        <v>960</v>
      </c>
      <c r="C77">
        <f>LEN(DATOS[[#This Row],[Información]])</f>
        <v>17</v>
      </c>
      <c r="D77">
        <f>FIND("-",DATOS[[#This Row],[Información]])</f>
        <v>6</v>
      </c>
      <c r="E77" t="str">
        <f>LEFT(DATOS[[#This Row],[Información]],DATOS[[#This Row],[separador]]-1)</f>
        <v>China</v>
      </c>
      <c r="F77" t="str">
        <f>RIGHT(DATOS[[#This Row],[Información]],DATOS[[#This Row],[Largo]]-DATOS[[#This Row],[separador]])</f>
        <v>Río Celeste</v>
      </c>
      <c r="G77" s="2">
        <v>43850</v>
      </c>
      <c r="H77" s="19" t="str">
        <f>TEXT(DATOS[[#This Row],[Fecha Ingreso]],"ddd")</f>
        <v>lun</v>
      </c>
      <c r="I77" s="20" t="str">
        <f>TEXT(DATOS[[#This Row],[Fecha Ingreso]],"mmmm")</f>
        <v>enero</v>
      </c>
      <c r="J77" s="20" t="str">
        <f>TEXT(DATOS[[#This Row],[Fecha Ingreso]],"yyyy")</f>
        <v>2020</v>
      </c>
      <c r="K77" s="3">
        <v>6223</v>
      </c>
      <c r="L77" s="5">
        <v>293.17</v>
      </c>
    </row>
    <row r="78" spans="1:12" x14ac:dyDescent="0.3">
      <c r="A78" t="s">
        <v>82</v>
      </c>
      <c r="B78" t="s">
        <v>996</v>
      </c>
      <c r="C78">
        <f>LEN(DATOS[[#This Row],[Información]])</f>
        <v>26</v>
      </c>
      <c r="D78">
        <f>FIND("-",DATOS[[#This Row],[Información]])</f>
        <v>15</v>
      </c>
      <c r="E78" t="str">
        <f>LEFT(DATOS[[#This Row],[Información]],DATOS[[#This Row],[separador]]-1)</f>
        <v>Estados Unidos</v>
      </c>
      <c r="F78" t="str">
        <f>RIGHT(DATOS[[#This Row],[Información]],DATOS[[#This Row],[Largo]]-DATOS[[#This Row],[separador]])</f>
        <v>Volcán Poás</v>
      </c>
      <c r="G78" s="2">
        <v>43851</v>
      </c>
      <c r="H78" s="19" t="str">
        <f>TEXT(DATOS[[#This Row],[Fecha Ingreso]],"ddd")</f>
        <v>mar</v>
      </c>
      <c r="I78" s="20" t="str">
        <f>TEXT(DATOS[[#This Row],[Fecha Ingreso]],"mmmm")</f>
        <v>enero</v>
      </c>
      <c r="J78" s="20" t="str">
        <f>TEXT(DATOS[[#This Row],[Fecha Ingreso]],"yyyy")</f>
        <v>2020</v>
      </c>
      <c r="K78" s="3">
        <v>8829</v>
      </c>
      <c r="L78" s="5">
        <v>76.010000000000005</v>
      </c>
    </row>
    <row r="79" spans="1:12" x14ac:dyDescent="0.3">
      <c r="A79" t="s">
        <v>83</v>
      </c>
      <c r="B79" t="s">
        <v>957</v>
      </c>
      <c r="C79">
        <f>LEN(DATOS[[#This Row],[Información]])</f>
        <v>24</v>
      </c>
      <c r="D79">
        <f>FIND("-",DATOS[[#This Row],[Información]])</f>
        <v>10</v>
      </c>
      <c r="E79" t="str">
        <f>LEFT(DATOS[[#This Row],[Información]],DATOS[[#This Row],[separador]]-1)</f>
        <v>Argentina</v>
      </c>
      <c r="F79" t="str">
        <f>RIGHT(DATOS[[#This Row],[Información]],DATOS[[#This Row],[Largo]]-DATOS[[#This Row],[separador]])</f>
        <v>Manuel Antonio</v>
      </c>
      <c r="G79" s="2">
        <v>43867</v>
      </c>
      <c r="H79" s="19" t="str">
        <f>TEXT(DATOS[[#This Row],[Fecha Ingreso]],"ddd")</f>
        <v>jue</v>
      </c>
      <c r="I79" s="20" t="str">
        <f>TEXT(DATOS[[#This Row],[Fecha Ingreso]],"mmmm")</f>
        <v>febrero</v>
      </c>
      <c r="J79" s="20" t="str">
        <f>TEXT(DATOS[[#This Row],[Fecha Ingreso]],"yyyy")</f>
        <v>2020</v>
      </c>
      <c r="K79" s="3">
        <v>5091</v>
      </c>
      <c r="L79" s="5">
        <v>212.5</v>
      </c>
    </row>
    <row r="80" spans="1:12" x14ac:dyDescent="0.3">
      <c r="A80" t="s">
        <v>84</v>
      </c>
      <c r="B80" t="s">
        <v>987</v>
      </c>
      <c r="C80">
        <f>LEN(DATOS[[#This Row],[Información]])</f>
        <v>14</v>
      </c>
      <c r="D80">
        <f>FIND("-",DATOS[[#This Row],[Información]])</f>
        <v>6</v>
      </c>
      <c r="E80" t="str">
        <f>LEFT(DATOS[[#This Row],[Información]],DATOS[[#This Row],[separador]]-1)</f>
        <v>China</v>
      </c>
      <c r="F80" t="str">
        <f>RIGHT(DATOS[[#This Row],[Información]],DATOS[[#This Row],[Largo]]-DATOS[[#This Row],[separador]])</f>
        <v>San José</v>
      </c>
      <c r="G80" s="2">
        <v>43860</v>
      </c>
      <c r="H80" s="19" t="str">
        <f>TEXT(DATOS[[#This Row],[Fecha Ingreso]],"ddd")</f>
        <v>jue</v>
      </c>
      <c r="I80" s="20" t="str">
        <f>TEXT(DATOS[[#This Row],[Fecha Ingreso]],"mmmm")</f>
        <v>enero</v>
      </c>
      <c r="J80" s="20" t="str">
        <f>TEXT(DATOS[[#This Row],[Fecha Ingreso]],"yyyy")</f>
        <v>2020</v>
      </c>
      <c r="K80" s="3">
        <v>4964</v>
      </c>
      <c r="L80" s="5">
        <v>318.63</v>
      </c>
    </row>
    <row r="81" spans="1:12" x14ac:dyDescent="0.3">
      <c r="A81" t="s">
        <v>85</v>
      </c>
      <c r="B81" t="s">
        <v>980</v>
      </c>
      <c r="C81">
        <f>LEN(DATOS[[#This Row],[Información]])</f>
        <v>17</v>
      </c>
      <c r="D81">
        <f>FIND("-",DATOS[[#This Row],[Información]])</f>
        <v>7</v>
      </c>
      <c r="E81" t="str">
        <f>LEFT(DATOS[[#This Row],[Información]],DATOS[[#This Row],[separador]]-1)</f>
        <v>Canadá</v>
      </c>
      <c r="F81" t="str">
        <f>RIGHT(DATOS[[#This Row],[Información]],DATOS[[#This Row],[Largo]]-DATOS[[#This Row],[separador]])</f>
        <v>Dominicana</v>
      </c>
      <c r="G81" s="2">
        <v>43835</v>
      </c>
      <c r="H81" s="19" t="str">
        <f>TEXT(DATOS[[#This Row],[Fecha Ingreso]],"ddd")</f>
        <v>dom</v>
      </c>
      <c r="I81" s="20" t="str">
        <f>TEXT(DATOS[[#This Row],[Fecha Ingreso]],"mmmm")</f>
        <v>enero</v>
      </c>
      <c r="J81" s="20" t="str">
        <f>TEXT(DATOS[[#This Row],[Fecha Ingreso]],"yyyy")</f>
        <v>2020</v>
      </c>
      <c r="K81" s="3">
        <v>6000</v>
      </c>
      <c r="L81" s="5">
        <v>143.32</v>
      </c>
    </row>
    <row r="82" spans="1:12" x14ac:dyDescent="0.3">
      <c r="A82" t="s">
        <v>86</v>
      </c>
      <c r="B82" t="s">
        <v>971</v>
      </c>
      <c r="C82">
        <f>LEN(DATOS[[#This Row],[Información]])</f>
        <v>21</v>
      </c>
      <c r="D82">
        <f>FIND("-",DATOS[[#This Row],[Información]])</f>
        <v>7</v>
      </c>
      <c r="E82" t="str">
        <f>LEFT(DATOS[[#This Row],[Información]],DATOS[[#This Row],[separador]]-1)</f>
        <v>España</v>
      </c>
      <c r="F82" t="str">
        <f>RIGHT(DATOS[[#This Row],[Información]],DATOS[[#This Row],[Largo]]-DATOS[[#This Row],[separador]])</f>
        <v>Manuel Antonio</v>
      </c>
      <c r="G82" s="2">
        <v>43868</v>
      </c>
      <c r="H82" s="19" t="str">
        <f>TEXT(DATOS[[#This Row],[Fecha Ingreso]],"ddd")</f>
        <v>vie</v>
      </c>
      <c r="I82" s="20" t="str">
        <f>TEXT(DATOS[[#This Row],[Fecha Ingreso]],"mmmm")</f>
        <v>febrero</v>
      </c>
      <c r="J82" s="20" t="str">
        <f>TEXT(DATOS[[#This Row],[Fecha Ingreso]],"yyyy")</f>
        <v>2020</v>
      </c>
      <c r="K82" s="3">
        <v>7611</v>
      </c>
      <c r="L82" s="5">
        <v>364.75</v>
      </c>
    </row>
    <row r="83" spans="1:12" x14ac:dyDescent="0.3">
      <c r="A83" t="s">
        <v>87</v>
      </c>
      <c r="B83" t="s">
        <v>997</v>
      </c>
      <c r="C83">
        <f>LEN(DATOS[[#This Row],[Información]])</f>
        <v>21</v>
      </c>
      <c r="D83">
        <f>FIND("-",DATOS[[#This Row],[Información]])</f>
        <v>10</v>
      </c>
      <c r="E83" t="str">
        <f>LEFT(DATOS[[#This Row],[Información]],DATOS[[#This Row],[separador]]-1)</f>
        <v>Argentina</v>
      </c>
      <c r="F83" t="str">
        <f>RIGHT(DATOS[[#This Row],[Información]],DATOS[[#This Row],[Largo]]-DATOS[[#This Row],[separador]])</f>
        <v>Volcán Poás</v>
      </c>
      <c r="G83" s="2">
        <v>43863</v>
      </c>
      <c r="H83" s="19" t="str">
        <f>TEXT(DATOS[[#This Row],[Fecha Ingreso]],"ddd")</f>
        <v>dom</v>
      </c>
      <c r="I83" s="20" t="str">
        <f>TEXT(DATOS[[#This Row],[Fecha Ingreso]],"mmmm")</f>
        <v>febrero</v>
      </c>
      <c r="J83" s="20" t="str">
        <f>TEXT(DATOS[[#This Row],[Fecha Ingreso]],"yyyy")</f>
        <v>2020</v>
      </c>
      <c r="K83" s="3">
        <v>1500</v>
      </c>
      <c r="L83" s="5">
        <v>189.21</v>
      </c>
    </row>
    <row r="84" spans="1:12" x14ac:dyDescent="0.3">
      <c r="A84" t="s">
        <v>88</v>
      </c>
      <c r="B84" t="s">
        <v>972</v>
      </c>
      <c r="C84">
        <f>LEN(DATOS[[#This Row],[Información]])</f>
        <v>21</v>
      </c>
      <c r="D84">
        <f>FIND("-",DATOS[[#This Row],[Información]])</f>
        <v>7</v>
      </c>
      <c r="E84" t="str">
        <f>LEFT(DATOS[[#This Row],[Información]],DATOS[[#This Row],[separador]]-1)</f>
        <v>México</v>
      </c>
      <c r="F84" t="str">
        <f>RIGHT(DATOS[[#This Row],[Información]],DATOS[[#This Row],[Largo]]-DATOS[[#This Row],[separador]])</f>
        <v>Manuel Antonio</v>
      </c>
      <c r="G84" s="2">
        <v>43886</v>
      </c>
      <c r="H84" s="19" t="str">
        <f>TEXT(DATOS[[#This Row],[Fecha Ingreso]],"ddd")</f>
        <v>mar</v>
      </c>
      <c r="I84" s="20" t="str">
        <f>TEXT(DATOS[[#This Row],[Fecha Ingreso]],"mmmm")</f>
        <v>febrero</v>
      </c>
      <c r="J84" s="20" t="str">
        <f>TEXT(DATOS[[#This Row],[Fecha Ingreso]],"yyyy")</f>
        <v>2020</v>
      </c>
      <c r="K84" s="3">
        <v>4464</v>
      </c>
      <c r="L84" s="5">
        <v>276.20999999999998</v>
      </c>
    </row>
    <row r="85" spans="1:12" x14ac:dyDescent="0.3">
      <c r="A85" t="s">
        <v>89</v>
      </c>
      <c r="B85" t="s">
        <v>991</v>
      </c>
      <c r="C85">
        <f>LEN(DATOS[[#This Row],[Información]])</f>
        <v>19</v>
      </c>
      <c r="D85">
        <f>FIND("-",DATOS[[#This Row],[Información]])</f>
        <v>10</v>
      </c>
      <c r="E85" t="str">
        <f>LEFT(DATOS[[#This Row],[Información]],DATOS[[#This Row],[separador]]-1)</f>
        <v>Argentina</v>
      </c>
      <c r="F85" t="str">
        <f>RIGHT(DATOS[[#This Row],[Información]],DATOS[[#This Row],[Largo]]-DATOS[[#This Row],[separador]])</f>
        <v>Sarapiquí</v>
      </c>
      <c r="G85" s="2">
        <v>43854</v>
      </c>
      <c r="H85" s="19" t="str">
        <f>TEXT(DATOS[[#This Row],[Fecha Ingreso]],"ddd")</f>
        <v>vie</v>
      </c>
      <c r="I85" s="20" t="str">
        <f>TEXT(DATOS[[#This Row],[Fecha Ingreso]],"mmmm")</f>
        <v>enero</v>
      </c>
      <c r="J85" s="20" t="str">
        <f>TEXT(DATOS[[#This Row],[Fecha Ingreso]],"yyyy")</f>
        <v>2020</v>
      </c>
      <c r="K85" s="3">
        <v>1580</v>
      </c>
      <c r="L85" s="5">
        <v>361.92</v>
      </c>
    </row>
    <row r="86" spans="1:12" x14ac:dyDescent="0.3">
      <c r="A86" t="s">
        <v>90</v>
      </c>
      <c r="B86" t="s">
        <v>989</v>
      </c>
      <c r="C86">
        <f>LEN(DATOS[[#This Row],[Información]])</f>
        <v>17</v>
      </c>
      <c r="D86">
        <f>FIND("-",DATOS[[#This Row],[Información]])</f>
        <v>10</v>
      </c>
      <c r="E86" t="str">
        <f>LEFT(DATOS[[#This Row],[Información]],DATOS[[#This Row],[separador]]-1)</f>
        <v>Argentina</v>
      </c>
      <c r="F86" t="str">
        <f>RIGHT(DATOS[[#This Row],[Información]],DATOS[[#This Row],[Largo]]-DATOS[[#This Row],[separador]])</f>
        <v>Liberia</v>
      </c>
      <c r="G86" s="2">
        <v>43852</v>
      </c>
      <c r="H86" s="19" t="str">
        <f>TEXT(DATOS[[#This Row],[Fecha Ingreso]],"ddd")</f>
        <v>mié</v>
      </c>
      <c r="I86" s="20" t="str">
        <f>TEXT(DATOS[[#This Row],[Fecha Ingreso]],"mmmm")</f>
        <v>enero</v>
      </c>
      <c r="J86" s="20" t="str">
        <f>TEXT(DATOS[[#This Row],[Fecha Ingreso]],"yyyy")</f>
        <v>2020</v>
      </c>
      <c r="K86" s="3">
        <v>8436</v>
      </c>
      <c r="L86" s="5">
        <v>262.27999999999997</v>
      </c>
    </row>
    <row r="87" spans="1:12" x14ac:dyDescent="0.3">
      <c r="A87" t="s">
        <v>91</v>
      </c>
      <c r="B87" t="s">
        <v>998</v>
      </c>
      <c r="C87">
        <f>LEN(DATOS[[#This Row],[Información]])</f>
        <v>17</v>
      </c>
      <c r="D87">
        <f>FIND("-",DATOS[[#This Row],[Información]])</f>
        <v>6</v>
      </c>
      <c r="E87" t="str">
        <f>LEFT(DATOS[[#This Row],[Información]],DATOS[[#This Row],[separador]]-1)</f>
        <v>China</v>
      </c>
      <c r="F87" t="str">
        <f>RIGHT(DATOS[[#This Row],[Información]],DATOS[[#This Row],[Largo]]-DATOS[[#This Row],[separador]])</f>
        <v>Volcán Poás</v>
      </c>
      <c r="G87" s="2">
        <v>43867</v>
      </c>
      <c r="H87" s="19" t="str">
        <f>TEXT(DATOS[[#This Row],[Fecha Ingreso]],"ddd")</f>
        <v>jue</v>
      </c>
      <c r="I87" s="20" t="str">
        <f>TEXT(DATOS[[#This Row],[Fecha Ingreso]],"mmmm")</f>
        <v>febrero</v>
      </c>
      <c r="J87" s="20" t="str">
        <f>TEXT(DATOS[[#This Row],[Fecha Ingreso]],"yyyy")</f>
        <v>2020</v>
      </c>
      <c r="K87" s="3">
        <v>5792</v>
      </c>
      <c r="L87" s="5">
        <v>363.68</v>
      </c>
    </row>
    <row r="88" spans="1:12" x14ac:dyDescent="0.3">
      <c r="A88" t="s">
        <v>92</v>
      </c>
      <c r="B88" t="s">
        <v>999</v>
      </c>
      <c r="C88">
        <f>LEN(DATOS[[#This Row],[Información]])</f>
        <v>21</v>
      </c>
      <c r="D88">
        <f>FIND("-",DATOS[[#This Row],[Información]])</f>
        <v>7</v>
      </c>
      <c r="E88" t="str">
        <f>LEFT(DATOS[[#This Row],[Información]],DATOS[[#This Row],[separador]]-1)</f>
        <v>Canadá</v>
      </c>
      <c r="F88" t="str">
        <f>RIGHT(DATOS[[#This Row],[Información]],DATOS[[#This Row],[Largo]]-DATOS[[#This Row],[separador]])</f>
        <v>Manuel Antonio</v>
      </c>
      <c r="G88" s="2">
        <v>43858</v>
      </c>
      <c r="H88" s="19" t="str">
        <f>TEXT(DATOS[[#This Row],[Fecha Ingreso]],"ddd")</f>
        <v>mar</v>
      </c>
      <c r="I88" s="20" t="str">
        <f>TEXT(DATOS[[#This Row],[Fecha Ingreso]],"mmmm")</f>
        <v>enero</v>
      </c>
      <c r="J88" s="20" t="str">
        <f>TEXT(DATOS[[#This Row],[Fecha Ingreso]],"yyyy")</f>
        <v>2020</v>
      </c>
      <c r="K88" s="3">
        <v>3483</v>
      </c>
      <c r="L88" s="5">
        <v>262.67</v>
      </c>
    </row>
    <row r="89" spans="1:12" x14ac:dyDescent="0.3">
      <c r="A89" t="s">
        <v>93</v>
      </c>
      <c r="B89" t="s">
        <v>995</v>
      </c>
      <c r="C89">
        <f>LEN(DATOS[[#This Row],[Información]])</f>
        <v>23</v>
      </c>
      <c r="D89">
        <f>FIND("-",DATOS[[#This Row],[Información]])</f>
        <v>12</v>
      </c>
      <c r="E89" t="str">
        <f>LEFT(DATOS[[#This Row],[Información]],DATOS[[#This Row],[separador]]-1)</f>
        <v>Reino Unido</v>
      </c>
      <c r="F89" t="str">
        <f>RIGHT(DATOS[[#This Row],[Información]],DATOS[[#This Row],[Largo]]-DATOS[[#This Row],[separador]])</f>
        <v>Volcán Poás</v>
      </c>
      <c r="G89" s="2">
        <v>43833</v>
      </c>
      <c r="H89" s="19" t="str">
        <f>TEXT(DATOS[[#This Row],[Fecha Ingreso]],"ddd")</f>
        <v>vie</v>
      </c>
      <c r="I89" s="20" t="str">
        <f>TEXT(DATOS[[#This Row],[Fecha Ingreso]],"mmmm")</f>
        <v>enero</v>
      </c>
      <c r="J89" s="20" t="str">
        <f>TEXT(DATOS[[#This Row],[Fecha Ingreso]],"yyyy")</f>
        <v>2020</v>
      </c>
      <c r="K89" s="3">
        <v>2522</v>
      </c>
      <c r="L89" s="5">
        <v>371.76</v>
      </c>
    </row>
    <row r="90" spans="1:12" x14ac:dyDescent="0.3">
      <c r="A90" t="s">
        <v>94</v>
      </c>
      <c r="B90" t="s">
        <v>970</v>
      </c>
      <c r="C90">
        <f>LEN(DATOS[[#This Row],[Información]])</f>
        <v>24</v>
      </c>
      <c r="D90">
        <f>FIND("-",DATOS[[#This Row],[Información]])</f>
        <v>15</v>
      </c>
      <c r="E90" t="str">
        <f>LEFT(DATOS[[#This Row],[Información]],DATOS[[#This Row],[separador]]-1)</f>
        <v>Estados Unidos</v>
      </c>
      <c r="F90" t="str">
        <f>RIGHT(DATOS[[#This Row],[Información]],DATOS[[#This Row],[Largo]]-DATOS[[#This Row],[separador]])</f>
        <v>Sarapiquí</v>
      </c>
      <c r="G90" s="2">
        <v>43890</v>
      </c>
      <c r="H90" s="19" t="str">
        <f>TEXT(DATOS[[#This Row],[Fecha Ingreso]],"ddd")</f>
        <v>sáb</v>
      </c>
      <c r="I90" s="20" t="str">
        <f>TEXT(DATOS[[#This Row],[Fecha Ingreso]],"mmmm")</f>
        <v>febrero</v>
      </c>
      <c r="J90" s="20" t="str">
        <f>TEXT(DATOS[[#This Row],[Fecha Ingreso]],"yyyy")</f>
        <v>2020</v>
      </c>
      <c r="K90" s="3">
        <v>6708</v>
      </c>
      <c r="L90" s="5">
        <v>379.8</v>
      </c>
    </row>
    <row r="91" spans="1:12" x14ac:dyDescent="0.3">
      <c r="A91" t="s">
        <v>95</v>
      </c>
      <c r="B91" t="s">
        <v>983</v>
      </c>
      <c r="C91">
        <f>LEN(DATOS[[#This Row],[Información]])</f>
        <v>25</v>
      </c>
      <c r="D91">
        <f>FIND("-",DATOS[[#This Row],[Información]])</f>
        <v>15</v>
      </c>
      <c r="E91" t="str">
        <f>LEFT(DATOS[[#This Row],[Información]],DATOS[[#This Row],[separador]]-1)</f>
        <v>Estados Unidos</v>
      </c>
      <c r="F91" t="str">
        <f>RIGHT(DATOS[[#This Row],[Información]],DATOS[[#This Row],[Largo]]-DATOS[[#This Row],[separador]])</f>
        <v>Dominicana</v>
      </c>
      <c r="G91" s="2">
        <v>43853</v>
      </c>
      <c r="H91" s="19" t="str">
        <f>TEXT(DATOS[[#This Row],[Fecha Ingreso]],"ddd")</f>
        <v>jue</v>
      </c>
      <c r="I91" s="20" t="str">
        <f>TEXT(DATOS[[#This Row],[Fecha Ingreso]],"mmmm")</f>
        <v>enero</v>
      </c>
      <c r="J91" s="20" t="str">
        <f>TEXT(DATOS[[#This Row],[Fecha Ingreso]],"yyyy")</f>
        <v>2020</v>
      </c>
      <c r="K91" s="3">
        <v>9657</v>
      </c>
      <c r="L91" s="5">
        <v>413.29</v>
      </c>
    </row>
    <row r="92" spans="1:12" x14ac:dyDescent="0.3">
      <c r="A92" t="s">
        <v>96</v>
      </c>
      <c r="B92" t="s">
        <v>959</v>
      </c>
      <c r="C92">
        <f>LEN(DATOS[[#This Row],[Información]])</f>
        <v>20</v>
      </c>
      <c r="D92">
        <f>FIND("-",DATOS[[#This Row],[Información]])</f>
        <v>9</v>
      </c>
      <c r="E92" t="str">
        <f>LEFT(DATOS[[#This Row],[Información]],DATOS[[#This Row],[separador]]-1)</f>
        <v>Alemania</v>
      </c>
      <c r="F92" t="str">
        <f>RIGHT(DATOS[[#This Row],[Información]],DATOS[[#This Row],[Largo]]-DATOS[[#This Row],[separador]])</f>
        <v>Volcán Poás</v>
      </c>
      <c r="G92" s="2">
        <v>43879</v>
      </c>
      <c r="H92" s="19" t="str">
        <f>TEXT(DATOS[[#This Row],[Fecha Ingreso]],"ddd")</f>
        <v>mar</v>
      </c>
      <c r="I92" s="20" t="str">
        <f>TEXT(DATOS[[#This Row],[Fecha Ingreso]],"mmmm")</f>
        <v>febrero</v>
      </c>
      <c r="J92" s="20" t="str">
        <f>TEXT(DATOS[[#This Row],[Fecha Ingreso]],"yyyy")</f>
        <v>2020</v>
      </c>
      <c r="K92" s="3">
        <v>7224</v>
      </c>
      <c r="L92" s="5">
        <v>338.29</v>
      </c>
    </row>
    <row r="93" spans="1:12" x14ac:dyDescent="0.3">
      <c r="A93" t="s">
        <v>97</v>
      </c>
      <c r="B93" t="s">
        <v>1000</v>
      </c>
      <c r="C93">
        <f>LEN(DATOS[[#This Row],[Información]])</f>
        <v>18</v>
      </c>
      <c r="D93">
        <f>FIND("-",DATOS[[#This Row],[Información]])</f>
        <v>7</v>
      </c>
      <c r="E93" t="str">
        <f>LEFT(DATOS[[#This Row],[Información]],DATOS[[#This Row],[separador]]-1)</f>
        <v>España</v>
      </c>
      <c r="F93" t="str">
        <f>RIGHT(DATOS[[#This Row],[Información]],DATOS[[#This Row],[Largo]]-DATOS[[#This Row],[separador]])</f>
        <v>Volcán Poás</v>
      </c>
      <c r="G93" s="2">
        <v>43880</v>
      </c>
      <c r="H93" s="19" t="str">
        <f>TEXT(DATOS[[#This Row],[Fecha Ingreso]],"ddd")</f>
        <v>mié</v>
      </c>
      <c r="I93" s="20" t="str">
        <f>TEXT(DATOS[[#This Row],[Fecha Ingreso]],"mmmm")</f>
        <v>febrero</v>
      </c>
      <c r="J93" s="20" t="str">
        <f>TEXT(DATOS[[#This Row],[Fecha Ingreso]],"yyyy")</f>
        <v>2020</v>
      </c>
      <c r="K93" s="3">
        <v>4173</v>
      </c>
      <c r="L93" s="5">
        <v>119.36</v>
      </c>
    </row>
    <row r="94" spans="1:12" x14ac:dyDescent="0.3">
      <c r="A94" t="s">
        <v>98</v>
      </c>
      <c r="B94" t="s">
        <v>1001</v>
      </c>
      <c r="C94">
        <f>LEN(DATOS[[#This Row],[Información]])</f>
        <v>21</v>
      </c>
      <c r="D94">
        <f>FIND("-",DATOS[[#This Row],[Información]])</f>
        <v>10</v>
      </c>
      <c r="E94" t="str">
        <f>LEFT(DATOS[[#This Row],[Información]],DATOS[[#This Row],[separador]]-1)</f>
        <v>Argentina</v>
      </c>
      <c r="F94" t="str">
        <f>RIGHT(DATOS[[#This Row],[Información]],DATOS[[#This Row],[Largo]]-DATOS[[#This Row],[separador]])</f>
        <v>Río Celeste</v>
      </c>
      <c r="G94" s="2">
        <v>43840</v>
      </c>
      <c r="H94" s="19" t="str">
        <f>TEXT(DATOS[[#This Row],[Fecha Ingreso]],"ddd")</f>
        <v>vie</v>
      </c>
      <c r="I94" s="20" t="str">
        <f>TEXT(DATOS[[#This Row],[Fecha Ingreso]],"mmmm")</f>
        <v>enero</v>
      </c>
      <c r="J94" s="20" t="str">
        <f>TEXT(DATOS[[#This Row],[Fecha Ingreso]],"yyyy")</f>
        <v>2020</v>
      </c>
      <c r="K94" s="3">
        <v>4687</v>
      </c>
      <c r="L94" s="5">
        <v>500.57</v>
      </c>
    </row>
    <row r="95" spans="1:12" x14ac:dyDescent="0.3">
      <c r="A95" t="s">
        <v>99</v>
      </c>
      <c r="B95" t="s">
        <v>963</v>
      </c>
      <c r="C95">
        <f>LEN(DATOS[[#This Row],[Información]])</f>
        <v>15</v>
      </c>
      <c r="D95">
        <f>FIND("-",DATOS[[#This Row],[Información]])</f>
        <v>7</v>
      </c>
      <c r="E95" t="str">
        <f>LEFT(DATOS[[#This Row],[Información]],DATOS[[#This Row],[separador]]-1)</f>
        <v>España</v>
      </c>
      <c r="F95" t="str">
        <f>RIGHT(DATOS[[#This Row],[Información]],DATOS[[#This Row],[Largo]]-DATOS[[#This Row],[separador]])</f>
        <v>San José</v>
      </c>
      <c r="G95" s="2">
        <v>43838</v>
      </c>
      <c r="H95" s="19" t="str">
        <f>TEXT(DATOS[[#This Row],[Fecha Ingreso]],"ddd")</f>
        <v>mié</v>
      </c>
      <c r="I95" s="20" t="str">
        <f>TEXT(DATOS[[#This Row],[Fecha Ingreso]],"mmmm")</f>
        <v>enero</v>
      </c>
      <c r="J95" s="20" t="str">
        <f>TEXT(DATOS[[#This Row],[Fecha Ingreso]],"yyyy")</f>
        <v>2020</v>
      </c>
      <c r="K95" s="3">
        <v>5047</v>
      </c>
      <c r="L95" s="5">
        <v>50.62</v>
      </c>
    </row>
    <row r="96" spans="1:12" x14ac:dyDescent="0.3">
      <c r="A96" t="s">
        <v>100</v>
      </c>
      <c r="B96" t="s">
        <v>1002</v>
      </c>
      <c r="C96">
        <f>LEN(DATOS[[#This Row],[Información]])</f>
        <v>18</v>
      </c>
      <c r="D96">
        <f>FIND("-",DATOS[[#This Row],[Información]])</f>
        <v>6</v>
      </c>
      <c r="E96" t="str">
        <f>LEFT(DATOS[[#This Row],[Información]],DATOS[[#This Row],[separador]]-1)</f>
        <v>China</v>
      </c>
      <c r="F96" t="str">
        <f>RIGHT(DATOS[[#This Row],[Información]],DATOS[[#This Row],[Largo]]-DATOS[[#This Row],[separador]])</f>
        <v>Puerto Viejo</v>
      </c>
      <c r="G96" s="2">
        <v>43836</v>
      </c>
      <c r="H96" s="19" t="str">
        <f>TEXT(DATOS[[#This Row],[Fecha Ingreso]],"ddd")</f>
        <v>lun</v>
      </c>
      <c r="I96" s="20" t="str">
        <f>TEXT(DATOS[[#This Row],[Fecha Ingreso]],"mmmm")</f>
        <v>enero</v>
      </c>
      <c r="J96" s="20" t="str">
        <f>TEXT(DATOS[[#This Row],[Fecha Ingreso]],"yyyy")</f>
        <v>2020</v>
      </c>
      <c r="K96" s="3">
        <v>8793</v>
      </c>
      <c r="L96" s="5">
        <v>183.63</v>
      </c>
    </row>
    <row r="97" spans="1:12" x14ac:dyDescent="0.3">
      <c r="A97" t="s">
        <v>101</v>
      </c>
      <c r="B97" t="s">
        <v>1003</v>
      </c>
      <c r="C97">
        <f>LEN(DATOS[[#This Row],[Información]])</f>
        <v>14</v>
      </c>
      <c r="D97">
        <f>FIND("-",DATOS[[#This Row],[Información]])</f>
        <v>7</v>
      </c>
      <c r="E97" t="str">
        <f>LEFT(DATOS[[#This Row],[Información]],DATOS[[#This Row],[separador]]-1)</f>
        <v>Canadá</v>
      </c>
      <c r="F97" t="str">
        <f>RIGHT(DATOS[[#This Row],[Información]],DATOS[[#This Row],[Largo]]-DATOS[[#This Row],[separador]])</f>
        <v>Liberia</v>
      </c>
      <c r="G97" s="2">
        <v>43856</v>
      </c>
      <c r="H97" s="19" t="str">
        <f>TEXT(DATOS[[#This Row],[Fecha Ingreso]],"ddd")</f>
        <v>dom</v>
      </c>
      <c r="I97" s="20" t="str">
        <f>TEXT(DATOS[[#This Row],[Fecha Ingreso]],"mmmm")</f>
        <v>enero</v>
      </c>
      <c r="J97" s="20" t="str">
        <f>TEXT(DATOS[[#This Row],[Fecha Ingreso]],"yyyy")</f>
        <v>2020</v>
      </c>
      <c r="K97" s="3">
        <v>5160</v>
      </c>
      <c r="L97" s="5">
        <v>360.62</v>
      </c>
    </row>
    <row r="98" spans="1:12" x14ac:dyDescent="0.3">
      <c r="A98" t="s">
        <v>102</v>
      </c>
      <c r="B98" t="s">
        <v>972</v>
      </c>
      <c r="C98">
        <f>LEN(DATOS[[#This Row],[Información]])</f>
        <v>21</v>
      </c>
      <c r="D98">
        <f>FIND("-",DATOS[[#This Row],[Información]])</f>
        <v>7</v>
      </c>
      <c r="E98" t="str">
        <f>LEFT(DATOS[[#This Row],[Información]],DATOS[[#This Row],[separador]]-1)</f>
        <v>México</v>
      </c>
      <c r="F98" t="str">
        <f>RIGHT(DATOS[[#This Row],[Información]],DATOS[[#This Row],[Largo]]-DATOS[[#This Row],[separador]])</f>
        <v>Manuel Antonio</v>
      </c>
      <c r="G98" s="2">
        <v>43886</v>
      </c>
      <c r="H98" s="19" t="str">
        <f>TEXT(DATOS[[#This Row],[Fecha Ingreso]],"ddd")</f>
        <v>mar</v>
      </c>
      <c r="I98" s="20" t="str">
        <f>TEXT(DATOS[[#This Row],[Fecha Ingreso]],"mmmm")</f>
        <v>febrero</v>
      </c>
      <c r="J98" s="20" t="str">
        <f>TEXT(DATOS[[#This Row],[Fecha Ingreso]],"yyyy")</f>
        <v>2020</v>
      </c>
      <c r="K98" s="3">
        <v>1895</v>
      </c>
      <c r="L98" s="5">
        <v>290.76</v>
      </c>
    </row>
    <row r="99" spans="1:12" x14ac:dyDescent="0.3">
      <c r="A99" t="s">
        <v>103</v>
      </c>
      <c r="B99" t="s">
        <v>981</v>
      </c>
      <c r="C99">
        <f>LEN(DATOS[[#This Row],[Información]])</f>
        <v>22</v>
      </c>
      <c r="D99">
        <f>FIND("-",DATOS[[#This Row],[Información]])</f>
        <v>12</v>
      </c>
      <c r="E99" t="str">
        <f>LEFT(DATOS[[#This Row],[Información]],DATOS[[#This Row],[separador]]-1)</f>
        <v>Reino Unido</v>
      </c>
      <c r="F99" t="str">
        <f>RIGHT(DATOS[[#This Row],[Información]],DATOS[[#This Row],[Largo]]-DATOS[[#This Row],[separador]])</f>
        <v>Dominicana</v>
      </c>
      <c r="G99" s="2">
        <v>43840</v>
      </c>
      <c r="H99" s="19" t="str">
        <f>TEXT(DATOS[[#This Row],[Fecha Ingreso]],"ddd")</f>
        <v>vie</v>
      </c>
      <c r="I99" s="20" t="str">
        <f>TEXT(DATOS[[#This Row],[Fecha Ingreso]],"mmmm")</f>
        <v>enero</v>
      </c>
      <c r="J99" s="20" t="str">
        <f>TEXT(DATOS[[#This Row],[Fecha Ingreso]],"yyyy")</f>
        <v>2020</v>
      </c>
      <c r="K99" s="3">
        <v>736</v>
      </c>
      <c r="L99" s="5">
        <v>270.25</v>
      </c>
    </row>
    <row r="100" spans="1:12" x14ac:dyDescent="0.3">
      <c r="A100" t="s">
        <v>104</v>
      </c>
      <c r="B100" t="s">
        <v>989</v>
      </c>
      <c r="C100">
        <f>LEN(DATOS[[#This Row],[Información]])</f>
        <v>17</v>
      </c>
      <c r="D100">
        <f>FIND("-",DATOS[[#This Row],[Información]])</f>
        <v>10</v>
      </c>
      <c r="E100" t="str">
        <f>LEFT(DATOS[[#This Row],[Información]],DATOS[[#This Row],[separador]]-1)</f>
        <v>Argentina</v>
      </c>
      <c r="F100" t="str">
        <f>RIGHT(DATOS[[#This Row],[Información]],DATOS[[#This Row],[Largo]]-DATOS[[#This Row],[separador]])</f>
        <v>Liberia</v>
      </c>
      <c r="G100" s="2">
        <v>43843</v>
      </c>
      <c r="H100" s="19" t="str">
        <f>TEXT(DATOS[[#This Row],[Fecha Ingreso]],"ddd")</f>
        <v>lun</v>
      </c>
      <c r="I100" s="20" t="str">
        <f>TEXT(DATOS[[#This Row],[Fecha Ingreso]],"mmmm")</f>
        <v>enero</v>
      </c>
      <c r="J100" s="20" t="str">
        <f>TEXT(DATOS[[#This Row],[Fecha Ingreso]],"yyyy")</f>
        <v>2020</v>
      </c>
      <c r="K100" s="3">
        <v>1555</v>
      </c>
      <c r="L100" s="5">
        <v>383.98</v>
      </c>
    </row>
    <row r="101" spans="1:12" x14ac:dyDescent="0.3">
      <c r="A101" t="s">
        <v>105</v>
      </c>
      <c r="B101" t="s">
        <v>1002</v>
      </c>
      <c r="C101">
        <f>LEN(DATOS[[#This Row],[Información]])</f>
        <v>18</v>
      </c>
      <c r="D101">
        <f>FIND("-",DATOS[[#This Row],[Información]])</f>
        <v>6</v>
      </c>
      <c r="E101" t="str">
        <f>LEFT(DATOS[[#This Row],[Información]],DATOS[[#This Row],[separador]]-1)</f>
        <v>China</v>
      </c>
      <c r="F101" t="str">
        <f>RIGHT(DATOS[[#This Row],[Información]],DATOS[[#This Row],[Largo]]-DATOS[[#This Row],[separador]])</f>
        <v>Puerto Viejo</v>
      </c>
      <c r="G101" s="2">
        <v>43845</v>
      </c>
      <c r="H101" s="19" t="str">
        <f>TEXT(DATOS[[#This Row],[Fecha Ingreso]],"ddd")</f>
        <v>mié</v>
      </c>
      <c r="I101" s="20" t="str">
        <f>TEXT(DATOS[[#This Row],[Fecha Ingreso]],"mmmm")</f>
        <v>enero</v>
      </c>
      <c r="J101" s="20" t="str">
        <f>TEXT(DATOS[[#This Row],[Fecha Ingreso]],"yyyy")</f>
        <v>2020</v>
      </c>
      <c r="K101" s="3">
        <v>4482</v>
      </c>
      <c r="L101" s="5">
        <v>264.01</v>
      </c>
    </row>
    <row r="102" spans="1:12" x14ac:dyDescent="0.3">
      <c r="A102" t="s">
        <v>106</v>
      </c>
      <c r="B102" t="s">
        <v>1004</v>
      </c>
      <c r="C102">
        <f>LEN(DATOS[[#This Row],[Información]])</f>
        <v>18</v>
      </c>
      <c r="D102">
        <f>FIND("-",DATOS[[#This Row],[Información]])</f>
        <v>7</v>
      </c>
      <c r="E102" t="str">
        <f>LEFT(DATOS[[#This Row],[Información]],DATOS[[#This Row],[separador]]-1)</f>
        <v>México</v>
      </c>
      <c r="F102" t="str">
        <f>RIGHT(DATOS[[#This Row],[Información]],DATOS[[#This Row],[Largo]]-DATOS[[#This Row],[separador]])</f>
        <v>Río Celeste</v>
      </c>
      <c r="G102" s="2">
        <v>43833</v>
      </c>
      <c r="H102" s="19" t="str">
        <f>TEXT(DATOS[[#This Row],[Fecha Ingreso]],"ddd")</f>
        <v>vie</v>
      </c>
      <c r="I102" s="20" t="str">
        <f>TEXT(DATOS[[#This Row],[Fecha Ingreso]],"mmmm")</f>
        <v>enero</v>
      </c>
      <c r="J102" s="20" t="str">
        <f>TEXT(DATOS[[#This Row],[Fecha Ingreso]],"yyyy")</f>
        <v>2020</v>
      </c>
      <c r="K102" s="3">
        <v>3272</v>
      </c>
      <c r="L102" s="5">
        <v>436.83</v>
      </c>
    </row>
    <row r="103" spans="1:12" x14ac:dyDescent="0.3">
      <c r="A103" t="s">
        <v>107</v>
      </c>
      <c r="B103" t="s">
        <v>1005</v>
      </c>
      <c r="C103">
        <f>LEN(DATOS[[#This Row],[Información]])</f>
        <v>17</v>
      </c>
      <c r="D103">
        <f>FIND("-",DATOS[[#This Row],[Información]])</f>
        <v>7</v>
      </c>
      <c r="E103" t="str">
        <f>LEFT(DATOS[[#This Row],[Información]],DATOS[[#This Row],[separador]]-1)</f>
        <v>México</v>
      </c>
      <c r="F103" t="str">
        <f>RIGHT(DATOS[[#This Row],[Información]],DATOS[[#This Row],[Largo]]-DATOS[[#This Row],[separador]])</f>
        <v>Dominicana</v>
      </c>
      <c r="G103" s="2">
        <v>43883</v>
      </c>
      <c r="H103" s="19" t="str">
        <f>TEXT(DATOS[[#This Row],[Fecha Ingreso]],"ddd")</f>
        <v>sáb</v>
      </c>
      <c r="I103" s="20" t="str">
        <f>TEXT(DATOS[[#This Row],[Fecha Ingreso]],"mmmm")</f>
        <v>febrero</v>
      </c>
      <c r="J103" s="20" t="str">
        <f>TEXT(DATOS[[#This Row],[Fecha Ingreso]],"yyyy")</f>
        <v>2020</v>
      </c>
      <c r="K103" s="3">
        <v>6479</v>
      </c>
      <c r="L103" s="5">
        <v>414.35</v>
      </c>
    </row>
    <row r="104" spans="1:12" x14ac:dyDescent="0.3">
      <c r="A104" t="s">
        <v>108</v>
      </c>
      <c r="B104" t="s">
        <v>992</v>
      </c>
      <c r="C104">
        <f>LEN(DATOS[[#This Row],[Información]])</f>
        <v>26</v>
      </c>
      <c r="D104">
        <f>FIND("-",DATOS[[#This Row],[Información]])</f>
        <v>12</v>
      </c>
      <c r="E104" t="str">
        <f>LEFT(DATOS[[#This Row],[Información]],DATOS[[#This Row],[separador]]-1)</f>
        <v>Reino Unido</v>
      </c>
      <c r="F104" t="str">
        <f>RIGHT(DATOS[[#This Row],[Información]],DATOS[[#This Row],[Largo]]-DATOS[[#This Row],[separador]])</f>
        <v>Manuel Antonio</v>
      </c>
      <c r="G104" s="2">
        <v>43865</v>
      </c>
      <c r="H104" s="19" t="str">
        <f>TEXT(DATOS[[#This Row],[Fecha Ingreso]],"ddd")</f>
        <v>mar</v>
      </c>
      <c r="I104" s="20" t="str">
        <f>TEXT(DATOS[[#This Row],[Fecha Ingreso]],"mmmm")</f>
        <v>febrero</v>
      </c>
      <c r="J104" s="20" t="str">
        <f>TEXT(DATOS[[#This Row],[Fecha Ingreso]],"yyyy")</f>
        <v>2020</v>
      </c>
      <c r="K104" s="3">
        <v>1156</v>
      </c>
      <c r="L104" s="5">
        <v>425.57</v>
      </c>
    </row>
    <row r="105" spans="1:12" x14ac:dyDescent="0.3">
      <c r="A105" t="s">
        <v>109</v>
      </c>
      <c r="B105" t="s">
        <v>1001</v>
      </c>
      <c r="C105">
        <f>LEN(DATOS[[#This Row],[Información]])</f>
        <v>21</v>
      </c>
      <c r="D105">
        <f>FIND("-",DATOS[[#This Row],[Información]])</f>
        <v>10</v>
      </c>
      <c r="E105" t="str">
        <f>LEFT(DATOS[[#This Row],[Información]],DATOS[[#This Row],[separador]]-1)</f>
        <v>Argentina</v>
      </c>
      <c r="F105" t="str">
        <f>RIGHT(DATOS[[#This Row],[Información]],DATOS[[#This Row],[Largo]]-DATOS[[#This Row],[separador]])</f>
        <v>Río Celeste</v>
      </c>
      <c r="G105" s="2">
        <v>43861</v>
      </c>
      <c r="H105" s="19" t="str">
        <f>TEXT(DATOS[[#This Row],[Fecha Ingreso]],"ddd")</f>
        <v>vie</v>
      </c>
      <c r="I105" s="20" t="str">
        <f>TEXT(DATOS[[#This Row],[Fecha Ingreso]],"mmmm")</f>
        <v>enero</v>
      </c>
      <c r="J105" s="20" t="str">
        <f>TEXT(DATOS[[#This Row],[Fecha Ingreso]],"yyyy")</f>
        <v>2020</v>
      </c>
      <c r="K105" s="3">
        <v>4269</v>
      </c>
      <c r="L105" s="5">
        <v>251.74</v>
      </c>
    </row>
    <row r="106" spans="1:12" x14ac:dyDescent="0.3">
      <c r="A106" t="s">
        <v>110</v>
      </c>
      <c r="B106" t="s">
        <v>971</v>
      </c>
      <c r="C106">
        <f>LEN(DATOS[[#This Row],[Información]])</f>
        <v>21</v>
      </c>
      <c r="D106">
        <f>FIND("-",DATOS[[#This Row],[Información]])</f>
        <v>7</v>
      </c>
      <c r="E106" t="str">
        <f>LEFT(DATOS[[#This Row],[Información]],DATOS[[#This Row],[separador]]-1)</f>
        <v>España</v>
      </c>
      <c r="F106" t="str">
        <f>RIGHT(DATOS[[#This Row],[Información]],DATOS[[#This Row],[Largo]]-DATOS[[#This Row],[separador]])</f>
        <v>Manuel Antonio</v>
      </c>
      <c r="G106" s="2">
        <v>43887</v>
      </c>
      <c r="H106" s="19" t="str">
        <f>TEXT(DATOS[[#This Row],[Fecha Ingreso]],"ddd")</f>
        <v>mié</v>
      </c>
      <c r="I106" s="20" t="str">
        <f>TEXT(DATOS[[#This Row],[Fecha Ingreso]],"mmmm")</f>
        <v>febrero</v>
      </c>
      <c r="J106" s="20" t="str">
        <f>TEXT(DATOS[[#This Row],[Fecha Ingreso]],"yyyy")</f>
        <v>2020</v>
      </c>
      <c r="K106" s="3">
        <v>2941</v>
      </c>
      <c r="L106" s="5">
        <v>332.88</v>
      </c>
    </row>
    <row r="107" spans="1:12" x14ac:dyDescent="0.3">
      <c r="A107" t="s">
        <v>111</v>
      </c>
      <c r="B107" t="s">
        <v>993</v>
      </c>
      <c r="C107">
        <f>LEN(DATOS[[#This Row],[Información]])</f>
        <v>23</v>
      </c>
      <c r="D107">
        <f>FIND("-",DATOS[[#This Row],[Información]])</f>
        <v>15</v>
      </c>
      <c r="E107" t="str">
        <f>LEFT(DATOS[[#This Row],[Información]],DATOS[[#This Row],[separador]]-1)</f>
        <v>Estados Unidos</v>
      </c>
      <c r="F107" t="str">
        <f>RIGHT(DATOS[[#This Row],[Información]],DATOS[[#This Row],[Largo]]-DATOS[[#This Row],[separador]])</f>
        <v>San José</v>
      </c>
      <c r="G107" s="2">
        <v>43889</v>
      </c>
      <c r="H107" s="19" t="str">
        <f>TEXT(DATOS[[#This Row],[Fecha Ingreso]],"ddd")</f>
        <v>vie</v>
      </c>
      <c r="I107" s="20" t="str">
        <f>TEXT(DATOS[[#This Row],[Fecha Ingreso]],"mmmm")</f>
        <v>febrero</v>
      </c>
      <c r="J107" s="20" t="str">
        <f>TEXT(DATOS[[#This Row],[Fecha Ingreso]],"yyyy")</f>
        <v>2020</v>
      </c>
      <c r="K107" s="3">
        <v>5210</v>
      </c>
      <c r="L107" s="5">
        <v>228.1</v>
      </c>
    </row>
    <row r="108" spans="1:12" x14ac:dyDescent="0.3">
      <c r="A108" t="s">
        <v>112</v>
      </c>
      <c r="B108" t="s">
        <v>1006</v>
      </c>
      <c r="C108">
        <f>LEN(DATOS[[#This Row],[Información]])</f>
        <v>22</v>
      </c>
      <c r="D108">
        <f>FIND("-",DATOS[[#This Row],[Información]])</f>
        <v>15</v>
      </c>
      <c r="E108" t="str">
        <f>LEFT(DATOS[[#This Row],[Información]],DATOS[[#This Row],[separador]]-1)</f>
        <v>Estados Unidos</v>
      </c>
      <c r="F108" t="str">
        <f>RIGHT(DATOS[[#This Row],[Información]],DATOS[[#This Row],[Largo]]-DATOS[[#This Row],[separador]])</f>
        <v>Liberia</v>
      </c>
      <c r="G108" s="2">
        <v>43834</v>
      </c>
      <c r="H108" s="19" t="str">
        <f>TEXT(DATOS[[#This Row],[Fecha Ingreso]],"ddd")</f>
        <v>sáb</v>
      </c>
      <c r="I108" s="20" t="str">
        <f>TEXT(DATOS[[#This Row],[Fecha Ingreso]],"mmmm")</f>
        <v>enero</v>
      </c>
      <c r="J108" s="20" t="str">
        <f>TEXT(DATOS[[#This Row],[Fecha Ingreso]],"yyyy")</f>
        <v>2020</v>
      </c>
      <c r="K108" s="3">
        <v>205</v>
      </c>
      <c r="L108" s="5">
        <v>476.56</v>
      </c>
    </row>
    <row r="109" spans="1:12" x14ac:dyDescent="0.3">
      <c r="A109" t="s">
        <v>113</v>
      </c>
      <c r="B109" t="s">
        <v>977</v>
      </c>
      <c r="C109">
        <f>LEN(DATOS[[#This Row],[Información]])</f>
        <v>20</v>
      </c>
      <c r="D109">
        <f>FIND("-",DATOS[[#This Row],[Información]])</f>
        <v>12</v>
      </c>
      <c r="E109" t="str">
        <f>LEFT(DATOS[[#This Row],[Información]],DATOS[[#This Row],[separador]]-1)</f>
        <v>Reino Unido</v>
      </c>
      <c r="F109" t="str">
        <f>RIGHT(DATOS[[#This Row],[Información]],DATOS[[#This Row],[Largo]]-DATOS[[#This Row],[separador]])</f>
        <v>San José</v>
      </c>
      <c r="G109" s="2">
        <v>43835</v>
      </c>
      <c r="H109" s="19" t="str">
        <f>TEXT(DATOS[[#This Row],[Fecha Ingreso]],"ddd")</f>
        <v>dom</v>
      </c>
      <c r="I109" s="20" t="str">
        <f>TEXT(DATOS[[#This Row],[Fecha Ingreso]],"mmmm")</f>
        <v>enero</v>
      </c>
      <c r="J109" s="20" t="str">
        <f>TEXT(DATOS[[#This Row],[Fecha Ingreso]],"yyyy")</f>
        <v>2020</v>
      </c>
      <c r="K109" s="3">
        <v>9330</v>
      </c>
      <c r="L109" s="5">
        <v>251.3</v>
      </c>
    </row>
    <row r="110" spans="1:12" x14ac:dyDescent="0.3">
      <c r="A110" t="s">
        <v>114</v>
      </c>
      <c r="B110" t="s">
        <v>1006</v>
      </c>
      <c r="C110">
        <f>LEN(DATOS[[#This Row],[Información]])</f>
        <v>22</v>
      </c>
      <c r="D110">
        <f>FIND("-",DATOS[[#This Row],[Información]])</f>
        <v>15</v>
      </c>
      <c r="E110" t="str">
        <f>LEFT(DATOS[[#This Row],[Información]],DATOS[[#This Row],[separador]]-1)</f>
        <v>Estados Unidos</v>
      </c>
      <c r="F110" t="str">
        <f>RIGHT(DATOS[[#This Row],[Información]],DATOS[[#This Row],[Largo]]-DATOS[[#This Row],[separador]])</f>
        <v>Liberia</v>
      </c>
      <c r="G110" s="2">
        <v>43831</v>
      </c>
      <c r="H110" s="19" t="str">
        <f>TEXT(DATOS[[#This Row],[Fecha Ingreso]],"ddd")</f>
        <v>mié</v>
      </c>
      <c r="I110" s="20" t="str">
        <f>TEXT(DATOS[[#This Row],[Fecha Ingreso]],"mmmm")</f>
        <v>enero</v>
      </c>
      <c r="J110" s="20" t="str">
        <f>TEXT(DATOS[[#This Row],[Fecha Ingreso]],"yyyy")</f>
        <v>2020</v>
      </c>
      <c r="K110" s="3">
        <v>2264</v>
      </c>
      <c r="L110" s="5">
        <v>432.55</v>
      </c>
    </row>
    <row r="111" spans="1:12" x14ac:dyDescent="0.3">
      <c r="A111" t="s">
        <v>115</v>
      </c>
      <c r="B111" t="s">
        <v>1007</v>
      </c>
      <c r="C111">
        <f>LEN(DATOS[[#This Row],[Información]])</f>
        <v>15</v>
      </c>
      <c r="D111">
        <f>FIND("-",DATOS[[#This Row],[Información]])</f>
        <v>7</v>
      </c>
      <c r="E111" t="str">
        <f>LEFT(DATOS[[#This Row],[Información]],DATOS[[#This Row],[separador]]-1)</f>
        <v>México</v>
      </c>
      <c r="F111" t="str">
        <f>RIGHT(DATOS[[#This Row],[Información]],DATOS[[#This Row],[Largo]]-DATOS[[#This Row],[separador]])</f>
        <v>San José</v>
      </c>
      <c r="G111" s="2">
        <v>43831</v>
      </c>
      <c r="H111" s="19" t="str">
        <f>TEXT(DATOS[[#This Row],[Fecha Ingreso]],"ddd")</f>
        <v>mié</v>
      </c>
      <c r="I111" s="20" t="str">
        <f>TEXT(DATOS[[#This Row],[Fecha Ingreso]],"mmmm")</f>
        <v>enero</v>
      </c>
      <c r="J111" s="20" t="str">
        <f>TEXT(DATOS[[#This Row],[Fecha Ingreso]],"yyyy")</f>
        <v>2020</v>
      </c>
      <c r="K111" s="3">
        <v>8995</v>
      </c>
      <c r="L111" s="5">
        <v>142.87</v>
      </c>
    </row>
    <row r="112" spans="1:12" x14ac:dyDescent="0.3">
      <c r="A112" t="s">
        <v>116</v>
      </c>
      <c r="B112" t="s">
        <v>1008</v>
      </c>
      <c r="C112">
        <f>LEN(DATOS[[#This Row],[Información]])</f>
        <v>15</v>
      </c>
      <c r="D112">
        <f>FIND("-",DATOS[[#This Row],[Información]])</f>
        <v>6</v>
      </c>
      <c r="E112" t="str">
        <f>LEFT(DATOS[[#This Row],[Información]],DATOS[[#This Row],[separador]]-1)</f>
        <v>China</v>
      </c>
      <c r="F112" t="str">
        <f>RIGHT(DATOS[[#This Row],[Información]],DATOS[[#This Row],[Largo]]-DATOS[[#This Row],[separador]])</f>
        <v>Sarapiquí</v>
      </c>
      <c r="G112" s="2">
        <v>43836</v>
      </c>
      <c r="H112" s="19" t="str">
        <f>TEXT(DATOS[[#This Row],[Fecha Ingreso]],"ddd")</f>
        <v>lun</v>
      </c>
      <c r="I112" s="20" t="str">
        <f>TEXT(DATOS[[#This Row],[Fecha Ingreso]],"mmmm")</f>
        <v>enero</v>
      </c>
      <c r="J112" s="20" t="str">
        <f>TEXT(DATOS[[#This Row],[Fecha Ingreso]],"yyyy")</f>
        <v>2020</v>
      </c>
      <c r="K112" s="3">
        <v>7503</v>
      </c>
      <c r="L112" s="5">
        <v>434.75</v>
      </c>
    </row>
    <row r="113" spans="1:12" x14ac:dyDescent="0.3">
      <c r="A113" t="s">
        <v>117</v>
      </c>
      <c r="B113" t="s">
        <v>970</v>
      </c>
      <c r="C113">
        <f>LEN(DATOS[[#This Row],[Información]])</f>
        <v>24</v>
      </c>
      <c r="D113">
        <f>FIND("-",DATOS[[#This Row],[Información]])</f>
        <v>15</v>
      </c>
      <c r="E113" t="str">
        <f>LEFT(DATOS[[#This Row],[Información]],DATOS[[#This Row],[separador]]-1)</f>
        <v>Estados Unidos</v>
      </c>
      <c r="F113" t="str">
        <f>RIGHT(DATOS[[#This Row],[Información]],DATOS[[#This Row],[Largo]]-DATOS[[#This Row],[separador]])</f>
        <v>Sarapiquí</v>
      </c>
      <c r="G113" s="2">
        <v>43877</v>
      </c>
      <c r="H113" s="19" t="str">
        <f>TEXT(DATOS[[#This Row],[Fecha Ingreso]],"ddd")</f>
        <v>dom</v>
      </c>
      <c r="I113" s="20" t="str">
        <f>TEXT(DATOS[[#This Row],[Fecha Ingreso]],"mmmm")</f>
        <v>febrero</v>
      </c>
      <c r="J113" s="20" t="str">
        <f>TEXT(DATOS[[#This Row],[Fecha Ingreso]],"yyyy")</f>
        <v>2020</v>
      </c>
      <c r="K113" s="3">
        <v>969</v>
      </c>
      <c r="L113" s="5">
        <v>215.37</v>
      </c>
    </row>
    <row r="114" spans="1:12" x14ac:dyDescent="0.3">
      <c r="A114" t="s">
        <v>118</v>
      </c>
      <c r="B114" t="s">
        <v>961</v>
      </c>
      <c r="C114">
        <f>LEN(DATOS[[#This Row],[Información]])</f>
        <v>29</v>
      </c>
      <c r="D114">
        <f>FIND("-",DATOS[[#This Row],[Información]])</f>
        <v>15</v>
      </c>
      <c r="E114" t="str">
        <f>LEFT(DATOS[[#This Row],[Información]],DATOS[[#This Row],[separador]]-1)</f>
        <v>Estados Unidos</v>
      </c>
      <c r="F114" t="str">
        <f>RIGHT(DATOS[[#This Row],[Información]],DATOS[[#This Row],[Largo]]-DATOS[[#This Row],[separador]])</f>
        <v>Manuel Antonio</v>
      </c>
      <c r="G114" s="2">
        <v>43870</v>
      </c>
      <c r="H114" s="19" t="str">
        <f>TEXT(DATOS[[#This Row],[Fecha Ingreso]],"ddd")</f>
        <v>dom</v>
      </c>
      <c r="I114" s="20" t="str">
        <f>TEXT(DATOS[[#This Row],[Fecha Ingreso]],"mmmm")</f>
        <v>febrero</v>
      </c>
      <c r="J114" s="20" t="str">
        <f>TEXT(DATOS[[#This Row],[Fecha Ingreso]],"yyyy")</f>
        <v>2020</v>
      </c>
      <c r="K114" s="3">
        <v>9140</v>
      </c>
      <c r="L114" s="5">
        <v>331.39</v>
      </c>
    </row>
    <row r="115" spans="1:12" x14ac:dyDescent="0.3">
      <c r="A115" t="s">
        <v>119</v>
      </c>
      <c r="B115" t="s">
        <v>1009</v>
      </c>
      <c r="C115">
        <f>LEN(DATOS[[#This Row],[Información]])</f>
        <v>18</v>
      </c>
      <c r="D115">
        <f>FIND("-",DATOS[[#This Row],[Información]])</f>
        <v>10</v>
      </c>
      <c r="E115" t="str">
        <f>LEFT(DATOS[[#This Row],[Información]],DATOS[[#This Row],[separador]]-1)</f>
        <v>Argentina</v>
      </c>
      <c r="F115" t="str">
        <f>RIGHT(DATOS[[#This Row],[Información]],DATOS[[#This Row],[Largo]]-DATOS[[#This Row],[separador]])</f>
        <v>San José</v>
      </c>
      <c r="G115" s="2">
        <v>43860</v>
      </c>
      <c r="H115" s="19" t="str">
        <f>TEXT(DATOS[[#This Row],[Fecha Ingreso]],"ddd")</f>
        <v>jue</v>
      </c>
      <c r="I115" s="20" t="str">
        <f>TEXT(DATOS[[#This Row],[Fecha Ingreso]],"mmmm")</f>
        <v>enero</v>
      </c>
      <c r="J115" s="20" t="str">
        <f>TEXT(DATOS[[#This Row],[Fecha Ingreso]],"yyyy")</f>
        <v>2020</v>
      </c>
      <c r="K115" s="3">
        <v>9521</v>
      </c>
      <c r="L115" s="5">
        <v>172.8</v>
      </c>
    </row>
    <row r="116" spans="1:12" x14ac:dyDescent="0.3">
      <c r="A116" t="s">
        <v>120</v>
      </c>
      <c r="B116" t="s">
        <v>1010</v>
      </c>
      <c r="C116">
        <f>LEN(DATOS[[#This Row],[Información]])</f>
        <v>20</v>
      </c>
      <c r="D116">
        <f>FIND("-",DATOS[[#This Row],[Información]])</f>
        <v>10</v>
      </c>
      <c r="E116" t="str">
        <f>LEFT(DATOS[[#This Row],[Información]],DATOS[[#This Row],[separador]]-1)</f>
        <v>Argentina</v>
      </c>
      <c r="F116" t="str">
        <f>RIGHT(DATOS[[#This Row],[Información]],DATOS[[#This Row],[Largo]]-DATOS[[#This Row],[separador]])</f>
        <v>Dominicana</v>
      </c>
      <c r="G116" s="2">
        <v>43837</v>
      </c>
      <c r="H116" s="19" t="str">
        <f>TEXT(DATOS[[#This Row],[Fecha Ingreso]],"ddd")</f>
        <v>mar</v>
      </c>
      <c r="I116" s="20" t="str">
        <f>TEXT(DATOS[[#This Row],[Fecha Ingreso]],"mmmm")</f>
        <v>enero</v>
      </c>
      <c r="J116" s="20" t="str">
        <f>TEXT(DATOS[[#This Row],[Fecha Ingreso]],"yyyy")</f>
        <v>2020</v>
      </c>
      <c r="K116" s="3">
        <v>1747</v>
      </c>
      <c r="L116" s="5">
        <v>252.43</v>
      </c>
    </row>
    <row r="117" spans="1:12" x14ac:dyDescent="0.3">
      <c r="A117" t="s">
        <v>121</v>
      </c>
      <c r="B117" t="s">
        <v>973</v>
      </c>
      <c r="C117">
        <f>LEN(DATOS[[#This Row],[Información]])</f>
        <v>22</v>
      </c>
      <c r="D117">
        <f>FIND("-",DATOS[[#This Row],[Información]])</f>
        <v>10</v>
      </c>
      <c r="E117" t="str">
        <f>LEFT(DATOS[[#This Row],[Información]],DATOS[[#This Row],[separador]]-1)</f>
        <v>Argentina</v>
      </c>
      <c r="F117" t="str">
        <f>RIGHT(DATOS[[#This Row],[Información]],DATOS[[#This Row],[Largo]]-DATOS[[#This Row],[separador]])</f>
        <v>Puerto Viejo</v>
      </c>
      <c r="G117" s="2">
        <v>43870</v>
      </c>
      <c r="H117" s="19" t="str">
        <f>TEXT(DATOS[[#This Row],[Fecha Ingreso]],"ddd")</f>
        <v>dom</v>
      </c>
      <c r="I117" s="20" t="str">
        <f>TEXT(DATOS[[#This Row],[Fecha Ingreso]],"mmmm")</f>
        <v>febrero</v>
      </c>
      <c r="J117" s="20" t="str">
        <f>TEXT(DATOS[[#This Row],[Fecha Ingreso]],"yyyy")</f>
        <v>2020</v>
      </c>
      <c r="K117" s="3">
        <v>8267</v>
      </c>
      <c r="L117" s="5">
        <v>223.91</v>
      </c>
    </row>
    <row r="118" spans="1:12" x14ac:dyDescent="0.3">
      <c r="A118" t="s">
        <v>122</v>
      </c>
      <c r="B118" t="s">
        <v>1011</v>
      </c>
      <c r="C118">
        <f>LEN(DATOS[[#This Row],[Información]])</f>
        <v>17</v>
      </c>
      <c r="D118">
        <f>FIND("-",DATOS[[#This Row],[Información]])</f>
        <v>9</v>
      </c>
      <c r="E118" t="str">
        <f>LEFT(DATOS[[#This Row],[Información]],DATOS[[#This Row],[separador]]-1)</f>
        <v>Alemania</v>
      </c>
      <c r="F118" t="str">
        <f>RIGHT(DATOS[[#This Row],[Información]],DATOS[[#This Row],[Largo]]-DATOS[[#This Row],[separador]])</f>
        <v>San José</v>
      </c>
      <c r="G118" s="2">
        <v>43868</v>
      </c>
      <c r="H118" s="19" t="str">
        <f>TEXT(DATOS[[#This Row],[Fecha Ingreso]],"ddd")</f>
        <v>vie</v>
      </c>
      <c r="I118" s="20" t="str">
        <f>TEXT(DATOS[[#This Row],[Fecha Ingreso]],"mmmm")</f>
        <v>febrero</v>
      </c>
      <c r="J118" s="20" t="str">
        <f>TEXT(DATOS[[#This Row],[Fecha Ingreso]],"yyyy")</f>
        <v>2020</v>
      </c>
      <c r="K118" s="3">
        <v>4175</v>
      </c>
      <c r="L118" s="5">
        <v>438.34</v>
      </c>
    </row>
    <row r="119" spans="1:12" x14ac:dyDescent="0.3">
      <c r="A119" t="s">
        <v>123</v>
      </c>
      <c r="B119" t="s">
        <v>954</v>
      </c>
      <c r="C119">
        <f>LEN(DATOS[[#This Row],[Información]])</f>
        <v>20</v>
      </c>
      <c r="D119">
        <f>FIND("-",DATOS[[#This Row],[Información]])</f>
        <v>6</v>
      </c>
      <c r="E119" t="str">
        <f>LEFT(DATOS[[#This Row],[Información]],DATOS[[#This Row],[separador]]-1)</f>
        <v>China</v>
      </c>
      <c r="F119" t="str">
        <f>RIGHT(DATOS[[#This Row],[Información]],DATOS[[#This Row],[Largo]]-DATOS[[#This Row],[separador]])</f>
        <v>Manuel Antonio</v>
      </c>
      <c r="G119" s="2">
        <v>43873</v>
      </c>
      <c r="H119" s="19" t="str">
        <f>TEXT(DATOS[[#This Row],[Fecha Ingreso]],"ddd")</f>
        <v>mié</v>
      </c>
      <c r="I119" s="20" t="str">
        <f>TEXT(DATOS[[#This Row],[Fecha Ingreso]],"mmmm")</f>
        <v>febrero</v>
      </c>
      <c r="J119" s="20" t="str">
        <f>TEXT(DATOS[[#This Row],[Fecha Ingreso]],"yyyy")</f>
        <v>2020</v>
      </c>
      <c r="K119" s="3">
        <v>3368</v>
      </c>
      <c r="L119" s="5">
        <v>445.47</v>
      </c>
    </row>
    <row r="120" spans="1:12" x14ac:dyDescent="0.3">
      <c r="A120" t="s">
        <v>124</v>
      </c>
      <c r="B120" t="s">
        <v>999</v>
      </c>
      <c r="C120">
        <f>LEN(DATOS[[#This Row],[Información]])</f>
        <v>21</v>
      </c>
      <c r="D120">
        <f>FIND("-",DATOS[[#This Row],[Información]])</f>
        <v>7</v>
      </c>
      <c r="E120" t="str">
        <f>LEFT(DATOS[[#This Row],[Información]],DATOS[[#This Row],[separador]]-1)</f>
        <v>Canadá</v>
      </c>
      <c r="F120" t="str">
        <f>RIGHT(DATOS[[#This Row],[Información]],DATOS[[#This Row],[Largo]]-DATOS[[#This Row],[separador]])</f>
        <v>Manuel Antonio</v>
      </c>
      <c r="G120" s="2">
        <v>43881</v>
      </c>
      <c r="H120" s="19" t="str">
        <f>TEXT(DATOS[[#This Row],[Fecha Ingreso]],"ddd")</f>
        <v>jue</v>
      </c>
      <c r="I120" s="20" t="str">
        <f>TEXT(DATOS[[#This Row],[Fecha Ingreso]],"mmmm")</f>
        <v>febrero</v>
      </c>
      <c r="J120" s="20" t="str">
        <f>TEXT(DATOS[[#This Row],[Fecha Ingreso]],"yyyy")</f>
        <v>2020</v>
      </c>
      <c r="K120" s="3">
        <v>8848</v>
      </c>
      <c r="L120" s="5">
        <v>457.36</v>
      </c>
    </row>
    <row r="121" spans="1:12" x14ac:dyDescent="0.3">
      <c r="A121" t="s">
        <v>125</v>
      </c>
      <c r="B121" t="s">
        <v>983</v>
      </c>
      <c r="C121">
        <f>LEN(DATOS[[#This Row],[Información]])</f>
        <v>25</v>
      </c>
      <c r="D121">
        <f>FIND("-",DATOS[[#This Row],[Información]])</f>
        <v>15</v>
      </c>
      <c r="E121" t="str">
        <f>LEFT(DATOS[[#This Row],[Información]],DATOS[[#This Row],[separador]]-1)</f>
        <v>Estados Unidos</v>
      </c>
      <c r="F121" t="str">
        <f>RIGHT(DATOS[[#This Row],[Información]],DATOS[[#This Row],[Largo]]-DATOS[[#This Row],[separador]])</f>
        <v>Dominicana</v>
      </c>
      <c r="G121" s="2">
        <v>43880</v>
      </c>
      <c r="H121" s="19" t="str">
        <f>TEXT(DATOS[[#This Row],[Fecha Ingreso]],"ddd")</f>
        <v>mié</v>
      </c>
      <c r="I121" s="20" t="str">
        <f>TEXT(DATOS[[#This Row],[Fecha Ingreso]],"mmmm")</f>
        <v>febrero</v>
      </c>
      <c r="J121" s="20" t="str">
        <f>TEXT(DATOS[[#This Row],[Fecha Ingreso]],"yyyy")</f>
        <v>2020</v>
      </c>
      <c r="K121" s="3">
        <v>696</v>
      </c>
      <c r="L121" s="5">
        <v>468.07</v>
      </c>
    </row>
    <row r="122" spans="1:12" x14ac:dyDescent="0.3">
      <c r="A122" t="s">
        <v>126</v>
      </c>
      <c r="B122" t="s">
        <v>960</v>
      </c>
      <c r="C122">
        <f>LEN(DATOS[[#This Row],[Información]])</f>
        <v>17</v>
      </c>
      <c r="D122">
        <f>FIND("-",DATOS[[#This Row],[Información]])</f>
        <v>6</v>
      </c>
      <c r="E122" t="str">
        <f>LEFT(DATOS[[#This Row],[Información]],DATOS[[#This Row],[separador]]-1)</f>
        <v>China</v>
      </c>
      <c r="F122" t="str">
        <f>RIGHT(DATOS[[#This Row],[Información]],DATOS[[#This Row],[Largo]]-DATOS[[#This Row],[separador]])</f>
        <v>Río Celeste</v>
      </c>
      <c r="G122" s="2">
        <v>43858</v>
      </c>
      <c r="H122" s="19" t="str">
        <f>TEXT(DATOS[[#This Row],[Fecha Ingreso]],"ddd")</f>
        <v>mar</v>
      </c>
      <c r="I122" s="20" t="str">
        <f>TEXT(DATOS[[#This Row],[Fecha Ingreso]],"mmmm")</f>
        <v>enero</v>
      </c>
      <c r="J122" s="20" t="str">
        <f>TEXT(DATOS[[#This Row],[Fecha Ingreso]],"yyyy")</f>
        <v>2020</v>
      </c>
      <c r="K122" s="3">
        <v>9888</v>
      </c>
      <c r="L122" s="5">
        <v>439.58</v>
      </c>
    </row>
    <row r="123" spans="1:12" x14ac:dyDescent="0.3">
      <c r="A123" t="s">
        <v>127</v>
      </c>
      <c r="B123" t="s">
        <v>991</v>
      </c>
      <c r="C123">
        <f>LEN(DATOS[[#This Row],[Información]])</f>
        <v>19</v>
      </c>
      <c r="D123">
        <f>FIND("-",DATOS[[#This Row],[Información]])</f>
        <v>10</v>
      </c>
      <c r="E123" t="str">
        <f>LEFT(DATOS[[#This Row],[Información]],DATOS[[#This Row],[separador]]-1)</f>
        <v>Argentina</v>
      </c>
      <c r="F123" t="str">
        <f>RIGHT(DATOS[[#This Row],[Información]],DATOS[[#This Row],[Largo]]-DATOS[[#This Row],[separador]])</f>
        <v>Sarapiquí</v>
      </c>
      <c r="G123" s="2">
        <v>43836</v>
      </c>
      <c r="H123" s="19" t="str">
        <f>TEXT(DATOS[[#This Row],[Fecha Ingreso]],"ddd")</f>
        <v>lun</v>
      </c>
      <c r="I123" s="20" t="str">
        <f>TEXT(DATOS[[#This Row],[Fecha Ingreso]],"mmmm")</f>
        <v>enero</v>
      </c>
      <c r="J123" s="20" t="str">
        <f>TEXT(DATOS[[#This Row],[Fecha Ingreso]],"yyyy")</f>
        <v>2020</v>
      </c>
      <c r="K123" s="3">
        <v>1736</v>
      </c>
      <c r="L123" s="5">
        <v>87.28</v>
      </c>
    </row>
    <row r="124" spans="1:12" x14ac:dyDescent="0.3">
      <c r="A124" t="s">
        <v>128</v>
      </c>
      <c r="B124" t="s">
        <v>1012</v>
      </c>
      <c r="C124">
        <f>LEN(DATOS[[#This Row],[Información]])</f>
        <v>17</v>
      </c>
      <c r="D124">
        <f>FIND("-",DATOS[[#This Row],[Información]])</f>
        <v>7</v>
      </c>
      <c r="E124" t="str">
        <f>LEFT(DATOS[[#This Row],[Información]],DATOS[[#This Row],[separador]]-1)</f>
        <v>España</v>
      </c>
      <c r="F124" t="str">
        <f>RIGHT(DATOS[[#This Row],[Información]],DATOS[[#This Row],[Largo]]-DATOS[[#This Row],[separador]])</f>
        <v>Dominicana</v>
      </c>
      <c r="G124" s="2">
        <v>43858</v>
      </c>
      <c r="H124" s="19" t="str">
        <f>TEXT(DATOS[[#This Row],[Fecha Ingreso]],"ddd")</f>
        <v>mar</v>
      </c>
      <c r="I124" s="20" t="str">
        <f>TEXT(DATOS[[#This Row],[Fecha Ingreso]],"mmmm")</f>
        <v>enero</v>
      </c>
      <c r="J124" s="20" t="str">
        <f>TEXT(DATOS[[#This Row],[Fecha Ingreso]],"yyyy")</f>
        <v>2020</v>
      </c>
      <c r="K124" s="3">
        <v>9518</v>
      </c>
      <c r="L124" s="5">
        <v>310.81</v>
      </c>
    </row>
    <row r="125" spans="1:12" x14ac:dyDescent="0.3">
      <c r="A125" t="s">
        <v>129</v>
      </c>
      <c r="B125" t="s">
        <v>1013</v>
      </c>
      <c r="C125">
        <f>LEN(DATOS[[#This Row],[Información]])</f>
        <v>21</v>
      </c>
      <c r="D125">
        <f>FIND("-",DATOS[[#This Row],[Información]])</f>
        <v>12</v>
      </c>
      <c r="E125" t="str">
        <f>LEFT(DATOS[[#This Row],[Información]],DATOS[[#This Row],[separador]]-1)</f>
        <v>Reino Unido</v>
      </c>
      <c r="F125" t="str">
        <f>RIGHT(DATOS[[#This Row],[Información]],DATOS[[#This Row],[Largo]]-DATOS[[#This Row],[separador]])</f>
        <v>Sarapiquí</v>
      </c>
      <c r="G125" s="2">
        <v>43839</v>
      </c>
      <c r="H125" s="19" t="str">
        <f>TEXT(DATOS[[#This Row],[Fecha Ingreso]],"ddd")</f>
        <v>jue</v>
      </c>
      <c r="I125" s="20" t="str">
        <f>TEXT(DATOS[[#This Row],[Fecha Ingreso]],"mmmm")</f>
        <v>enero</v>
      </c>
      <c r="J125" s="20" t="str">
        <f>TEXT(DATOS[[#This Row],[Fecha Ingreso]],"yyyy")</f>
        <v>2020</v>
      </c>
      <c r="K125" s="3">
        <v>941</v>
      </c>
      <c r="L125" s="5">
        <v>385.16</v>
      </c>
    </row>
    <row r="126" spans="1:12" x14ac:dyDescent="0.3">
      <c r="A126" t="s">
        <v>130</v>
      </c>
      <c r="B126" t="s">
        <v>966</v>
      </c>
      <c r="C126">
        <f>LEN(DATOS[[#This Row],[Información]])</f>
        <v>18</v>
      </c>
      <c r="D126">
        <f>FIND("-",DATOS[[#This Row],[Información]])</f>
        <v>7</v>
      </c>
      <c r="E126" t="str">
        <f>LEFT(DATOS[[#This Row],[Información]],DATOS[[#This Row],[separador]]-1)</f>
        <v>Canadá</v>
      </c>
      <c r="F126" t="str">
        <f>RIGHT(DATOS[[#This Row],[Información]],DATOS[[#This Row],[Largo]]-DATOS[[#This Row],[separador]])</f>
        <v>Río Celeste</v>
      </c>
      <c r="G126" s="2">
        <v>43881</v>
      </c>
      <c r="H126" s="19" t="str">
        <f>TEXT(DATOS[[#This Row],[Fecha Ingreso]],"ddd")</f>
        <v>jue</v>
      </c>
      <c r="I126" s="20" t="str">
        <f>TEXT(DATOS[[#This Row],[Fecha Ingreso]],"mmmm")</f>
        <v>febrero</v>
      </c>
      <c r="J126" s="20" t="str">
        <f>TEXT(DATOS[[#This Row],[Fecha Ingreso]],"yyyy")</f>
        <v>2020</v>
      </c>
      <c r="K126" s="3">
        <v>7715</v>
      </c>
      <c r="L126" s="5">
        <v>233.46</v>
      </c>
    </row>
    <row r="127" spans="1:12" x14ac:dyDescent="0.3">
      <c r="A127" t="s">
        <v>131</v>
      </c>
      <c r="B127" t="s">
        <v>982</v>
      </c>
      <c r="C127">
        <f>LEN(DATOS[[#This Row],[Información]])</f>
        <v>18</v>
      </c>
      <c r="D127">
        <f>FIND("-",DATOS[[#This Row],[Información]])</f>
        <v>7</v>
      </c>
      <c r="E127" t="str">
        <f>LEFT(DATOS[[#This Row],[Información]],DATOS[[#This Row],[separador]]-1)</f>
        <v>México</v>
      </c>
      <c r="F127" t="str">
        <f>RIGHT(DATOS[[#This Row],[Información]],DATOS[[#This Row],[Largo]]-DATOS[[#This Row],[separador]])</f>
        <v>Volcán Poás</v>
      </c>
      <c r="G127" s="2">
        <v>43840</v>
      </c>
      <c r="H127" s="19" t="str">
        <f>TEXT(DATOS[[#This Row],[Fecha Ingreso]],"ddd")</f>
        <v>vie</v>
      </c>
      <c r="I127" s="20" t="str">
        <f>TEXT(DATOS[[#This Row],[Fecha Ingreso]],"mmmm")</f>
        <v>enero</v>
      </c>
      <c r="J127" s="20" t="str">
        <f>TEXT(DATOS[[#This Row],[Fecha Ingreso]],"yyyy")</f>
        <v>2020</v>
      </c>
      <c r="K127" s="3">
        <v>736</v>
      </c>
      <c r="L127" s="5">
        <v>473.31</v>
      </c>
    </row>
    <row r="128" spans="1:12" x14ac:dyDescent="0.3">
      <c r="A128" t="s">
        <v>132</v>
      </c>
      <c r="B128" t="s">
        <v>964</v>
      </c>
      <c r="C128">
        <f>LEN(DATOS[[#This Row],[Información]])</f>
        <v>19</v>
      </c>
      <c r="D128">
        <f>FIND("-",DATOS[[#This Row],[Información]])</f>
        <v>7</v>
      </c>
      <c r="E128" t="str">
        <f>LEFT(DATOS[[#This Row],[Información]],DATOS[[#This Row],[separador]]-1)</f>
        <v>México</v>
      </c>
      <c r="F128" t="str">
        <f>RIGHT(DATOS[[#This Row],[Información]],DATOS[[#This Row],[Largo]]-DATOS[[#This Row],[separador]])</f>
        <v>Puerto Viejo</v>
      </c>
      <c r="G128" s="2">
        <v>43856</v>
      </c>
      <c r="H128" s="19" t="str">
        <f>TEXT(DATOS[[#This Row],[Fecha Ingreso]],"ddd")</f>
        <v>dom</v>
      </c>
      <c r="I128" s="20" t="str">
        <f>TEXT(DATOS[[#This Row],[Fecha Ingreso]],"mmmm")</f>
        <v>enero</v>
      </c>
      <c r="J128" s="20" t="str">
        <f>TEXT(DATOS[[#This Row],[Fecha Ingreso]],"yyyy")</f>
        <v>2020</v>
      </c>
      <c r="K128" s="3">
        <v>6216</v>
      </c>
      <c r="L128" s="5">
        <v>496.81</v>
      </c>
    </row>
    <row r="129" spans="1:12" x14ac:dyDescent="0.3">
      <c r="A129" t="s">
        <v>133</v>
      </c>
      <c r="B129" t="s">
        <v>1000</v>
      </c>
      <c r="C129">
        <f>LEN(DATOS[[#This Row],[Información]])</f>
        <v>18</v>
      </c>
      <c r="D129">
        <f>FIND("-",DATOS[[#This Row],[Información]])</f>
        <v>7</v>
      </c>
      <c r="E129" t="str">
        <f>LEFT(DATOS[[#This Row],[Información]],DATOS[[#This Row],[separador]]-1)</f>
        <v>España</v>
      </c>
      <c r="F129" t="str">
        <f>RIGHT(DATOS[[#This Row],[Información]],DATOS[[#This Row],[Largo]]-DATOS[[#This Row],[separador]])</f>
        <v>Volcán Poás</v>
      </c>
      <c r="G129" s="2">
        <v>43832</v>
      </c>
      <c r="H129" s="19" t="str">
        <f>TEXT(DATOS[[#This Row],[Fecha Ingreso]],"ddd")</f>
        <v>jue</v>
      </c>
      <c r="I129" s="20" t="str">
        <f>TEXT(DATOS[[#This Row],[Fecha Ingreso]],"mmmm")</f>
        <v>enero</v>
      </c>
      <c r="J129" s="20" t="str">
        <f>TEXT(DATOS[[#This Row],[Fecha Ingreso]],"yyyy")</f>
        <v>2020</v>
      </c>
      <c r="K129" s="3">
        <v>6273</v>
      </c>
      <c r="L129" s="5">
        <v>231.26</v>
      </c>
    </row>
    <row r="130" spans="1:12" x14ac:dyDescent="0.3">
      <c r="A130" t="s">
        <v>134</v>
      </c>
      <c r="B130" t="s">
        <v>995</v>
      </c>
      <c r="C130">
        <f>LEN(DATOS[[#This Row],[Información]])</f>
        <v>23</v>
      </c>
      <c r="D130">
        <f>FIND("-",DATOS[[#This Row],[Información]])</f>
        <v>12</v>
      </c>
      <c r="E130" t="str">
        <f>LEFT(DATOS[[#This Row],[Información]],DATOS[[#This Row],[separador]]-1)</f>
        <v>Reino Unido</v>
      </c>
      <c r="F130" t="str">
        <f>RIGHT(DATOS[[#This Row],[Información]],DATOS[[#This Row],[Largo]]-DATOS[[#This Row],[separador]])</f>
        <v>Volcán Poás</v>
      </c>
      <c r="G130" s="2">
        <v>43874</v>
      </c>
      <c r="H130" s="19" t="str">
        <f>TEXT(DATOS[[#This Row],[Fecha Ingreso]],"ddd")</f>
        <v>jue</v>
      </c>
      <c r="I130" s="20" t="str">
        <f>TEXT(DATOS[[#This Row],[Fecha Ingreso]],"mmmm")</f>
        <v>febrero</v>
      </c>
      <c r="J130" s="20" t="str">
        <f>TEXT(DATOS[[#This Row],[Fecha Ingreso]],"yyyy")</f>
        <v>2020</v>
      </c>
      <c r="K130" s="3">
        <v>5713</v>
      </c>
      <c r="L130" s="5">
        <v>495.8</v>
      </c>
    </row>
    <row r="131" spans="1:12" x14ac:dyDescent="0.3">
      <c r="A131" t="s">
        <v>135</v>
      </c>
      <c r="B131" t="s">
        <v>995</v>
      </c>
      <c r="C131">
        <f>LEN(DATOS[[#This Row],[Información]])</f>
        <v>23</v>
      </c>
      <c r="D131">
        <f>FIND("-",DATOS[[#This Row],[Información]])</f>
        <v>12</v>
      </c>
      <c r="E131" t="str">
        <f>LEFT(DATOS[[#This Row],[Información]],DATOS[[#This Row],[separador]]-1)</f>
        <v>Reino Unido</v>
      </c>
      <c r="F131" t="str">
        <f>RIGHT(DATOS[[#This Row],[Información]],DATOS[[#This Row],[Largo]]-DATOS[[#This Row],[separador]])</f>
        <v>Volcán Poás</v>
      </c>
      <c r="G131" s="2">
        <v>43885</v>
      </c>
      <c r="H131" s="19" t="str">
        <f>TEXT(DATOS[[#This Row],[Fecha Ingreso]],"ddd")</f>
        <v>lun</v>
      </c>
      <c r="I131" s="20" t="str">
        <f>TEXT(DATOS[[#This Row],[Fecha Ingreso]],"mmmm")</f>
        <v>febrero</v>
      </c>
      <c r="J131" s="20" t="str">
        <f>TEXT(DATOS[[#This Row],[Fecha Ingreso]],"yyyy")</f>
        <v>2020</v>
      </c>
      <c r="K131" s="3">
        <v>4193</v>
      </c>
      <c r="L131" s="5">
        <v>298.8</v>
      </c>
    </row>
    <row r="132" spans="1:12" x14ac:dyDescent="0.3">
      <c r="A132" t="s">
        <v>136</v>
      </c>
      <c r="B132" t="s">
        <v>979</v>
      </c>
      <c r="C132">
        <f>LEN(DATOS[[#This Row],[Información]])</f>
        <v>16</v>
      </c>
      <c r="D132">
        <f>FIND("-",DATOS[[#This Row],[Información]])</f>
        <v>9</v>
      </c>
      <c r="E132" t="str">
        <f>LEFT(DATOS[[#This Row],[Información]],DATOS[[#This Row],[separador]]-1)</f>
        <v>Alemania</v>
      </c>
      <c r="F132" t="str">
        <f>RIGHT(DATOS[[#This Row],[Información]],DATOS[[#This Row],[Largo]]-DATOS[[#This Row],[separador]])</f>
        <v>Liberia</v>
      </c>
      <c r="G132" s="2">
        <v>43873</v>
      </c>
      <c r="H132" s="19" t="str">
        <f>TEXT(DATOS[[#This Row],[Fecha Ingreso]],"ddd")</f>
        <v>mié</v>
      </c>
      <c r="I132" s="20" t="str">
        <f>TEXT(DATOS[[#This Row],[Fecha Ingreso]],"mmmm")</f>
        <v>febrero</v>
      </c>
      <c r="J132" s="20" t="str">
        <f>TEXT(DATOS[[#This Row],[Fecha Ingreso]],"yyyy")</f>
        <v>2020</v>
      </c>
      <c r="K132" s="3">
        <v>4001</v>
      </c>
      <c r="L132" s="5">
        <v>138.15</v>
      </c>
    </row>
    <row r="133" spans="1:12" x14ac:dyDescent="0.3">
      <c r="A133" t="s">
        <v>137</v>
      </c>
      <c r="B133" t="s">
        <v>1001</v>
      </c>
      <c r="C133">
        <f>LEN(DATOS[[#This Row],[Información]])</f>
        <v>21</v>
      </c>
      <c r="D133">
        <f>FIND("-",DATOS[[#This Row],[Información]])</f>
        <v>10</v>
      </c>
      <c r="E133" t="str">
        <f>LEFT(DATOS[[#This Row],[Información]],DATOS[[#This Row],[separador]]-1)</f>
        <v>Argentina</v>
      </c>
      <c r="F133" t="str">
        <f>RIGHT(DATOS[[#This Row],[Información]],DATOS[[#This Row],[Largo]]-DATOS[[#This Row],[separador]])</f>
        <v>Río Celeste</v>
      </c>
      <c r="G133" s="2">
        <v>43841</v>
      </c>
      <c r="H133" s="19" t="str">
        <f>TEXT(DATOS[[#This Row],[Fecha Ingreso]],"ddd")</f>
        <v>sáb</v>
      </c>
      <c r="I133" s="20" t="str">
        <f>TEXT(DATOS[[#This Row],[Fecha Ingreso]],"mmmm")</f>
        <v>enero</v>
      </c>
      <c r="J133" s="20" t="str">
        <f>TEXT(DATOS[[#This Row],[Fecha Ingreso]],"yyyy")</f>
        <v>2020</v>
      </c>
      <c r="K133" s="3">
        <v>7375</v>
      </c>
      <c r="L133" s="5">
        <v>111.51</v>
      </c>
    </row>
    <row r="134" spans="1:12" x14ac:dyDescent="0.3">
      <c r="A134" t="s">
        <v>138</v>
      </c>
      <c r="B134" t="s">
        <v>1013</v>
      </c>
      <c r="C134">
        <f>LEN(DATOS[[#This Row],[Información]])</f>
        <v>21</v>
      </c>
      <c r="D134">
        <f>FIND("-",DATOS[[#This Row],[Información]])</f>
        <v>12</v>
      </c>
      <c r="E134" t="str">
        <f>LEFT(DATOS[[#This Row],[Información]],DATOS[[#This Row],[separador]]-1)</f>
        <v>Reino Unido</v>
      </c>
      <c r="F134" t="str">
        <f>RIGHT(DATOS[[#This Row],[Información]],DATOS[[#This Row],[Largo]]-DATOS[[#This Row],[separador]])</f>
        <v>Sarapiquí</v>
      </c>
      <c r="G134" s="2">
        <v>43880</v>
      </c>
      <c r="H134" s="19" t="str">
        <f>TEXT(DATOS[[#This Row],[Fecha Ingreso]],"ddd")</f>
        <v>mié</v>
      </c>
      <c r="I134" s="20" t="str">
        <f>TEXT(DATOS[[#This Row],[Fecha Ingreso]],"mmmm")</f>
        <v>febrero</v>
      </c>
      <c r="J134" s="20" t="str">
        <f>TEXT(DATOS[[#This Row],[Fecha Ingreso]],"yyyy")</f>
        <v>2020</v>
      </c>
      <c r="K134" s="3">
        <v>8269</v>
      </c>
      <c r="L134" s="5">
        <v>208.09</v>
      </c>
    </row>
    <row r="135" spans="1:12" x14ac:dyDescent="0.3">
      <c r="A135" t="s">
        <v>139</v>
      </c>
      <c r="B135" t="s">
        <v>991</v>
      </c>
      <c r="C135">
        <f>LEN(DATOS[[#This Row],[Información]])</f>
        <v>19</v>
      </c>
      <c r="D135">
        <f>FIND("-",DATOS[[#This Row],[Información]])</f>
        <v>10</v>
      </c>
      <c r="E135" t="str">
        <f>LEFT(DATOS[[#This Row],[Información]],DATOS[[#This Row],[separador]]-1)</f>
        <v>Argentina</v>
      </c>
      <c r="F135" t="str">
        <f>RIGHT(DATOS[[#This Row],[Información]],DATOS[[#This Row],[Largo]]-DATOS[[#This Row],[separador]])</f>
        <v>Sarapiquí</v>
      </c>
      <c r="G135" s="2">
        <v>43867</v>
      </c>
      <c r="H135" s="19" t="str">
        <f>TEXT(DATOS[[#This Row],[Fecha Ingreso]],"ddd")</f>
        <v>jue</v>
      </c>
      <c r="I135" s="20" t="str">
        <f>TEXT(DATOS[[#This Row],[Fecha Ingreso]],"mmmm")</f>
        <v>febrero</v>
      </c>
      <c r="J135" s="20" t="str">
        <f>TEXT(DATOS[[#This Row],[Fecha Ingreso]],"yyyy")</f>
        <v>2020</v>
      </c>
      <c r="K135" s="3">
        <v>5164</v>
      </c>
      <c r="L135" s="5">
        <v>129.44999999999999</v>
      </c>
    </row>
    <row r="136" spans="1:12" x14ac:dyDescent="0.3">
      <c r="A136" t="s">
        <v>140</v>
      </c>
      <c r="B136" t="s">
        <v>966</v>
      </c>
      <c r="C136">
        <f>LEN(DATOS[[#This Row],[Información]])</f>
        <v>18</v>
      </c>
      <c r="D136">
        <f>FIND("-",DATOS[[#This Row],[Información]])</f>
        <v>7</v>
      </c>
      <c r="E136" t="str">
        <f>LEFT(DATOS[[#This Row],[Información]],DATOS[[#This Row],[separador]]-1)</f>
        <v>Canadá</v>
      </c>
      <c r="F136" t="str">
        <f>RIGHT(DATOS[[#This Row],[Información]],DATOS[[#This Row],[Largo]]-DATOS[[#This Row],[separador]])</f>
        <v>Río Celeste</v>
      </c>
      <c r="G136" s="2">
        <v>43886</v>
      </c>
      <c r="H136" s="19" t="str">
        <f>TEXT(DATOS[[#This Row],[Fecha Ingreso]],"ddd")</f>
        <v>mar</v>
      </c>
      <c r="I136" s="20" t="str">
        <f>TEXT(DATOS[[#This Row],[Fecha Ingreso]],"mmmm")</f>
        <v>febrero</v>
      </c>
      <c r="J136" s="20" t="str">
        <f>TEXT(DATOS[[#This Row],[Fecha Ingreso]],"yyyy")</f>
        <v>2020</v>
      </c>
      <c r="K136" s="3">
        <v>4896</v>
      </c>
      <c r="L136" s="5">
        <v>490.82</v>
      </c>
    </row>
    <row r="137" spans="1:12" x14ac:dyDescent="0.3">
      <c r="A137" t="s">
        <v>141</v>
      </c>
      <c r="B137" t="s">
        <v>967</v>
      </c>
      <c r="C137">
        <f>LEN(DATOS[[#This Row],[Información]])</f>
        <v>19</v>
      </c>
      <c r="D137">
        <f>FIND("-",DATOS[[#This Row],[Información]])</f>
        <v>7</v>
      </c>
      <c r="E137" t="str">
        <f>LEFT(DATOS[[#This Row],[Información]],DATOS[[#This Row],[separador]]-1)</f>
        <v>Canadá</v>
      </c>
      <c r="F137" t="str">
        <f>RIGHT(DATOS[[#This Row],[Información]],DATOS[[#This Row],[Largo]]-DATOS[[#This Row],[separador]])</f>
        <v>Puerto Viejo</v>
      </c>
      <c r="G137" s="2">
        <v>43879</v>
      </c>
      <c r="H137" s="19" t="str">
        <f>TEXT(DATOS[[#This Row],[Fecha Ingreso]],"ddd")</f>
        <v>mar</v>
      </c>
      <c r="I137" s="20" t="str">
        <f>TEXT(DATOS[[#This Row],[Fecha Ingreso]],"mmmm")</f>
        <v>febrero</v>
      </c>
      <c r="J137" s="20" t="str">
        <f>TEXT(DATOS[[#This Row],[Fecha Ingreso]],"yyyy")</f>
        <v>2020</v>
      </c>
      <c r="K137" s="3">
        <v>3815</v>
      </c>
      <c r="L137" s="5">
        <v>437.95</v>
      </c>
    </row>
    <row r="138" spans="1:12" x14ac:dyDescent="0.3">
      <c r="A138" t="s">
        <v>142</v>
      </c>
      <c r="B138" t="s">
        <v>1014</v>
      </c>
      <c r="C138">
        <f>LEN(DATOS[[#This Row],[Información]])</f>
        <v>19</v>
      </c>
      <c r="D138">
        <f>FIND("-",DATOS[[#This Row],[Información]])</f>
        <v>12</v>
      </c>
      <c r="E138" t="str">
        <f>LEFT(DATOS[[#This Row],[Información]],DATOS[[#This Row],[separador]]-1)</f>
        <v>Reino Unido</v>
      </c>
      <c r="F138" t="str">
        <f>RIGHT(DATOS[[#This Row],[Información]],DATOS[[#This Row],[Largo]]-DATOS[[#This Row],[separador]])</f>
        <v>Fortuna</v>
      </c>
      <c r="G138" s="2">
        <v>43858</v>
      </c>
      <c r="H138" s="19" t="str">
        <f>TEXT(DATOS[[#This Row],[Fecha Ingreso]],"ddd")</f>
        <v>mar</v>
      </c>
      <c r="I138" s="20" t="str">
        <f>TEXT(DATOS[[#This Row],[Fecha Ingreso]],"mmmm")</f>
        <v>enero</v>
      </c>
      <c r="J138" s="20" t="str">
        <f>TEXT(DATOS[[#This Row],[Fecha Ingreso]],"yyyy")</f>
        <v>2020</v>
      </c>
      <c r="K138" s="3">
        <v>7431</v>
      </c>
      <c r="L138" s="5">
        <v>133.69999999999999</v>
      </c>
    </row>
    <row r="139" spans="1:12" x14ac:dyDescent="0.3">
      <c r="A139" t="s">
        <v>143</v>
      </c>
      <c r="B139" t="s">
        <v>1008</v>
      </c>
      <c r="C139">
        <f>LEN(DATOS[[#This Row],[Información]])</f>
        <v>15</v>
      </c>
      <c r="D139">
        <f>FIND("-",DATOS[[#This Row],[Información]])</f>
        <v>6</v>
      </c>
      <c r="E139" t="str">
        <f>LEFT(DATOS[[#This Row],[Información]],DATOS[[#This Row],[separador]]-1)</f>
        <v>China</v>
      </c>
      <c r="F139" t="str">
        <f>RIGHT(DATOS[[#This Row],[Información]],DATOS[[#This Row],[Largo]]-DATOS[[#This Row],[separador]])</f>
        <v>Sarapiquí</v>
      </c>
      <c r="G139" s="2">
        <v>43858</v>
      </c>
      <c r="H139" s="19" t="str">
        <f>TEXT(DATOS[[#This Row],[Fecha Ingreso]],"ddd")</f>
        <v>mar</v>
      </c>
      <c r="I139" s="20" t="str">
        <f>TEXT(DATOS[[#This Row],[Fecha Ingreso]],"mmmm")</f>
        <v>enero</v>
      </c>
      <c r="J139" s="20" t="str">
        <f>TEXT(DATOS[[#This Row],[Fecha Ingreso]],"yyyy")</f>
        <v>2020</v>
      </c>
      <c r="K139" s="3">
        <v>5894</v>
      </c>
      <c r="L139" s="5">
        <v>149.13</v>
      </c>
    </row>
    <row r="140" spans="1:12" x14ac:dyDescent="0.3">
      <c r="A140" t="s">
        <v>144</v>
      </c>
      <c r="B140" t="s">
        <v>1015</v>
      </c>
      <c r="C140">
        <f>LEN(DATOS[[#This Row],[Información]])</f>
        <v>27</v>
      </c>
      <c r="D140">
        <f>FIND("-",DATOS[[#This Row],[Información]])</f>
        <v>15</v>
      </c>
      <c r="E140" t="str">
        <f>LEFT(DATOS[[#This Row],[Información]],DATOS[[#This Row],[separador]]-1)</f>
        <v>Estados Unidos</v>
      </c>
      <c r="F140" t="str">
        <f>RIGHT(DATOS[[#This Row],[Información]],DATOS[[#This Row],[Largo]]-DATOS[[#This Row],[separador]])</f>
        <v>Puerto Viejo</v>
      </c>
      <c r="G140" s="2">
        <v>43889</v>
      </c>
      <c r="H140" s="19" t="str">
        <f>TEXT(DATOS[[#This Row],[Fecha Ingreso]],"ddd")</f>
        <v>vie</v>
      </c>
      <c r="I140" s="20" t="str">
        <f>TEXT(DATOS[[#This Row],[Fecha Ingreso]],"mmmm")</f>
        <v>febrero</v>
      </c>
      <c r="J140" s="20" t="str">
        <f>TEXT(DATOS[[#This Row],[Fecha Ingreso]],"yyyy")</f>
        <v>2020</v>
      </c>
      <c r="K140" s="3">
        <v>4039</v>
      </c>
      <c r="L140" s="5">
        <v>125.83</v>
      </c>
    </row>
    <row r="141" spans="1:12" x14ac:dyDescent="0.3">
      <c r="A141" t="s">
        <v>145</v>
      </c>
      <c r="B141" t="s">
        <v>966</v>
      </c>
      <c r="C141">
        <f>LEN(DATOS[[#This Row],[Información]])</f>
        <v>18</v>
      </c>
      <c r="D141">
        <f>FIND("-",DATOS[[#This Row],[Información]])</f>
        <v>7</v>
      </c>
      <c r="E141" t="str">
        <f>LEFT(DATOS[[#This Row],[Información]],DATOS[[#This Row],[separador]]-1)</f>
        <v>Canadá</v>
      </c>
      <c r="F141" t="str">
        <f>RIGHT(DATOS[[#This Row],[Información]],DATOS[[#This Row],[Largo]]-DATOS[[#This Row],[separador]])</f>
        <v>Río Celeste</v>
      </c>
      <c r="G141" s="2">
        <v>43886</v>
      </c>
      <c r="H141" s="19" t="str">
        <f>TEXT(DATOS[[#This Row],[Fecha Ingreso]],"ddd")</f>
        <v>mar</v>
      </c>
      <c r="I141" s="20" t="str">
        <f>TEXT(DATOS[[#This Row],[Fecha Ingreso]],"mmmm")</f>
        <v>febrero</v>
      </c>
      <c r="J141" s="20" t="str">
        <f>TEXT(DATOS[[#This Row],[Fecha Ingreso]],"yyyy")</f>
        <v>2020</v>
      </c>
      <c r="K141" s="3">
        <v>6082</v>
      </c>
      <c r="L141" s="5">
        <v>305.88</v>
      </c>
    </row>
    <row r="142" spans="1:12" x14ac:dyDescent="0.3">
      <c r="A142" t="s">
        <v>146</v>
      </c>
      <c r="B142" t="s">
        <v>1002</v>
      </c>
      <c r="C142">
        <f>LEN(DATOS[[#This Row],[Información]])</f>
        <v>18</v>
      </c>
      <c r="D142">
        <f>FIND("-",DATOS[[#This Row],[Información]])</f>
        <v>6</v>
      </c>
      <c r="E142" t="str">
        <f>LEFT(DATOS[[#This Row],[Información]],DATOS[[#This Row],[separador]]-1)</f>
        <v>China</v>
      </c>
      <c r="F142" t="str">
        <f>RIGHT(DATOS[[#This Row],[Información]],DATOS[[#This Row],[Largo]]-DATOS[[#This Row],[separador]])</f>
        <v>Puerto Viejo</v>
      </c>
      <c r="G142" s="2">
        <v>43836</v>
      </c>
      <c r="H142" s="19" t="str">
        <f>TEXT(DATOS[[#This Row],[Fecha Ingreso]],"ddd")</f>
        <v>lun</v>
      </c>
      <c r="I142" s="20" t="str">
        <f>TEXT(DATOS[[#This Row],[Fecha Ingreso]],"mmmm")</f>
        <v>enero</v>
      </c>
      <c r="J142" s="20" t="str">
        <f>TEXT(DATOS[[#This Row],[Fecha Ingreso]],"yyyy")</f>
        <v>2020</v>
      </c>
      <c r="K142" s="3">
        <v>1565</v>
      </c>
      <c r="L142" s="5">
        <v>69.83</v>
      </c>
    </row>
    <row r="143" spans="1:12" x14ac:dyDescent="0.3">
      <c r="A143" t="s">
        <v>147</v>
      </c>
      <c r="B143" t="s">
        <v>963</v>
      </c>
      <c r="C143">
        <f>LEN(DATOS[[#This Row],[Información]])</f>
        <v>15</v>
      </c>
      <c r="D143">
        <f>FIND("-",DATOS[[#This Row],[Información]])</f>
        <v>7</v>
      </c>
      <c r="E143" t="str">
        <f>LEFT(DATOS[[#This Row],[Información]],DATOS[[#This Row],[separador]]-1)</f>
        <v>España</v>
      </c>
      <c r="F143" t="str">
        <f>RIGHT(DATOS[[#This Row],[Información]],DATOS[[#This Row],[Largo]]-DATOS[[#This Row],[separador]])</f>
        <v>San José</v>
      </c>
      <c r="G143" s="2">
        <v>43862</v>
      </c>
      <c r="H143" s="19" t="str">
        <f>TEXT(DATOS[[#This Row],[Fecha Ingreso]],"ddd")</f>
        <v>sáb</v>
      </c>
      <c r="I143" s="20" t="str">
        <f>TEXT(DATOS[[#This Row],[Fecha Ingreso]],"mmmm")</f>
        <v>febrero</v>
      </c>
      <c r="J143" s="20" t="str">
        <f>TEXT(DATOS[[#This Row],[Fecha Ingreso]],"yyyy")</f>
        <v>2020</v>
      </c>
      <c r="K143" s="3">
        <v>2804</v>
      </c>
      <c r="L143" s="5">
        <v>61.39</v>
      </c>
    </row>
    <row r="144" spans="1:12" x14ac:dyDescent="0.3">
      <c r="A144" t="s">
        <v>148</v>
      </c>
      <c r="B144" t="s">
        <v>1008</v>
      </c>
      <c r="C144">
        <f>LEN(DATOS[[#This Row],[Información]])</f>
        <v>15</v>
      </c>
      <c r="D144">
        <f>FIND("-",DATOS[[#This Row],[Información]])</f>
        <v>6</v>
      </c>
      <c r="E144" t="str">
        <f>LEFT(DATOS[[#This Row],[Información]],DATOS[[#This Row],[separador]]-1)</f>
        <v>China</v>
      </c>
      <c r="F144" t="str">
        <f>RIGHT(DATOS[[#This Row],[Información]],DATOS[[#This Row],[Largo]]-DATOS[[#This Row],[separador]])</f>
        <v>Sarapiquí</v>
      </c>
      <c r="G144" s="2">
        <v>43876</v>
      </c>
      <c r="H144" s="19" t="str">
        <f>TEXT(DATOS[[#This Row],[Fecha Ingreso]],"ddd")</f>
        <v>sáb</v>
      </c>
      <c r="I144" s="20" t="str">
        <f>TEXT(DATOS[[#This Row],[Fecha Ingreso]],"mmmm")</f>
        <v>febrero</v>
      </c>
      <c r="J144" s="20" t="str">
        <f>TEXT(DATOS[[#This Row],[Fecha Ingreso]],"yyyy")</f>
        <v>2020</v>
      </c>
      <c r="K144" s="3">
        <v>1340</v>
      </c>
      <c r="L144" s="5">
        <v>322.45</v>
      </c>
    </row>
    <row r="145" spans="1:12" x14ac:dyDescent="0.3">
      <c r="A145" t="s">
        <v>149</v>
      </c>
      <c r="B145" t="s">
        <v>962</v>
      </c>
      <c r="C145">
        <f>LEN(DATOS[[#This Row],[Información]])</f>
        <v>17</v>
      </c>
      <c r="D145">
        <f>FIND("-",DATOS[[#This Row],[Información]])</f>
        <v>10</v>
      </c>
      <c r="E145" t="str">
        <f>LEFT(DATOS[[#This Row],[Información]],DATOS[[#This Row],[separador]]-1)</f>
        <v>Argentina</v>
      </c>
      <c r="F145" t="str">
        <f>RIGHT(DATOS[[#This Row],[Información]],DATOS[[#This Row],[Largo]]-DATOS[[#This Row],[separador]])</f>
        <v>Fortuna</v>
      </c>
      <c r="G145" s="2">
        <v>43888</v>
      </c>
      <c r="H145" s="19" t="str">
        <f>TEXT(DATOS[[#This Row],[Fecha Ingreso]],"ddd")</f>
        <v>jue</v>
      </c>
      <c r="I145" s="20" t="str">
        <f>TEXT(DATOS[[#This Row],[Fecha Ingreso]],"mmmm")</f>
        <v>febrero</v>
      </c>
      <c r="J145" s="20" t="str">
        <f>TEXT(DATOS[[#This Row],[Fecha Ingreso]],"yyyy")</f>
        <v>2020</v>
      </c>
      <c r="K145" s="3">
        <v>1219</v>
      </c>
      <c r="L145" s="5">
        <v>448.37</v>
      </c>
    </row>
    <row r="146" spans="1:12" x14ac:dyDescent="0.3">
      <c r="A146" t="s">
        <v>150</v>
      </c>
      <c r="B146" t="s">
        <v>968</v>
      </c>
      <c r="C146">
        <f>LEN(DATOS[[#This Row],[Información]])</f>
        <v>16</v>
      </c>
      <c r="D146">
        <f>FIND("-",DATOS[[#This Row],[Información]])</f>
        <v>7</v>
      </c>
      <c r="E146" t="str">
        <f>LEFT(DATOS[[#This Row],[Información]],DATOS[[#This Row],[separador]]-1)</f>
        <v>España</v>
      </c>
      <c r="F146" t="str">
        <f>RIGHT(DATOS[[#This Row],[Información]],DATOS[[#This Row],[Largo]]-DATOS[[#This Row],[separador]])</f>
        <v>Sarapiquí</v>
      </c>
      <c r="G146" s="2">
        <v>43840</v>
      </c>
      <c r="H146" s="19" t="str">
        <f>TEXT(DATOS[[#This Row],[Fecha Ingreso]],"ddd")</f>
        <v>vie</v>
      </c>
      <c r="I146" s="20" t="str">
        <f>TEXT(DATOS[[#This Row],[Fecha Ingreso]],"mmmm")</f>
        <v>enero</v>
      </c>
      <c r="J146" s="20" t="str">
        <f>TEXT(DATOS[[#This Row],[Fecha Ingreso]],"yyyy")</f>
        <v>2020</v>
      </c>
      <c r="K146" s="3">
        <v>622</v>
      </c>
      <c r="L146" s="5">
        <v>366.76</v>
      </c>
    </row>
    <row r="147" spans="1:12" x14ac:dyDescent="0.3">
      <c r="A147" t="s">
        <v>151</v>
      </c>
      <c r="B147" t="s">
        <v>954</v>
      </c>
      <c r="C147">
        <f>LEN(DATOS[[#This Row],[Información]])</f>
        <v>20</v>
      </c>
      <c r="D147">
        <f>FIND("-",DATOS[[#This Row],[Información]])</f>
        <v>6</v>
      </c>
      <c r="E147" t="str">
        <f>LEFT(DATOS[[#This Row],[Información]],DATOS[[#This Row],[separador]]-1)</f>
        <v>China</v>
      </c>
      <c r="F147" t="str">
        <f>RIGHT(DATOS[[#This Row],[Información]],DATOS[[#This Row],[Largo]]-DATOS[[#This Row],[separador]])</f>
        <v>Manuel Antonio</v>
      </c>
      <c r="G147" s="2">
        <v>43831</v>
      </c>
      <c r="H147" s="19" t="str">
        <f>TEXT(DATOS[[#This Row],[Fecha Ingreso]],"ddd")</f>
        <v>mié</v>
      </c>
      <c r="I147" s="20" t="str">
        <f>TEXT(DATOS[[#This Row],[Fecha Ingreso]],"mmmm")</f>
        <v>enero</v>
      </c>
      <c r="J147" s="20" t="str">
        <f>TEXT(DATOS[[#This Row],[Fecha Ingreso]],"yyyy")</f>
        <v>2020</v>
      </c>
      <c r="K147" s="3">
        <v>8813</v>
      </c>
      <c r="L147" s="5">
        <v>120.82</v>
      </c>
    </row>
    <row r="148" spans="1:12" x14ac:dyDescent="0.3">
      <c r="A148" t="s">
        <v>152</v>
      </c>
      <c r="B148" t="s">
        <v>962</v>
      </c>
      <c r="C148">
        <f>LEN(DATOS[[#This Row],[Información]])</f>
        <v>17</v>
      </c>
      <c r="D148">
        <f>FIND("-",DATOS[[#This Row],[Información]])</f>
        <v>10</v>
      </c>
      <c r="E148" t="str">
        <f>LEFT(DATOS[[#This Row],[Información]],DATOS[[#This Row],[separador]]-1)</f>
        <v>Argentina</v>
      </c>
      <c r="F148" t="str">
        <f>RIGHT(DATOS[[#This Row],[Información]],DATOS[[#This Row],[Largo]]-DATOS[[#This Row],[separador]])</f>
        <v>Fortuna</v>
      </c>
      <c r="G148" s="2">
        <v>43883</v>
      </c>
      <c r="H148" s="19" t="str">
        <f>TEXT(DATOS[[#This Row],[Fecha Ingreso]],"ddd")</f>
        <v>sáb</v>
      </c>
      <c r="I148" s="20" t="str">
        <f>TEXT(DATOS[[#This Row],[Fecha Ingreso]],"mmmm")</f>
        <v>febrero</v>
      </c>
      <c r="J148" s="20" t="str">
        <f>TEXT(DATOS[[#This Row],[Fecha Ingreso]],"yyyy")</f>
        <v>2020</v>
      </c>
      <c r="K148" s="3">
        <v>7828</v>
      </c>
      <c r="L148" s="5">
        <v>405.19</v>
      </c>
    </row>
    <row r="149" spans="1:12" x14ac:dyDescent="0.3">
      <c r="A149" t="s">
        <v>153</v>
      </c>
      <c r="B149" t="s">
        <v>953</v>
      </c>
      <c r="C149">
        <f>LEN(DATOS[[#This Row],[Información]])</f>
        <v>14</v>
      </c>
      <c r="D149">
        <f>FIND("-",DATOS[[#This Row],[Información]])</f>
        <v>7</v>
      </c>
      <c r="E149" t="str">
        <f>LEFT(DATOS[[#This Row],[Información]],DATOS[[#This Row],[separador]]-1)</f>
        <v>México</v>
      </c>
      <c r="F149" t="str">
        <f>RIGHT(DATOS[[#This Row],[Información]],DATOS[[#This Row],[Largo]]-DATOS[[#This Row],[separador]])</f>
        <v>Liberia</v>
      </c>
      <c r="G149" s="2">
        <v>43862</v>
      </c>
      <c r="H149" s="19" t="str">
        <f>TEXT(DATOS[[#This Row],[Fecha Ingreso]],"ddd")</f>
        <v>sáb</v>
      </c>
      <c r="I149" s="20" t="str">
        <f>TEXT(DATOS[[#This Row],[Fecha Ingreso]],"mmmm")</f>
        <v>febrero</v>
      </c>
      <c r="J149" s="20" t="str">
        <f>TEXT(DATOS[[#This Row],[Fecha Ingreso]],"yyyy")</f>
        <v>2020</v>
      </c>
      <c r="K149" s="3">
        <v>5786</v>
      </c>
      <c r="L149" s="5">
        <v>424.5</v>
      </c>
    </row>
    <row r="150" spans="1:12" x14ac:dyDescent="0.3">
      <c r="A150" t="s">
        <v>154</v>
      </c>
      <c r="B150" t="s">
        <v>970</v>
      </c>
      <c r="C150">
        <f>LEN(DATOS[[#This Row],[Información]])</f>
        <v>24</v>
      </c>
      <c r="D150">
        <f>FIND("-",DATOS[[#This Row],[Información]])</f>
        <v>15</v>
      </c>
      <c r="E150" t="str">
        <f>LEFT(DATOS[[#This Row],[Información]],DATOS[[#This Row],[separador]]-1)</f>
        <v>Estados Unidos</v>
      </c>
      <c r="F150" t="str">
        <f>RIGHT(DATOS[[#This Row],[Información]],DATOS[[#This Row],[Largo]]-DATOS[[#This Row],[separador]])</f>
        <v>Sarapiquí</v>
      </c>
      <c r="G150" s="2">
        <v>43841</v>
      </c>
      <c r="H150" s="19" t="str">
        <f>TEXT(DATOS[[#This Row],[Fecha Ingreso]],"ddd")</f>
        <v>sáb</v>
      </c>
      <c r="I150" s="20" t="str">
        <f>TEXT(DATOS[[#This Row],[Fecha Ingreso]],"mmmm")</f>
        <v>enero</v>
      </c>
      <c r="J150" s="20" t="str">
        <f>TEXT(DATOS[[#This Row],[Fecha Ingreso]],"yyyy")</f>
        <v>2020</v>
      </c>
      <c r="K150" s="3">
        <v>8353</v>
      </c>
      <c r="L150" s="5">
        <v>375.64</v>
      </c>
    </row>
    <row r="151" spans="1:12" x14ac:dyDescent="0.3">
      <c r="A151" t="s">
        <v>155</v>
      </c>
      <c r="B151" t="s">
        <v>1007</v>
      </c>
      <c r="C151">
        <f>LEN(DATOS[[#This Row],[Información]])</f>
        <v>15</v>
      </c>
      <c r="D151">
        <f>FIND("-",DATOS[[#This Row],[Información]])</f>
        <v>7</v>
      </c>
      <c r="E151" t="str">
        <f>LEFT(DATOS[[#This Row],[Información]],DATOS[[#This Row],[separador]]-1)</f>
        <v>México</v>
      </c>
      <c r="F151" t="str">
        <f>RIGHT(DATOS[[#This Row],[Información]],DATOS[[#This Row],[Largo]]-DATOS[[#This Row],[separador]])</f>
        <v>San José</v>
      </c>
      <c r="G151" s="2">
        <v>43836</v>
      </c>
      <c r="H151" s="19" t="str">
        <f>TEXT(DATOS[[#This Row],[Fecha Ingreso]],"ddd")</f>
        <v>lun</v>
      </c>
      <c r="I151" s="20" t="str">
        <f>TEXT(DATOS[[#This Row],[Fecha Ingreso]],"mmmm")</f>
        <v>enero</v>
      </c>
      <c r="J151" s="20" t="str">
        <f>TEXT(DATOS[[#This Row],[Fecha Ingreso]],"yyyy")</f>
        <v>2020</v>
      </c>
      <c r="K151" s="3">
        <v>1817</v>
      </c>
      <c r="L151" s="5">
        <v>405.02</v>
      </c>
    </row>
    <row r="152" spans="1:12" x14ac:dyDescent="0.3">
      <c r="A152" t="s">
        <v>156</v>
      </c>
      <c r="B152" t="s">
        <v>1001</v>
      </c>
      <c r="C152">
        <f>LEN(DATOS[[#This Row],[Información]])</f>
        <v>21</v>
      </c>
      <c r="D152">
        <f>FIND("-",DATOS[[#This Row],[Información]])</f>
        <v>10</v>
      </c>
      <c r="E152" t="str">
        <f>LEFT(DATOS[[#This Row],[Información]],DATOS[[#This Row],[separador]]-1)</f>
        <v>Argentina</v>
      </c>
      <c r="F152" t="str">
        <f>RIGHT(DATOS[[#This Row],[Información]],DATOS[[#This Row],[Largo]]-DATOS[[#This Row],[separador]])</f>
        <v>Río Celeste</v>
      </c>
      <c r="G152" s="2">
        <v>43834</v>
      </c>
      <c r="H152" s="19" t="str">
        <f>TEXT(DATOS[[#This Row],[Fecha Ingreso]],"ddd")</f>
        <v>sáb</v>
      </c>
      <c r="I152" s="20" t="str">
        <f>TEXT(DATOS[[#This Row],[Fecha Ingreso]],"mmmm")</f>
        <v>enero</v>
      </c>
      <c r="J152" s="20" t="str">
        <f>TEXT(DATOS[[#This Row],[Fecha Ingreso]],"yyyy")</f>
        <v>2020</v>
      </c>
      <c r="K152" s="3">
        <v>8573</v>
      </c>
      <c r="L152" s="5">
        <v>307.33</v>
      </c>
    </row>
    <row r="153" spans="1:12" x14ac:dyDescent="0.3">
      <c r="A153" t="s">
        <v>157</v>
      </c>
      <c r="B153" t="s">
        <v>992</v>
      </c>
      <c r="C153">
        <f>LEN(DATOS[[#This Row],[Información]])</f>
        <v>26</v>
      </c>
      <c r="D153">
        <f>FIND("-",DATOS[[#This Row],[Información]])</f>
        <v>12</v>
      </c>
      <c r="E153" t="str">
        <f>LEFT(DATOS[[#This Row],[Información]],DATOS[[#This Row],[separador]]-1)</f>
        <v>Reino Unido</v>
      </c>
      <c r="F153" t="str">
        <f>RIGHT(DATOS[[#This Row],[Información]],DATOS[[#This Row],[Largo]]-DATOS[[#This Row],[separador]])</f>
        <v>Manuel Antonio</v>
      </c>
      <c r="G153" s="2">
        <v>43874</v>
      </c>
      <c r="H153" s="19" t="str">
        <f>TEXT(DATOS[[#This Row],[Fecha Ingreso]],"ddd")</f>
        <v>jue</v>
      </c>
      <c r="I153" s="20" t="str">
        <f>TEXT(DATOS[[#This Row],[Fecha Ingreso]],"mmmm")</f>
        <v>febrero</v>
      </c>
      <c r="J153" s="20" t="str">
        <f>TEXT(DATOS[[#This Row],[Fecha Ingreso]],"yyyy")</f>
        <v>2020</v>
      </c>
      <c r="K153" s="3">
        <v>8307</v>
      </c>
      <c r="L153" s="5">
        <v>393.11</v>
      </c>
    </row>
    <row r="154" spans="1:12" x14ac:dyDescent="0.3">
      <c r="A154" t="s">
        <v>158</v>
      </c>
      <c r="B154" t="s">
        <v>963</v>
      </c>
      <c r="C154">
        <f>LEN(DATOS[[#This Row],[Información]])</f>
        <v>15</v>
      </c>
      <c r="D154">
        <f>FIND("-",DATOS[[#This Row],[Información]])</f>
        <v>7</v>
      </c>
      <c r="E154" t="str">
        <f>LEFT(DATOS[[#This Row],[Información]],DATOS[[#This Row],[separador]]-1)</f>
        <v>España</v>
      </c>
      <c r="F154" t="str">
        <f>RIGHT(DATOS[[#This Row],[Información]],DATOS[[#This Row],[Largo]]-DATOS[[#This Row],[separador]])</f>
        <v>San José</v>
      </c>
      <c r="G154" s="2">
        <v>43852</v>
      </c>
      <c r="H154" s="19" t="str">
        <f>TEXT(DATOS[[#This Row],[Fecha Ingreso]],"ddd")</f>
        <v>mié</v>
      </c>
      <c r="I154" s="20" t="str">
        <f>TEXT(DATOS[[#This Row],[Fecha Ingreso]],"mmmm")</f>
        <v>enero</v>
      </c>
      <c r="J154" s="20" t="str">
        <f>TEXT(DATOS[[#This Row],[Fecha Ingreso]],"yyyy")</f>
        <v>2020</v>
      </c>
      <c r="K154" s="3">
        <v>6898</v>
      </c>
      <c r="L154" s="5">
        <v>432.33</v>
      </c>
    </row>
    <row r="155" spans="1:12" x14ac:dyDescent="0.3">
      <c r="A155" t="s">
        <v>159</v>
      </c>
      <c r="B155" t="s">
        <v>998</v>
      </c>
      <c r="C155">
        <f>LEN(DATOS[[#This Row],[Información]])</f>
        <v>17</v>
      </c>
      <c r="D155">
        <f>FIND("-",DATOS[[#This Row],[Información]])</f>
        <v>6</v>
      </c>
      <c r="E155" t="str">
        <f>LEFT(DATOS[[#This Row],[Información]],DATOS[[#This Row],[separador]]-1)</f>
        <v>China</v>
      </c>
      <c r="F155" t="str">
        <f>RIGHT(DATOS[[#This Row],[Información]],DATOS[[#This Row],[Largo]]-DATOS[[#This Row],[separador]])</f>
        <v>Volcán Poás</v>
      </c>
      <c r="G155" s="2">
        <v>43889</v>
      </c>
      <c r="H155" s="19" t="str">
        <f>TEXT(DATOS[[#This Row],[Fecha Ingreso]],"ddd")</f>
        <v>vie</v>
      </c>
      <c r="I155" s="20" t="str">
        <f>TEXT(DATOS[[#This Row],[Fecha Ingreso]],"mmmm")</f>
        <v>febrero</v>
      </c>
      <c r="J155" s="20" t="str">
        <f>TEXT(DATOS[[#This Row],[Fecha Ingreso]],"yyyy")</f>
        <v>2020</v>
      </c>
      <c r="K155" s="3">
        <v>2812</v>
      </c>
      <c r="L155" s="5">
        <v>156.66999999999999</v>
      </c>
    </row>
    <row r="156" spans="1:12" x14ac:dyDescent="0.3">
      <c r="A156" t="s">
        <v>160</v>
      </c>
      <c r="B156" t="s">
        <v>980</v>
      </c>
      <c r="C156">
        <f>LEN(DATOS[[#This Row],[Información]])</f>
        <v>17</v>
      </c>
      <c r="D156">
        <f>FIND("-",DATOS[[#This Row],[Información]])</f>
        <v>7</v>
      </c>
      <c r="E156" t="str">
        <f>LEFT(DATOS[[#This Row],[Información]],DATOS[[#This Row],[separador]]-1)</f>
        <v>Canadá</v>
      </c>
      <c r="F156" t="str">
        <f>RIGHT(DATOS[[#This Row],[Información]],DATOS[[#This Row],[Largo]]-DATOS[[#This Row],[separador]])</f>
        <v>Dominicana</v>
      </c>
      <c r="G156" s="2">
        <v>43870</v>
      </c>
      <c r="H156" s="19" t="str">
        <f>TEXT(DATOS[[#This Row],[Fecha Ingreso]],"ddd")</f>
        <v>dom</v>
      </c>
      <c r="I156" s="20" t="str">
        <f>TEXT(DATOS[[#This Row],[Fecha Ingreso]],"mmmm")</f>
        <v>febrero</v>
      </c>
      <c r="J156" s="20" t="str">
        <f>TEXT(DATOS[[#This Row],[Fecha Ingreso]],"yyyy")</f>
        <v>2020</v>
      </c>
      <c r="K156" s="3">
        <v>9373</v>
      </c>
      <c r="L156" s="5">
        <v>140.78</v>
      </c>
    </row>
    <row r="157" spans="1:12" x14ac:dyDescent="0.3">
      <c r="A157" t="s">
        <v>161</v>
      </c>
      <c r="B157" t="s">
        <v>1016</v>
      </c>
      <c r="C157">
        <f>LEN(DATOS[[#This Row],[Información]])</f>
        <v>16</v>
      </c>
      <c r="D157">
        <f>FIND("-",DATOS[[#This Row],[Información]])</f>
        <v>9</v>
      </c>
      <c r="E157" t="str">
        <f>LEFT(DATOS[[#This Row],[Información]],DATOS[[#This Row],[separador]]-1)</f>
        <v>Alemania</v>
      </c>
      <c r="F157" t="str">
        <f>RIGHT(DATOS[[#This Row],[Información]],DATOS[[#This Row],[Largo]]-DATOS[[#This Row],[separador]])</f>
        <v>Fortuna</v>
      </c>
      <c r="G157" s="2">
        <v>43851</v>
      </c>
      <c r="H157" s="19" t="str">
        <f>TEXT(DATOS[[#This Row],[Fecha Ingreso]],"ddd")</f>
        <v>mar</v>
      </c>
      <c r="I157" s="20" t="str">
        <f>TEXT(DATOS[[#This Row],[Fecha Ingreso]],"mmmm")</f>
        <v>enero</v>
      </c>
      <c r="J157" s="20" t="str">
        <f>TEXT(DATOS[[#This Row],[Fecha Ingreso]],"yyyy")</f>
        <v>2020</v>
      </c>
      <c r="K157" s="3">
        <v>7561</v>
      </c>
      <c r="L157" s="5">
        <v>234.32</v>
      </c>
    </row>
    <row r="158" spans="1:12" x14ac:dyDescent="0.3">
      <c r="A158" t="s">
        <v>162</v>
      </c>
      <c r="B158" t="s">
        <v>1017</v>
      </c>
      <c r="C158">
        <f>LEN(DATOS[[#This Row],[Información]])</f>
        <v>19</v>
      </c>
      <c r="D158">
        <f>FIND("-",DATOS[[#This Row],[Información]])</f>
        <v>12</v>
      </c>
      <c r="E158" t="str">
        <f>LEFT(DATOS[[#This Row],[Información]],DATOS[[#This Row],[separador]]-1)</f>
        <v>Reino Unido</v>
      </c>
      <c r="F158" t="str">
        <f>RIGHT(DATOS[[#This Row],[Información]],DATOS[[#This Row],[Largo]]-DATOS[[#This Row],[separador]])</f>
        <v>Liberia</v>
      </c>
      <c r="G158" s="2">
        <v>43840</v>
      </c>
      <c r="H158" s="19" t="str">
        <f>TEXT(DATOS[[#This Row],[Fecha Ingreso]],"ddd")</f>
        <v>vie</v>
      </c>
      <c r="I158" s="20" t="str">
        <f>TEXT(DATOS[[#This Row],[Fecha Ingreso]],"mmmm")</f>
        <v>enero</v>
      </c>
      <c r="J158" s="20" t="str">
        <f>TEXT(DATOS[[#This Row],[Fecha Ingreso]],"yyyy")</f>
        <v>2020</v>
      </c>
      <c r="K158" s="3">
        <v>4410</v>
      </c>
      <c r="L158" s="5">
        <v>224.64</v>
      </c>
    </row>
    <row r="159" spans="1:12" x14ac:dyDescent="0.3">
      <c r="A159" t="s">
        <v>163</v>
      </c>
      <c r="B159" t="s">
        <v>1018</v>
      </c>
      <c r="C159">
        <f>LEN(DATOS[[#This Row],[Información]])</f>
        <v>19</v>
      </c>
      <c r="D159">
        <f>FIND("-",DATOS[[#This Row],[Información]])</f>
        <v>9</v>
      </c>
      <c r="E159" t="str">
        <f>LEFT(DATOS[[#This Row],[Información]],DATOS[[#This Row],[separador]]-1)</f>
        <v>Alemania</v>
      </c>
      <c r="F159" t="str">
        <f>RIGHT(DATOS[[#This Row],[Información]],DATOS[[#This Row],[Largo]]-DATOS[[#This Row],[separador]])</f>
        <v>Dominicana</v>
      </c>
      <c r="G159" s="2">
        <v>43877</v>
      </c>
      <c r="H159" s="19" t="str">
        <f>TEXT(DATOS[[#This Row],[Fecha Ingreso]],"ddd")</f>
        <v>dom</v>
      </c>
      <c r="I159" s="20" t="str">
        <f>TEXT(DATOS[[#This Row],[Fecha Ingreso]],"mmmm")</f>
        <v>febrero</v>
      </c>
      <c r="J159" s="20" t="str">
        <f>TEXT(DATOS[[#This Row],[Fecha Ingreso]],"yyyy")</f>
        <v>2020</v>
      </c>
      <c r="K159" s="3">
        <v>7681</v>
      </c>
      <c r="L159" s="5">
        <v>496.24</v>
      </c>
    </row>
    <row r="160" spans="1:12" x14ac:dyDescent="0.3">
      <c r="A160" t="s">
        <v>164</v>
      </c>
      <c r="B160" t="s">
        <v>993</v>
      </c>
      <c r="C160">
        <f>LEN(DATOS[[#This Row],[Información]])</f>
        <v>23</v>
      </c>
      <c r="D160">
        <f>FIND("-",DATOS[[#This Row],[Información]])</f>
        <v>15</v>
      </c>
      <c r="E160" t="str">
        <f>LEFT(DATOS[[#This Row],[Información]],DATOS[[#This Row],[separador]]-1)</f>
        <v>Estados Unidos</v>
      </c>
      <c r="F160" t="str">
        <f>RIGHT(DATOS[[#This Row],[Información]],DATOS[[#This Row],[Largo]]-DATOS[[#This Row],[separador]])</f>
        <v>San José</v>
      </c>
      <c r="G160" s="2">
        <v>43859</v>
      </c>
      <c r="H160" s="19" t="str">
        <f>TEXT(DATOS[[#This Row],[Fecha Ingreso]],"ddd")</f>
        <v>mié</v>
      </c>
      <c r="I160" s="20" t="str">
        <f>TEXT(DATOS[[#This Row],[Fecha Ingreso]],"mmmm")</f>
        <v>enero</v>
      </c>
      <c r="J160" s="20" t="str">
        <f>TEXT(DATOS[[#This Row],[Fecha Ingreso]],"yyyy")</f>
        <v>2020</v>
      </c>
      <c r="K160" s="3">
        <v>5593</v>
      </c>
      <c r="L160" s="5">
        <v>53.11</v>
      </c>
    </row>
    <row r="161" spans="1:12" x14ac:dyDescent="0.3">
      <c r="A161" t="s">
        <v>165</v>
      </c>
      <c r="B161" t="s">
        <v>980</v>
      </c>
      <c r="C161">
        <f>LEN(DATOS[[#This Row],[Información]])</f>
        <v>17</v>
      </c>
      <c r="D161">
        <f>FIND("-",DATOS[[#This Row],[Información]])</f>
        <v>7</v>
      </c>
      <c r="E161" t="str">
        <f>LEFT(DATOS[[#This Row],[Información]],DATOS[[#This Row],[separador]]-1)</f>
        <v>Canadá</v>
      </c>
      <c r="F161" t="str">
        <f>RIGHT(DATOS[[#This Row],[Información]],DATOS[[#This Row],[Largo]]-DATOS[[#This Row],[separador]])</f>
        <v>Dominicana</v>
      </c>
      <c r="G161" s="2">
        <v>43853</v>
      </c>
      <c r="H161" s="19" t="str">
        <f>TEXT(DATOS[[#This Row],[Fecha Ingreso]],"ddd")</f>
        <v>jue</v>
      </c>
      <c r="I161" s="20" t="str">
        <f>TEXT(DATOS[[#This Row],[Fecha Ingreso]],"mmmm")</f>
        <v>enero</v>
      </c>
      <c r="J161" s="20" t="str">
        <f>TEXT(DATOS[[#This Row],[Fecha Ingreso]],"yyyy")</f>
        <v>2020</v>
      </c>
      <c r="K161" s="3">
        <v>9682</v>
      </c>
      <c r="L161" s="5">
        <v>500.83</v>
      </c>
    </row>
    <row r="162" spans="1:12" x14ac:dyDescent="0.3">
      <c r="A162" t="s">
        <v>166</v>
      </c>
      <c r="B162" t="s">
        <v>987</v>
      </c>
      <c r="C162">
        <f>LEN(DATOS[[#This Row],[Información]])</f>
        <v>14</v>
      </c>
      <c r="D162">
        <f>FIND("-",DATOS[[#This Row],[Información]])</f>
        <v>6</v>
      </c>
      <c r="E162" t="str">
        <f>LEFT(DATOS[[#This Row],[Información]],DATOS[[#This Row],[separador]]-1)</f>
        <v>China</v>
      </c>
      <c r="F162" t="str">
        <f>RIGHT(DATOS[[#This Row],[Información]],DATOS[[#This Row],[Largo]]-DATOS[[#This Row],[separador]])</f>
        <v>San José</v>
      </c>
      <c r="G162" s="2">
        <v>43850</v>
      </c>
      <c r="H162" s="19" t="str">
        <f>TEXT(DATOS[[#This Row],[Fecha Ingreso]],"ddd")</f>
        <v>lun</v>
      </c>
      <c r="I162" s="20" t="str">
        <f>TEXT(DATOS[[#This Row],[Fecha Ingreso]],"mmmm")</f>
        <v>enero</v>
      </c>
      <c r="J162" s="20" t="str">
        <f>TEXT(DATOS[[#This Row],[Fecha Ingreso]],"yyyy")</f>
        <v>2020</v>
      </c>
      <c r="K162" s="3">
        <v>7581</v>
      </c>
      <c r="L162" s="5">
        <v>346.91</v>
      </c>
    </row>
    <row r="163" spans="1:12" x14ac:dyDescent="0.3">
      <c r="A163" t="s">
        <v>167</v>
      </c>
      <c r="B163" t="s">
        <v>982</v>
      </c>
      <c r="C163">
        <f>LEN(DATOS[[#This Row],[Información]])</f>
        <v>18</v>
      </c>
      <c r="D163">
        <f>FIND("-",DATOS[[#This Row],[Información]])</f>
        <v>7</v>
      </c>
      <c r="E163" t="str">
        <f>LEFT(DATOS[[#This Row],[Información]],DATOS[[#This Row],[separador]]-1)</f>
        <v>México</v>
      </c>
      <c r="F163" t="str">
        <f>RIGHT(DATOS[[#This Row],[Información]],DATOS[[#This Row],[Largo]]-DATOS[[#This Row],[separador]])</f>
        <v>Volcán Poás</v>
      </c>
      <c r="G163" s="2">
        <v>43832</v>
      </c>
      <c r="H163" s="19" t="str">
        <f>TEXT(DATOS[[#This Row],[Fecha Ingreso]],"ddd")</f>
        <v>jue</v>
      </c>
      <c r="I163" s="20" t="str">
        <f>TEXT(DATOS[[#This Row],[Fecha Ingreso]],"mmmm")</f>
        <v>enero</v>
      </c>
      <c r="J163" s="20" t="str">
        <f>TEXT(DATOS[[#This Row],[Fecha Ingreso]],"yyyy")</f>
        <v>2020</v>
      </c>
      <c r="K163" s="3">
        <v>795</v>
      </c>
      <c r="L163" s="5">
        <v>265.97000000000003</v>
      </c>
    </row>
    <row r="164" spans="1:12" x14ac:dyDescent="0.3">
      <c r="A164" t="s">
        <v>168</v>
      </c>
      <c r="B164" t="s">
        <v>1001</v>
      </c>
      <c r="C164">
        <f>LEN(DATOS[[#This Row],[Información]])</f>
        <v>21</v>
      </c>
      <c r="D164">
        <f>FIND("-",DATOS[[#This Row],[Información]])</f>
        <v>10</v>
      </c>
      <c r="E164" t="str">
        <f>LEFT(DATOS[[#This Row],[Información]],DATOS[[#This Row],[separador]]-1)</f>
        <v>Argentina</v>
      </c>
      <c r="F164" t="str">
        <f>RIGHT(DATOS[[#This Row],[Información]],DATOS[[#This Row],[Largo]]-DATOS[[#This Row],[separador]])</f>
        <v>Río Celeste</v>
      </c>
      <c r="G164" s="2">
        <v>43872</v>
      </c>
      <c r="H164" s="19" t="str">
        <f>TEXT(DATOS[[#This Row],[Fecha Ingreso]],"ddd")</f>
        <v>mar</v>
      </c>
      <c r="I164" s="20" t="str">
        <f>TEXT(DATOS[[#This Row],[Fecha Ingreso]],"mmmm")</f>
        <v>febrero</v>
      </c>
      <c r="J164" s="20" t="str">
        <f>TEXT(DATOS[[#This Row],[Fecha Ingreso]],"yyyy")</f>
        <v>2020</v>
      </c>
      <c r="K164" s="3">
        <v>8007</v>
      </c>
      <c r="L164" s="5">
        <v>445.97</v>
      </c>
    </row>
    <row r="165" spans="1:12" x14ac:dyDescent="0.3">
      <c r="A165" t="s">
        <v>169</v>
      </c>
      <c r="B165" t="s">
        <v>1011</v>
      </c>
      <c r="C165">
        <f>LEN(DATOS[[#This Row],[Información]])</f>
        <v>17</v>
      </c>
      <c r="D165">
        <f>FIND("-",DATOS[[#This Row],[Información]])</f>
        <v>9</v>
      </c>
      <c r="E165" t="str">
        <f>LEFT(DATOS[[#This Row],[Información]],DATOS[[#This Row],[separador]]-1)</f>
        <v>Alemania</v>
      </c>
      <c r="F165" t="str">
        <f>RIGHT(DATOS[[#This Row],[Información]],DATOS[[#This Row],[Largo]]-DATOS[[#This Row],[separador]])</f>
        <v>San José</v>
      </c>
      <c r="G165" s="2">
        <v>43834</v>
      </c>
      <c r="H165" s="19" t="str">
        <f>TEXT(DATOS[[#This Row],[Fecha Ingreso]],"ddd")</f>
        <v>sáb</v>
      </c>
      <c r="I165" s="20" t="str">
        <f>TEXT(DATOS[[#This Row],[Fecha Ingreso]],"mmmm")</f>
        <v>enero</v>
      </c>
      <c r="J165" s="20" t="str">
        <f>TEXT(DATOS[[#This Row],[Fecha Ingreso]],"yyyy")</f>
        <v>2020</v>
      </c>
      <c r="K165" s="3">
        <v>4900</v>
      </c>
      <c r="L165" s="5">
        <v>492.52</v>
      </c>
    </row>
    <row r="166" spans="1:12" x14ac:dyDescent="0.3">
      <c r="A166" t="s">
        <v>170</v>
      </c>
      <c r="B166" t="s">
        <v>1016</v>
      </c>
      <c r="C166">
        <f>LEN(DATOS[[#This Row],[Información]])</f>
        <v>16</v>
      </c>
      <c r="D166">
        <f>FIND("-",DATOS[[#This Row],[Información]])</f>
        <v>9</v>
      </c>
      <c r="E166" t="str">
        <f>LEFT(DATOS[[#This Row],[Información]],DATOS[[#This Row],[separador]]-1)</f>
        <v>Alemania</v>
      </c>
      <c r="F166" t="str">
        <f>RIGHT(DATOS[[#This Row],[Información]],DATOS[[#This Row],[Largo]]-DATOS[[#This Row],[separador]])</f>
        <v>Fortuna</v>
      </c>
      <c r="G166" s="2">
        <v>43832</v>
      </c>
      <c r="H166" s="19" t="str">
        <f>TEXT(DATOS[[#This Row],[Fecha Ingreso]],"ddd")</f>
        <v>jue</v>
      </c>
      <c r="I166" s="20" t="str">
        <f>TEXT(DATOS[[#This Row],[Fecha Ingreso]],"mmmm")</f>
        <v>enero</v>
      </c>
      <c r="J166" s="20" t="str">
        <f>TEXT(DATOS[[#This Row],[Fecha Ingreso]],"yyyy")</f>
        <v>2020</v>
      </c>
      <c r="K166" s="3">
        <v>2777</v>
      </c>
      <c r="L166" s="5">
        <v>481.45</v>
      </c>
    </row>
    <row r="167" spans="1:12" x14ac:dyDescent="0.3">
      <c r="A167" t="s">
        <v>171</v>
      </c>
      <c r="B167" t="s">
        <v>992</v>
      </c>
      <c r="C167">
        <f>LEN(DATOS[[#This Row],[Información]])</f>
        <v>26</v>
      </c>
      <c r="D167">
        <f>FIND("-",DATOS[[#This Row],[Información]])</f>
        <v>12</v>
      </c>
      <c r="E167" t="str">
        <f>LEFT(DATOS[[#This Row],[Información]],DATOS[[#This Row],[separador]]-1)</f>
        <v>Reino Unido</v>
      </c>
      <c r="F167" t="str">
        <f>RIGHT(DATOS[[#This Row],[Información]],DATOS[[#This Row],[Largo]]-DATOS[[#This Row],[separador]])</f>
        <v>Manuel Antonio</v>
      </c>
      <c r="G167" s="2">
        <v>43884</v>
      </c>
      <c r="H167" s="19" t="str">
        <f>TEXT(DATOS[[#This Row],[Fecha Ingreso]],"ddd")</f>
        <v>dom</v>
      </c>
      <c r="I167" s="20" t="str">
        <f>TEXT(DATOS[[#This Row],[Fecha Ingreso]],"mmmm")</f>
        <v>febrero</v>
      </c>
      <c r="J167" s="20" t="str">
        <f>TEXT(DATOS[[#This Row],[Fecha Ingreso]],"yyyy")</f>
        <v>2020</v>
      </c>
      <c r="K167" s="3">
        <v>4018</v>
      </c>
      <c r="L167" s="5">
        <v>291.2</v>
      </c>
    </row>
    <row r="168" spans="1:12" x14ac:dyDescent="0.3">
      <c r="A168" t="s">
        <v>172</v>
      </c>
      <c r="B168" t="s">
        <v>995</v>
      </c>
      <c r="C168">
        <f>LEN(DATOS[[#This Row],[Información]])</f>
        <v>23</v>
      </c>
      <c r="D168">
        <f>FIND("-",DATOS[[#This Row],[Información]])</f>
        <v>12</v>
      </c>
      <c r="E168" t="str">
        <f>LEFT(DATOS[[#This Row],[Información]],DATOS[[#This Row],[separador]]-1)</f>
        <v>Reino Unido</v>
      </c>
      <c r="F168" t="str">
        <f>RIGHT(DATOS[[#This Row],[Información]],DATOS[[#This Row],[Largo]]-DATOS[[#This Row],[separador]])</f>
        <v>Volcán Poás</v>
      </c>
      <c r="G168" s="2">
        <v>43871</v>
      </c>
      <c r="H168" s="19" t="str">
        <f>TEXT(DATOS[[#This Row],[Fecha Ingreso]],"ddd")</f>
        <v>lun</v>
      </c>
      <c r="I168" s="20" t="str">
        <f>TEXT(DATOS[[#This Row],[Fecha Ingreso]],"mmmm")</f>
        <v>febrero</v>
      </c>
      <c r="J168" s="20" t="str">
        <f>TEXT(DATOS[[#This Row],[Fecha Ingreso]],"yyyy")</f>
        <v>2020</v>
      </c>
      <c r="K168" s="3">
        <v>467</v>
      </c>
      <c r="L168" s="5">
        <v>141.36000000000001</v>
      </c>
    </row>
    <row r="169" spans="1:12" x14ac:dyDescent="0.3">
      <c r="A169" t="s">
        <v>173</v>
      </c>
      <c r="B169" t="s">
        <v>995</v>
      </c>
      <c r="C169">
        <f>LEN(DATOS[[#This Row],[Información]])</f>
        <v>23</v>
      </c>
      <c r="D169">
        <f>FIND("-",DATOS[[#This Row],[Información]])</f>
        <v>12</v>
      </c>
      <c r="E169" t="str">
        <f>LEFT(DATOS[[#This Row],[Información]],DATOS[[#This Row],[separador]]-1)</f>
        <v>Reino Unido</v>
      </c>
      <c r="F169" t="str">
        <f>RIGHT(DATOS[[#This Row],[Información]],DATOS[[#This Row],[Largo]]-DATOS[[#This Row],[separador]])</f>
        <v>Volcán Poás</v>
      </c>
      <c r="G169" s="2">
        <v>43846</v>
      </c>
      <c r="H169" s="19" t="str">
        <f>TEXT(DATOS[[#This Row],[Fecha Ingreso]],"ddd")</f>
        <v>jue</v>
      </c>
      <c r="I169" s="20" t="str">
        <f>TEXT(DATOS[[#This Row],[Fecha Ingreso]],"mmmm")</f>
        <v>enero</v>
      </c>
      <c r="J169" s="20" t="str">
        <f>TEXT(DATOS[[#This Row],[Fecha Ingreso]],"yyyy")</f>
        <v>2020</v>
      </c>
      <c r="K169" s="3">
        <v>7922</v>
      </c>
      <c r="L169" s="5">
        <v>312.8</v>
      </c>
    </row>
    <row r="170" spans="1:12" x14ac:dyDescent="0.3">
      <c r="A170" t="s">
        <v>174</v>
      </c>
      <c r="B170" t="s">
        <v>955</v>
      </c>
      <c r="C170">
        <f>LEN(DATOS[[#This Row],[Información]])</f>
        <v>21</v>
      </c>
      <c r="D170">
        <f>FIND("-",DATOS[[#This Row],[Información]])</f>
        <v>9</v>
      </c>
      <c r="E170" t="str">
        <f>LEFT(DATOS[[#This Row],[Información]],DATOS[[#This Row],[separador]]-1)</f>
        <v>Alemania</v>
      </c>
      <c r="F170" t="str">
        <f>RIGHT(DATOS[[#This Row],[Información]],DATOS[[#This Row],[Largo]]-DATOS[[#This Row],[separador]])</f>
        <v>Puerto Viejo</v>
      </c>
      <c r="G170" s="2">
        <v>43875</v>
      </c>
      <c r="H170" s="19" t="str">
        <f>TEXT(DATOS[[#This Row],[Fecha Ingreso]],"ddd")</f>
        <v>vie</v>
      </c>
      <c r="I170" s="20" t="str">
        <f>TEXT(DATOS[[#This Row],[Fecha Ingreso]],"mmmm")</f>
        <v>febrero</v>
      </c>
      <c r="J170" s="20" t="str">
        <f>TEXT(DATOS[[#This Row],[Fecha Ingreso]],"yyyy")</f>
        <v>2020</v>
      </c>
      <c r="K170" s="3">
        <v>2718</v>
      </c>
      <c r="L170" s="5">
        <v>144.46</v>
      </c>
    </row>
    <row r="171" spans="1:12" x14ac:dyDescent="0.3">
      <c r="A171" t="s">
        <v>175</v>
      </c>
      <c r="B171" t="s">
        <v>1011</v>
      </c>
      <c r="C171">
        <f>LEN(DATOS[[#This Row],[Información]])</f>
        <v>17</v>
      </c>
      <c r="D171">
        <f>FIND("-",DATOS[[#This Row],[Información]])</f>
        <v>9</v>
      </c>
      <c r="E171" t="str">
        <f>LEFT(DATOS[[#This Row],[Información]],DATOS[[#This Row],[separador]]-1)</f>
        <v>Alemania</v>
      </c>
      <c r="F171" t="str">
        <f>RIGHT(DATOS[[#This Row],[Información]],DATOS[[#This Row],[Largo]]-DATOS[[#This Row],[separador]])</f>
        <v>San José</v>
      </c>
      <c r="G171" s="2">
        <v>43890</v>
      </c>
      <c r="H171" s="19" t="str">
        <f>TEXT(DATOS[[#This Row],[Fecha Ingreso]],"ddd")</f>
        <v>sáb</v>
      </c>
      <c r="I171" s="20" t="str">
        <f>TEXT(DATOS[[#This Row],[Fecha Ingreso]],"mmmm")</f>
        <v>febrero</v>
      </c>
      <c r="J171" s="20" t="str">
        <f>TEXT(DATOS[[#This Row],[Fecha Ingreso]],"yyyy")</f>
        <v>2020</v>
      </c>
      <c r="K171" s="3">
        <v>6387</v>
      </c>
      <c r="L171" s="5">
        <v>198.44</v>
      </c>
    </row>
    <row r="172" spans="1:12" x14ac:dyDescent="0.3">
      <c r="A172" t="s">
        <v>176</v>
      </c>
      <c r="B172" t="s">
        <v>1019</v>
      </c>
      <c r="C172">
        <f>LEN(DATOS[[#This Row],[Información]])</f>
        <v>18</v>
      </c>
      <c r="D172">
        <f>FIND("-",DATOS[[#This Row],[Información]])</f>
        <v>9</v>
      </c>
      <c r="E172" t="str">
        <f>LEFT(DATOS[[#This Row],[Información]],DATOS[[#This Row],[separador]]-1)</f>
        <v>Alemania</v>
      </c>
      <c r="F172" t="str">
        <f>RIGHT(DATOS[[#This Row],[Información]],DATOS[[#This Row],[Largo]]-DATOS[[#This Row],[separador]])</f>
        <v>Sarapiquí</v>
      </c>
      <c r="G172" s="2">
        <v>43838</v>
      </c>
      <c r="H172" s="19" t="str">
        <f>TEXT(DATOS[[#This Row],[Fecha Ingreso]],"ddd")</f>
        <v>mié</v>
      </c>
      <c r="I172" s="20" t="str">
        <f>TEXT(DATOS[[#This Row],[Fecha Ingreso]],"mmmm")</f>
        <v>enero</v>
      </c>
      <c r="J172" s="20" t="str">
        <f>TEXT(DATOS[[#This Row],[Fecha Ingreso]],"yyyy")</f>
        <v>2020</v>
      </c>
      <c r="K172" s="3">
        <v>3255</v>
      </c>
      <c r="L172" s="5">
        <v>211.99</v>
      </c>
    </row>
    <row r="173" spans="1:12" x14ac:dyDescent="0.3">
      <c r="A173" t="s">
        <v>177</v>
      </c>
      <c r="B173" t="s">
        <v>993</v>
      </c>
      <c r="C173">
        <f>LEN(DATOS[[#This Row],[Información]])</f>
        <v>23</v>
      </c>
      <c r="D173">
        <f>FIND("-",DATOS[[#This Row],[Información]])</f>
        <v>15</v>
      </c>
      <c r="E173" t="str">
        <f>LEFT(DATOS[[#This Row],[Información]],DATOS[[#This Row],[separador]]-1)</f>
        <v>Estados Unidos</v>
      </c>
      <c r="F173" t="str">
        <f>RIGHT(DATOS[[#This Row],[Información]],DATOS[[#This Row],[Largo]]-DATOS[[#This Row],[separador]])</f>
        <v>San José</v>
      </c>
      <c r="G173" s="2">
        <v>43888</v>
      </c>
      <c r="H173" s="19" t="str">
        <f>TEXT(DATOS[[#This Row],[Fecha Ingreso]],"ddd")</f>
        <v>jue</v>
      </c>
      <c r="I173" s="20" t="str">
        <f>TEXT(DATOS[[#This Row],[Fecha Ingreso]],"mmmm")</f>
        <v>febrero</v>
      </c>
      <c r="J173" s="20" t="str">
        <f>TEXT(DATOS[[#This Row],[Fecha Ingreso]],"yyyy")</f>
        <v>2020</v>
      </c>
      <c r="K173" s="3">
        <v>9489</v>
      </c>
      <c r="L173" s="5">
        <v>382.83</v>
      </c>
    </row>
    <row r="174" spans="1:12" x14ac:dyDescent="0.3">
      <c r="A174" t="s">
        <v>178</v>
      </c>
      <c r="B174" t="s">
        <v>992</v>
      </c>
      <c r="C174">
        <f>LEN(DATOS[[#This Row],[Información]])</f>
        <v>26</v>
      </c>
      <c r="D174">
        <f>FIND("-",DATOS[[#This Row],[Información]])</f>
        <v>12</v>
      </c>
      <c r="E174" t="str">
        <f>LEFT(DATOS[[#This Row],[Información]],DATOS[[#This Row],[separador]]-1)</f>
        <v>Reino Unido</v>
      </c>
      <c r="F174" t="str">
        <f>RIGHT(DATOS[[#This Row],[Información]],DATOS[[#This Row],[Largo]]-DATOS[[#This Row],[separador]])</f>
        <v>Manuel Antonio</v>
      </c>
      <c r="G174" s="2">
        <v>43840</v>
      </c>
      <c r="H174" s="19" t="str">
        <f>TEXT(DATOS[[#This Row],[Fecha Ingreso]],"ddd")</f>
        <v>vie</v>
      </c>
      <c r="I174" s="20" t="str">
        <f>TEXT(DATOS[[#This Row],[Fecha Ingreso]],"mmmm")</f>
        <v>enero</v>
      </c>
      <c r="J174" s="20" t="str">
        <f>TEXT(DATOS[[#This Row],[Fecha Ingreso]],"yyyy")</f>
        <v>2020</v>
      </c>
      <c r="K174" s="3">
        <v>7807</v>
      </c>
      <c r="L174" s="5">
        <v>125.03</v>
      </c>
    </row>
    <row r="175" spans="1:12" x14ac:dyDescent="0.3">
      <c r="A175" t="s">
        <v>179</v>
      </c>
      <c r="B175" t="s">
        <v>1004</v>
      </c>
      <c r="C175">
        <f>LEN(DATOS[[#This Row],[Información]])</f>
        <v>18</v>
      </c>
      <c r="D175">
        <f>FIND("-",DATOS[[#This Row],[Información]])</f>
        <v>7</v>
      </c>
      <c r="E175" t="str">
        <f>LEFT(DATOS[[#This Row],[Información]],DATOS[[#This Row],[separador]]-1)</f>
        <v>México</v>
      </c>
      <c r="F175" t="str">
        <f>RIGHT(DATOS[[#This Row],[Información]],DATOS[[#This Row],[Largo]]-DATOS[[#This Row],[separador]])</f>
        <v>Río Celeste</v>
      </c>
      <c r="G175" s="2">
        <v>43867</v>
      </c>
      <c r="H175" s="19" t="str">
        <f>TEXT(DATOS[[#This Row],[Fecha Ingreso]],"ddd")</f>
        <v>jue</v>
      </c>
      <c r="I175" s="20" t="str">
        <f>TEXT(DATOS[[#This Row],[Fecha Ingreso]],"mmmm")</f>
        <v>febrero</v>
      </c>
      <c r="J175" s="20" t="str">
        <f>TEXT(DATOS[[#This Row],[Fecha Ingreso]],"yyyy")</f>
        <v>2020</v>
      </c>
      <c r="K175" s="3">
        <v>9319</v>
      </c>
      <c r="L175" s="5">
        <v>385.5</v>
      </c>
    </row>
    <row r="176" spans="1:12" x14ac:dyDescent="0.3">
      <c r="A176" t="s">
        <v>180</v>
      </c>
      <c r="B176" t="s">
        <v>985</v>
      </c>
      <c r="C176">
        <f>LEN(DATOS[[#This Row],[Información]])</f>
        <v>20</v>
      </c>
      <c r="D176">
        <f>FIND("-",DATOS[[#This Row],[Información]])</f>
        <v>9</v>
      </c>
      <c r="E176" t="str">
        <f>LEFT(DATOS[[#This Row],[Información]],DATOS[[#This Row],[separador]]-1)</f>
        <v>Alemania</v>
      </c>
      <c r="F176" t="str">
        <f>RIGHT(DATOS[[#This Row],[Información]],DATOS[[#This Row],[Largo]]-DATOS[[#This Row],[separador]])</f>
        <v>Río Celeste</v>
      </c>
      <c r="G176" s="2">
        <v>43881</v>
      </c>
      <c r="H176" s="19" t="str">
        <f>TEXT(DATOS[[#This Row],[Fecha Ingreso]],"ddd")</f>
        <v>jue</v>
      </c>
      <c r="I176" s="20" t="str">
        <f>TEXT(DATOS[[#This Row],[Fecha Ingreso]],"mmmm")</f>
        <v>febrero</v>
      </c>
      <c r="J176" s="20" t="str">
        <f>TEXT(DATOS[[#This Row],[Fecha Ingreso]],"yyyy")</f>
        <v>2020</v>
      </c>
      <c r="K176" s="3">
        <v>1815</v>
      </c>
      <c r="L176" s="5">
        <v>375.52</v>
      </c>
    </row>
    <row r="177" spans="1:12" x14ac:dyDescent="0.3">
      <c r="A177" t="s">
        <v>181</v>
      </c>
      <c r="B177" t="s">
        <v>992</v>
      </c>
      <c r="C177">
        <f>LEN(DATOS[[#This Row],[Información]])</f>
        <v>26</v>
      </c>
      <c r="D177">
        <f>FIND("-",DATOS[[#This Row],[Información]])</f>
        <v>12</v>
      </c>
      <c r="E177" t="str">
        <f>LEFT(DATOS[[#This Row],[Información]],DATOS[[#This Row],[separador]]-1)</f>
        <v>Reino Unido</v>
      </c>
      <c r="F177" t="str">
        <f>RIGHT(DATOS[[#This Row],[Información]],DATOS[[#This Row],[Largo]]-DATOS[[#This Row],[separador]])</f>
        <v>Manuel Antonio</v>
      </c>
      <c r="G177" s="2">
        <v>43836</v>
      </c>
      <c r="H177" s="19" t="str">
        <f>TEXT(DATOS[[#This Row],[Fecha Ingreso]],"ddd")</f>
        <v>lun</v>
      </c>
      <c r="I177" s="20" t="str">
        <f>TEXT(DATOS[[#This Row],[Fecha Ingreso]],"mmmm")</f>
        <v>enero</v>
      </c>
      <c r="J177" s="20" t="str">
        <f>TEXT(DATOS[[#This Row],[Fecha Ingreso]],"yyyy")</f>
        <v>2020</v>
      </c>
      <c r="K177" s="3">
        <v>1235</v>
      </c>
      <c r="L177" s="5">
        <v>251.4</v>
      </c>
    </row>
    <row r="178" spans="1:12" x14ac:dyDescent="0.3">
      <c r="A178" t="s">
        <v>182</v>
      </c>
      <c r="B178" t="s">
        <v>990</v>
      </c>
      <c r="C178">
        <f>LEN(DATOS[[#This Row],[Información]])</f>
        <v>15</v>
      </c>
      <c r="D178">
        <f>FIND("-",DATOS[[#This Row],[Información]])</f>
        <v>7</v>
      </c>
      <c r="E178" t="str">
        <f>LEFT(DATOS[[#This Row],[Información]],DATOS[[#This Row],[separador]]-1)</f>
        <v>Canadá</v>
      </c>
      <c r="F178" t="str">
        <f>RIGHT(DATOS[[#This Row],[Información]],DATOS[[#This Row],[Largo]]-DATOS[[#This Row],[separador]])</f>
        <v>San José</v>
      </c>
      <c r="G178" s="2">
        <v>43854</v>
      </c>
      <c r="H178" s="19" t="str">
        <f>TEXT(DATOS[[#This Row],[Fecha Ingreso]],"ddd")</f>
        <v>vie</v>
      </c>
      <c r="I178" s="20" t="str">
        <f>TEXT(DATOS[[#This Row],[Fecha Ingreso]],"mmmm")</f>
        <v>enero</v>
      </c>
      <c r="J178" s="20" t="str">
        <f>TEXT(DATOS[[#This Row],[Fecha Ingreso]],"yyyy")</f>
        <v>2020</v>
      </c>
      <c r="K178" s="3">
        <v>8299</v>
      </c>
      <c r="L178" s="5">
        <v>163.04</v>
      </c>
    </row>
    <row r="179" spans="1:12" x14ac:dyDescent="0.3">
      <c r="A179" t="s">
        <v>183</v>
      </c>
      <c r="B179" t="s">
        <v>999</v>
      </c>
      <c r="C179">
        <f>LEN(DATOS[[#This Row],[Información]])</f>
        <v>21</v>
      </c>
      <c r="D179">
        <f>FIND("-",DATOS[[#This Row],[Información]])</f>
        <v>7</v>
      </c>
      <c r="E179" t="str">
        <f>LEFT(DATOS[[#This Row],[Información]],DATOS[[#This Row],[separador]]-1)</f>
        <v>Canadá</v>
      </c>
      <c r="F179" t="str">
        <f>RIGHT(DATOS[[#This Row],[Información]],DATOS[[#This Row],[Largo]]-DATOS[[#This Row],[separador]])</f>
        <v>Manuel Antonio</v>
      </c>
      <c r="G179" s="2">
        <v>43867</v>
      </c>
      <c r="H179" s="19" t="str">
        <f>TEXT(DATOS[[#This Row],[Fecha Ingreso]],"ddd")</f>
        <v>jue</v>
      </c>
      <c r="I179" s="20" t="str">
        <f>TEXT(DATOS[[#This Row],[Fecha Ingreso]],"mmmm")</f>
        <v>febrero</v>
      </c>
      <c r="J179" s="20" t="str">
        <f>TEXT(DATOS[[#This Row],[Fecha Ingreso]],"yyyy")</f>
        <v>2020</v>
      </c>
      <c r="K179" s="3">
        <v>8903</v>
      </c>
      <c r="L179" s="5">
        <v>352.61</v>
      </c>
    </row>
    <row r="180" spans="1:12" x14ac:dyDescent="0.3">
      <c r="A180" t="s">
        <v>184</v>
      </c>
      <c r="B180" t="s">
        <v>959</v>
      </c>
      <c r="C180">
        <f>LEN(DATOS[[#This Row],[Información]])</f>
        <v>20</v>
      </c>
      <c r="D180">
        <f>FIND("-",DATOS[[#This Row],[Información]])</f>
        <v>9</v>
      </c>
      <c r="E180" t="str">
        <f>LEFT(DATOS[[#This Row],[Información]],DATOS[[#This Row],[separador]]-1)</f>
        <v>Alemania</v>
      </c>
      <c r="F180" t="str">
        <f>RIGHT(DATOS[[#This Row],[Información]],DATOS[[#This Row],[Largo]]-DATOS[[#This Row],[separador]])</f>
        <v>Volcán Poás</v>
      </c>
      <c r="G180" s="2">
        <v>43841</v>
      </c>
      <c r="H180" s="19" t="str">
        <f>TEXT(DATOS[[#This Row],[Fecha Ingreso]],"ddd")</f>
        <v>sáb</v>
      </c>
      <c r="I180" s="20" t="str">
        <f>TEXT(DATOS[[#This Row],[Fecha Ingreso]],"mmmm")</f>
        <v>enero</v>
      </c>
      <c r="J180" s="20" t="str">
        <f>TEXT(DATOS[[#This Row],[Fecha Ingreso]],"yyyy")</f>
        <v>2020</v>
      </c>
      <c r="K180" s="3">
        <v>3889</v>
      </c>
      <c r="L180" s="5">
        <v>296.47000000000003</v>
      </c>
    </row>
    <row r="181" spans="1:12" x14ac:dyDescent="0.3">
      <c r="A181" t="s">
        <v>185</v>
      </c>
      <c r="B181" t="s">
        <v>965</v>
      </c>
      <c r="C181">
        <f>LEN(DATOS[[#This Row],[Información]])</f>
        <v>14</v>
      </c>
      <c r="D181">
        <f>FIND("-",DATOS[[#This Row],[Información]])</f>
        <v>7</v>
      </c>
      <c r="E181" t="str">
        <f>LEFT(DATOS[[#This Row],[Información]],DATOS[[#This Row],[separador]]-1)</f>
        <v>España</v>
      </c>
      <c r="F181" t="str">
        <f>RIGHT(DATOS[[#This Row],[Información]],DATOS[[#This Row],[Largo]]-DATOS[[#This Row],[separador]])</f>
        <v>Liberia</v>
      </c>
      <c r="G181" s="2">
        <v>43842</v>
      </c>
      <c r="H181" s="19" t="str">
        <f>TEXT(DATOS[[#This Row],[Fecha Ingreso]],"ddd")</f>
        <v>dom</v>
      </c>
      <c r="I181" s="20" t="str">
        <f>TEXT(DATOS[[#This Row],[Fecha Ingreso]],"mmmm")</f>
        <v>enero</v>
      </c>
      <c r="J181" s="20" t="str">
        <f>TEXT(DATOS[[#This Row],[Fecha Ingreso]],"yyyy")</f>
        <v>2020</v>
      </c>
      <c r="K181" s="3">
        <v>2185</v>
      </c>
      <c r="L181" s="5">
        <v>398.2</v>
      </c>
    </row>
    <row r="182" spans="1:12" x14ac:dyDescent="0.3">
      <c r="A182" t="s">
        <v>186</v>
      </c>
      <c r="B182" t="s">
        <v>953</v>
      </c>
      <c r="C182">
        <f>LEN(DATOS[[#This Row],[Información]])</f>
        <v>14</v>
      </c>
      <c r="D182">
        <f>FIND("-",DATOS[[#This Row],[Información]])</f>
        <v>7</v>
      </c>
      <c r="E182" t="str">
        <f>LEFT(DATOS[[#This Row],[Información]],DATOS[[#This Row],[separador]]-1)</f>
        <v>México</v>
      </c>
      <c r="F182" t="str">
        <f>RIGHT(DATOS[[#This Row],[Información]],DATOS[[#This Row],[Largo]]-DATOS[[#This Row],[separador]])</f>
        <v>Liberia</v>
      </c>
      <c r="G182" s="2">
        <v>43860</v>
      </c>
      <c r="H182" s="19" t="str">
        <f>TEXT(DATOS[[#This Row],[Fecha Ingreso]],"ddd")</f>
        <v>jue</v>
      </c>
      <c r="I182" s="20" t="str">
        <f>TEXT(DATOS[[#This Row],[Fecha Ingreso]],"mmmm")</f>
        <v>enero</v>
      </c>
      <c r="J182" s="20" t="str">
        <f>TEXT(DATOS[[#This Row],[Fecha Ingreso]],"yyyy")</f>
        <v>2020</v>
      </c>
      <c r="K182" s="3">
        <v>1417</v>
      </c>
      <c r="L182" s="5">
        <v>231.3</v>
      </c>
    </row>
    <row r="183" spans="1:12" x14ac:dyDescent="0.3">
      <c r="A183" t="s">
        <v>187</v>
      </c>
      <c r="B183" t="s">
        <v>967</v>
      </c>
      <c r="C183">
        <f>LEN(DATOS[[#This Row],[Información]])</f>
        <v>19</v>
      </c>
      <c r="D183">
        <f>FIND("-",DATOS[[#This Row],[Información]])</f>
        <v>7</v>
      </c>
      <c r="E183" t="str">
        <f>LEFT(DATOS[[#This Row],[Información]],DATOS[[#This Row],[separador]]-1)</f>
        <v>Canadá</v>
      </c>
      <c r="F183" t="str">
        <f>RIGHT(DATOS[[#This Row],[Información]],DATOS[[#This Row],[Largo]]-DATOS[[#This Row],[separador]])</f>
        <v>Puerto Viejo</v>
      </c>
      <c r="G183" s="2">
        <v>43836</v>
      </c>
      <c r="H183" s="19" t="str">
        <f>TEXT(DATOS[[#This Row],[Fecha Ingreso]],"ddd")</f>
        <v>lun</v>
      </c>
      <c r="I183" s="20" t="str">
        <f>TEXT(DATOS[[#This Row],[Fecha Ingreso]],"mmmm")</f>
        <v>enero</v>
      </c>
      <c r="J183" s="20" t="str">
        <f>TEXT(DATOS[[#This Row],[Fecha Ingreso]],"yyyy")</f>
        <v>2020</v>
      </c>
      <c r="K183" s="3">
        <v>9470</v>
      </c>
      <c r="L183" s="5">
        <v>245.07</v>
      </c>
    </row>
    <row r="184" spans="1:12" x14ac:dyDescent="0.3">
      <c r="A184" t="s">
        <v>188</v>
      </c>
      <c r="B184" t="s">
        <v>964</v>
      </c>
      <c r="C184">
        <f>LEN(DATOS[[#This Row],[Información]])</f>
        <v>19</v>
      </c>
      <c r="D184">
        <f>FIND("-",DATOS[[#This Row],[Información]])</f>
        <v>7</v>
      </c>
      <c r="E184" t="str">
        <f>LEFT(DATOS[[#This Row],[Información]],DATOS[[#This Row],[separador]]-1)</f>
        <v>México</v>
      </c>
      <c r="F184" t="str">
        <f>RIGHT(DATOS[[#This Row],[Información]],DATOS[[#This Row],[Largo]]-DATOS[[#This Row],[separador]])</f>
        <v>Puerto Viejo</v>
      </c>
      <c r="G184" s="2">
        <v>43869</v>
      </c>
      <c r="H184" s="19" t="str">
        <f>TEXT(DATOS[[#This Row],[Fecha Ingreso]],"ddd")</f>
        <v>sáb</v>
      </c>
      <c r="I184" s="20" t="str">
        <f>TEXT(DATOS[[#This Row],[Fecha Ingreso]],"mmmm")</f>
        <v>febrero</v>
      </c>
      <c r="J184" s="20" t="str">
        <f>TEXT(DATOS[[#This Row],[Fecha Ingreso]],"yyyy")</f>
        <v>2020</v>
      </c>
      <c r="K184" s="3">
        <v>6980</v>
      </c>
      <c r="L184" s="5">
        <v>293.02999999999997</v>
      </c>
    </row>
    <row r="185" spans="1:12" x14ac:dyDescent="0.3">
      <c r="A185" t="s">
        <v>189</v>
      </c>
      <c r="B185" t="s">
        <v>1020</v>
      </c>
      <c r="C185">
        <f>LEN(DATOS[[#This Row],[Información]])</f>
        <v>19</v>
      </c>
      <c r="D185">
        <f>FIND("-",DATOS[[#This Row],[Información]])</f>
        <v>7</v>
      </c>
      <c r="E185" t="str">
        <f>LEFT(DATOS[[#This Row],[Información]],DATOS[[#This Row],[separador]]-1)</f>
        <v>España</v>
      </c>
      <c r="F185" t="str">
        <f>RIGHT(DATOS[[#This Row],[Información]],DATOS[[#This Row],[Largo]]-DATOS[[#This Row],[separador]])</f>
        <v>Puerto Viejo</v>
      </c>
      <c r="G185" s="2">
        <v>43839</v>
      </c>
      <c r="H185" s="19" t="str">
        <f>TEXT(DATOS[[#This Row],[Fecha Ingreso]],"ddd")</f>
        <v>jue</v>
      </c>
      <c r="I185" s="20" t="str">
        <f>TEXT(DATOS[[#This Row],[Fecha Ingreso]],"mmmm")</f>
        <v>enero</v>
      </c>
      <c r="J185" s="20" t="str">
        <f>TEXT(DATOS[[#This Row],[Fecha Ingreso]],"yyyy")</f>
        <v>2020</v>
      </c>
      <c r="K185" s="3">
        <v>1682</v>
      </c>
      <c r="L185" s="5">
        <v>187.26</v>
      </c>
    </row>
    <row r="186" spans="1:12" x14ac:dyDescent="0.3">
      <c r="A186" t="s">
        <v>190</v>
      </c>
      <c r="B186" t="s">
        <v>1006</v>
      </c>
      <c r="C186">
        <f>LEN(DATOS[[#This Row],[Información]])</f>
        <v>22</v>
      </c>
      <c r="D186">
        <f>FIND("-",DATOS[[#This Row],[Información]])</f>
        <v>15</v>
      </c>
      <c r="E186" t="str">
        <f>LEFT(DATOS[[#This Row],[Información]],DATOS[[#This Row],[separador]]-1)</f>
        <v>Estados Unidos</v>
      </c>
      <c r="F186" t="str">
        <f>RIGHT(DATOS[[#This Row],[Información]],DATOS[[#This Row],[Largo]]-DATOS[[#This Row],[separador]])</f>
        <v>Liberia</v>
      </c>
      <c r="G186" s="2">
        <v>43842</v>
      </c>
      <c r="H186" s="19" t="str">
        <f>TEXT(DATOS[[#This Row],[Fecha Ingreso]],"ddd")</f>
        <v>dom</v>
      </c>
      <c r="I186" s="20" t="str">
        <f>TEXT(DATOS[[#This Row],[Fecha Ingreso]],"mmmm")</f>
        <v>enero</v>
      </c>
      <c r="J186" s="20" t="str">
        <f>TEXT(DATOS[[#This Row],[Fecha Ingreso]],"yyyy")</f>
        <v>2020</v>
      </c>
      <c r="K186" s="3">
        <v>8778</v>
      </c>
      <c r="L186" s="5">
        <v>163.47</v>
      </c>
    </row>
    <row r="187" spans="1:12" x14ac:dyDescent="0.3">
      <c r="A187" t="s">
        <v>191</v>
      </c>
      <c r="B187" t="s">
        <v>1001</v>
      </c>
      <c r="C187">
        <f>LEN(DATOS[[#This Row],[Información]])</f>
        <v>21</v>
      </c>
      <c r="D187">
        <f>FIND("-",DATOS[[#This Row],[Información]])</f>
        <v>10</v>
      </c>
      <c r="E187" t="str">
        <f>LEFT(DATOS[[#This Row],[Información]],DATOS[[#This Row],[separador]]-1)</f>
        <v>Argentina</v>
      </c>
      <c r="F187" t="str">
        <f>RIGHT(DATOS[[#This Row],[Información]],DATOS[[#This Row],[Largo]]-DATOS[[#This Row],[separador]])</f>
        <v>Río Celeste</v>
      </c>
      <c r="G187" s="2">
        <v>43862</v>
      </c>
      <c r="H187" s="19" t="str">
        <f>TEXT(DATOS[[#This Row],[Fecha Ingreso]],"ddd")</f>
        <v>sáb</v>
      </c>
      <c r="I187" s="20" t="str">
        <f>TEXT(DATOS[[#This Row],[Fecha Ingreso]],"mmmm")</f>
        <v>febrero</v>
      </c>
      <c r="J187" s="20" t="str">
        <f>TEXT(DATOS[[#This Row],[Fecha Ingreso]],"yyyy")</f>
        <v>2020</v>
      </c>
      <c r="K187" s="3">
        <v>8832</v>
      </c>
      <c r="L187" s="5">
        <v>250.21</v>
      </c>
    </row>
    <row r="188" spans="1:12" x14ac:dyDescent="0.3">
      <c r="A188" t="s">
        <v>192</v>
      </c>
      <c r="B188" t="s">
        <v>967</v>
      </c>
      <c r="C188">
        <f>LEN(DATOS[[#This Row],[Información]])</f>
        <v>19</v>
      </c>
      <c r="D188">
        <f>FIND("-",DATOS[[#This Row],[Información]])</f>
        <v>7</v>
      </c>
      <c r="E188" t="str">
        <f>LEFT(DATOS[[#This Row],[Información]],DATOS[[#This Row],[separador]]-1)</f>
        <v>Canadá</v>
      </c>
      <c r="F188" t="str">
        <f>RIGHT(DATOS[[#This Row],[Información]],DATOS[[#This Row],[Largo]]-DATOS[[#This Row],[separador]])</f>
        <v>Puerto Viejo</v>
      </c>
      <c r="G188" s="2">
        <v>43834</v>
      </c>
      <c r="H188" s="19" t="str">
        <f>TEXT(DATOS[[#This Row],[Fecha Ingreso]],"ddd")</f>
        <v>sáb</v>
      </c>
      <c r="I188" s="20" t="str">
        <f>TEXT(DATOS[[#This Row],[Fecha Ingreso]],"mmmm")</f>
        <v>enero</v>
      </c>
      <c r="J188" s="20" t="str">
        <f>TEXT(DATOS[[#This Row],[Fecha Ingreso]],"yyyy")</f>
        <v>2020</v>
      </c>
      <c r="K188" s="3">
        <v>9195</v>
      </c>
      <c r="L188" s="5">
        <v>161.33000000000001</v>
      </c>
    </row>
    <row r="189" spans="1:12" x14ac:dyDescent="0.3">
      <c r="A189" t="s">
        <v>193</v>
      </c>
      <c r="B189" t="s">
        <v>1000</v>
      </c>
      <c r="C189">
        <f>LEN(DATOS[[#This Row],[Información]])</f>
        <v>18</v>
      </c>
      <c r="D189">
        <f>FIND("-",DATOS[[#This Row],[Información]])</f>
        <v>7</v>
      </c>
      <c r="E189" t="str">
        <f>LEFT(DATOS[[#This Row],[Información]],DATOS[[#This Row],[separador]]-1)</f>
        <v>España</v>
      </c>
      <c r="F189" t="str">
        <f>RIGHT(DATOS[[#This Row],[Información]],DATOS[[#This Row],[Largo]]-DATOS[[#This Row],[separador]])</f>
        <v>Volcán Poás</v>
      </c>
      <c r="G189" s="2">
        <v>43885</v>
      </c>
      <c r="H189" s="19" t="str">
        <f>TEXT(DATOS[[#This Row],[Fecha Ingreso]],"ddd")</f>
        <v>lun</v>
      </c>
      <c r="I189" s="20" t="str">
        <f>TEXT(DATOS[[#This Row],[Fecha Ingreso]],"mmmm")</f>
        <v>febrero</v>
      </c>
      <c r="J189" s="20" t="str">
        <f>TEXT(DATOS[[#This Row],[Fecha Ingreso]],"yyyy")</f>
        <v>2020</v>
      </c>
      <c r="K189" s="3">
        <v>4267</v>
      </c>
      <c r="L189" s="5">
        <v>477.14</v>
      </c>
    </row>
    <row r="190" spans="1:12" x14ac:dyDescent="0.3">
      <c r="A190" t="s">
        <v>194</v>
      </c>
      <c r="B190" t="s">
        <v>1006</v>
      </c>
      <c r="C190">
        <f>LEN(DATOS[[#This Row],[Información]])</f>
        <v>22</v>
      </c>
      <c r="D190">
        <f>FIND("-",DATOS[[#This Row],[Información]])</f>
        <v>15</v>
      </c>
      <c r="E190" t="str">
        <f>LEFT(DATOS[[#This Row],[Información]],DATOS[[#This Row],[separador]]-1)</f>
        <v>Estados Unidos</v>
      </c>
      <c r="F190" t="str">
        <f>RIGHT(DATOS[[#This Row],[Información]],DATOS[[#This Row],[Largo]]-DATOS[[#This Row],[separador]])</f>
        <v>Liberia</v>
      </c>
      <c r="G190" s="2">
        <v>43844</v>
      </c>
      <c r="H190" s="19" t="str">
        <f>TEXT(DATOS[[#This Row],[Fecha Ingreso]],"ddd")</f>
        <v>mar</v>
      </c>
      <c r="I190" s="20" t="str">
        <f>TEXT(DATOS[[#This Row],[Fecha Ingreso]],"mmmm")</f>
        <v>enero</v>
      </c>
      <c r="J190" s="20" t="str">
        <f>TEXT(DATOS[[#This Row],[Fecha Ingreso]],"yyyy")</f>
        <v>2020</v>
      </c>
      <c r="K190" s="3">
        <v>7233</v>
      </c>
      <c r="L190" s="5">
        <v>210.08</v>
      </c>
    </row>
    <row r="191" spans="1:12" x14ac:dyDescent="0.3">
      <c r="A191" t="s">
        <v>195</v>
      </c>
      <c r="B191" t="s">
        <v>1013</v>
      </c>
      <c r="C191">
        <f>LEN(DATOS[[#This Row],[Información]])</f>
        <v>21</v>
      </c>
      <c r="D191">
        <f>FIND("-",DATOS[[#This Row],[Información]])</f>
        <v>12</v>
      </c>
      <c r="E191" t="str">
        <f>LEFT(DATOS[[#This Row],[Información]],DATOS[[#This Row],[separador]]-1)</f>
        <v>Reino Unido</v>
      </c>
      <c r="F191" t="str">
        <f>RIGHT(DATOS[[#This Row],[Información]],DATOS[[#This Row],[Largo]]-DATOS[[#This Row],[separador]])</f>
        <v>Sarapiquí</v>
      </c>
      <c r="G191" s="2">
        <v>43890</v>
      </c>
      <c r="H191" s="19" t="str">
        <f>TEXT(DATOS[[#This Row],[Fecha Ingreso]],"ddd")</f>
        <v>sáb</v>
      </c>
      <c r="I191" s="20" t="str">
        <f>TEXT(DATOS[[#This Row],[Fecha Ingreso]],"mmmm")</f>
        <v>febrero</v>
      </c>
      <c r="J191" s="20" t="str">
        <f>TEXT(DATOS[[#This Row],[Fecha Ingreso]],"yyyy")</f>
        <v>2020</v>
      </c>
      <c r="K191" s="3">
        <v>6992</v>
      </c>
      <c r="L191" s="5">
        <v>249.73</v>
      </c>
    </row>
    <row r="192" spans="1:12" x14ac:dyDescent="0.3">
      <c r="A192" t="s">
        <v>196</v>
      </c>
      <c r="B192" t="s">
        <v>973</v>
      </c>
      <c r="C192">
        <f>LEN(DATOS[[#This Row],[Información]])</f>
        <v>22</v>
      </c>
      <c r="D192">
        <f>FIND("-",DATOS[[#This Row],[Información]])</f>
        <v>10</v>
      </c>
      <c r="E192" t="str">
        <f>LEFT(DATOS[[#This Row],[Información]],DATOS[[#This Row],[separador]]-1)</f>
        <v>Argentina</v>
      </c>
      <c r="F192" t="str">
        <f>RIGHT(DATOS[[#This Row],[Información]],DATOS[[#This Row],[Largo]]-DATOS[[#This Row],[separador]])</f>
        <v>Puerto Viejo</v>
      </c>
      <c r="G192" s="2">
        <v>43866</v>
      </c>
      <c r="H192" s="19" t="str">
        <f>TEXT(DATOS[[#This Row],[Fecha Ingreso]],"ddd")</f>
        <v>mié</v>
      </c>
      <c r="I192" s="20" t="str">
        <f>TEXT(DATOS[[#This Row],[Fecha Ingreso]],"mmmm")</f>
        <v>febrero</v>
      </c>
      <c r="J192" s="20" t="str">
        <f>TEXT(DATOS[[#This Row],[Fecha Ingreso]],"yyyy")</f>
        <v>2020</v>
      </c>
      <c r="K192" s="3">
        <v>8462</v>
      </c>
      <c r="L192" s="5">
        <v>383.12</v>
      </c>
    </row>
    <row r="193" spans="1:12" x14ac:dyDescent="0.3">
      <c r="A193" t="s">
        <v>197</v>
      </c>
      <c r="B193" t="s">
        <v>967</v>
      </c>
      <c r="C193">
        <f>LEN(DATOS[[#This Row],[Información]])</f>
        <v>19</v>
      </c>
      <c r="D193">
        <f>FIND("-",DATOS[[#This Row],[Información]])</f>
        <v>7</v>
      </c>
      <c r="E193" t="str">
        <f>LEFT(DATOS[[#This Row],[Información]],DATOS[[#This Row],[separador]]-1)</f>
        <v>Canadá</v>
      </c>
      <c r="F193" t="str">
        <f>RIGHT(DATOS[[#This Row],[Información]],DATOS[[#This Row],[Largo]]-DATOS[[#This Row],[separador]])</f>
        <v>Puerto Viejo</v>
      </c>
      <c r="G193" s="2">
        <v>43887</v>
      </c>
      <c r="H193" s="19" t="str">
        <f>TEXT(DATOS[[#This Row],[Fecha Ingreso]],"ddd")</f>
        <v>mié</v>
      </c>
      <c r="I193" s="20" t="str">
        <f>TEXT(DATOS[[#This Row],[Fecha Ingreso]],"mmmm")</f>
        <v>febrero</v>
      </c>
      <c r="J193" s="20" t="str">
        <f>TEXT(DATOS[[#This Row],[Fecha Ingreso]],"yyyy")</f>
        <v>2020</v>
      </c>
      <c r="K193" s="3">
        <v>7417</v>
      </c>
      <c r="L193" s="5">
        <v>58.65</v>
      </c>
    </row>
    <row r="194" spans="1:12" x14ac:dyDescent="0.3">
      <c r="A194" t="s">
        <v>198</v>
      </c>
      <c r="B194" t="s">
        <v>1012</v>
      </c>
      <c r="C194">
        <f>LEN(DATOS[[#This Row],[Información]])</f>
        <v>17</v>
      </c>
      <c r="D194">
        <f>FIND("-",DATOS[[#This Row],[Información]])</f>
        <v>7</v>
      </c>
      <c r="E194" t="str">
        <f>LEFT(DATOS[[#This Row],[Información]],DATOS[[#This Row],[separador]]-1)</f>
        <v>España</v>
      </c>
      <c r="F194" t="str">
        <f>RIGHT(DATOS[[#This Row],[Información]],DATOS[[#This Row],[Largo]]-DATOS[[#This Row],[separador]])</f>
        <v>Dominicana</v>
      </c>
      <c r="G194" s="2">
        <v>43840</v>
      </c>
      <c r="H194" s="19" t="str">
        <f>TEXT(DATOS[[#This Row],[Fecha Ingreso]],"ddd")</f>
        <v>vie</v>
      </c>
      <c r="I194" s="20" t="str">
        <f>TEXT(DATOS[[#This Row],[Fecha Ingreso]],"mmmm")</f>
        <v>enero</v>
      </c>
      <c r="J194" s="20" t="str">
        <f>TEXT(DATOS[[#This Row],[Fecha Ingreso]],"yyyy")</f>
        <v>2020</v>
      </c>
      <c r="K194" s="3">
        <v>2587</v>
      </c>
      <c r="L194" s="5">
        <v>245.28</v>
      </c>
    </row>
    <row r="195" spans="1:12" x14ac:dyDescent="0.3">
      <c r="A195" t="s">
        <v>199</v>
      </c>
      <c r="B195" t="s">
        <v>959</v>
      </c>
      <c r="C195">
        <f>LEN(DATOS[[#This Row],[Información]])</f>
        <v>20</v>
      </c>
      <c r="D195">
        <f>FIND("-",DATOS[[#This Row],[Información]])</f>
        <v>9</v>
      </c>
      <c r="E195" t="str">
        <f>LEFT(DATOS[[#This Row],[Información]],DATOS[[#This Row],[separador]]-1)</f>
        <v>Alemania</v>
      </c>
      <c r="F195" t="str">
        <f>RIGHT(DATOS[[#This Row],[Información]],DATOS[[#This Row],[Largo]]-DATOS[[#This Row],[separador]])</f>
        <v>Volcán Poás</v>
      </c>
      <c r="G195" s="2">
        <v>43856</v>
      </c>
      <c r="H195" s="19" t="str">
        <f>TEXT(DATOS[[#This Row],[Fecha Ingreso]],"ddd")</f>
        <v>dom</v>
      </c>
      <c r="I195" s="20" t="str">
        <f>TEXT(DATOS[[#This Row],[Fecha Ingreso]],"mmmm")</f>
        <v>enero</v>
      </c>
      <c r="J195" s="20" t="str">
        <f>TEXT(DATOS[[#This Row],[Fecha Ingreso]],"yyyy")</f>
        <v>2020</v>
      </c>
      <c r="K195" s="3">
        <v>5174</v>
      </c>
      <c r="L195" s="5">
        <v>116.85</v>
      </c>
    </row>
    <row r="196" spans="1:12" x14ac:dyDescent="0.3">
      <c r="A196" t="s">
        <v>200</v>
      </c>
      <c r="B196" t="s">
        <v>996</v>
      </c>
      <c r="C196">
        <f>LEN(DATOS[[#This Row],[Información]])</f>
        <v>26</v>
      </c>
      <c r="D196">
        <f>FIND("-",DATOS[[#This Row],[Información]])</f>
        <v>15</v>
      </c>
      <c r="E196" t="str">
        <f>LEFT(DATOS[[#This Row],[Información]],DATOS[[#This Row],[separador]]-1)</f>
        <v>Estados Unidos</v>
      </c>
      <c r="F196" t="str">
        <f>RIGHT(DATOS[[#This Row],[Información]],DATOS[[#This Row],[Largo]]-DATOS[[#This Row],[separador]])</f>
        <v>Volcán Poás</v>
      </c>
      <c r="G196" s="2">
        <v>43859</v>
      </c>
      <c r="H196" s="19" t="str">
        <f>TEXT(DATOS[[#This Row],[Fecha Ingreso]],"ddd")</f>
        <v>mié</v>
      </c>
      <c r="I196" s="20" t="str">
        <f>TEXT(DATOS[[#This Row],[Fecha Ingreso]],"mmmm")</f>
        <v>enero</v>
      </c>
      <c r="J196" s="20" t="str">
        <f>TEXT(DATOS[[#This Row],[Fecha Ingreso]],"yyyy")</f>
        <v>2020</v>
      </c>
      <c r="K196" s="3">
        <v>3916</v>
      </c>
      <c r="L196" s="5">
        <v>371.84</v>
      </c>
    </row>
    <row r="197" spans="1:12" x14ac:dyDescent="0.3">
      <c r="A197" t="s">
        <v>201</v>
      </c>
      <c r="B197" t="s">
        <v>1020</v>
      </c>
      <c r="C197">
        <f>LEN(DATOS[[#This Row],[Información]])</f>
        <v>19</v>
      </c>
      <c r="D197">
        <f>FIND("-",DATOS[[#This Row],[Información]])</f>
        <v>7</v>
      </c>
      <c r="E197" t="str">
        <f>LEFT(DATOS[[#This Row],[Información]],DATOS[[#This Row],[separador]]-1)</f>
        <v>España</v>
      </c>
      <c r="F197" t="str">
        <f>RIGHT(DATOS[[#This Row],[Información]],DATOS[[#This Row],[Largo]]-DATOS[[#This Row],[separador]])</f>
        <v>Puerto Viejo</v>
      </c>
      <c r="G197" s="2">
        <v>43874</v>
      </c>
      <c r="H197" s="19" t="str">
        <f>TEXT(DATOS[[#This Row],[Fecha Ingreso]],"ddd")</f>
        <v>jue</v>
      </c>
      <c r="I197" s="20" t="str">
        <f>TEXT(DATOS[[#This Row],[Fecha Ingreso]],"mmmm")</f>
        <v>febrero</v>
      </c>
      <c r="J197" s="20" t="str">
        <f>TEXT(DATOS[[#This Row],[Fecha Ingreso]],"yyyy")</f>
        <v>2020</v>
      </c>
      <c r="K197" s="3">
        <v>4258</v>
      </c>
      <c r="L197" s="5">
        <v>400.3</v>
      </c>
    </row>
    <row r="198" spans="1:12" x14ac:dyDescent="0.3">
      <c r="A198" t="s">
        <v>202</v>
      </c>
      <c r="B198" t="s">
        <v>1000</v>
      </c>
      <c r="C198">
        <f>LEN(DATOS[[#This Row],[Información]])</f>
        <v>18</v>
      </c>
      <c r="D198">
        <f>FIND("-",DATOS[[#This Row],[Información]])</f>
        <v>7</v>
      </c>
      <c r="E198" t="str">
        <f>LEFT(DATOS[[#This Row],[Información]],DATOS[[#This Row],[separador]]-1)</f>
        <v>España</v>
      </c>
      <c r="F198" t="str">
        <f>RIGHT(DATOS[[#This Row],[Información]],DATOS[[#This Row],[Largo]]-DATOS[[#This Row],[separador]])</f>
        <v>Volcán Poás</v>
      </c>
      <c r="G198" s="2">
        <v>43869</v>
      </c>
      <c r="H198" s="19" t="str">
        <f>TEXT(DATOS[[#This Row],[Fecha Ingreso]],"ddd")</f>
        <v>sáb</v>
      </c>
      <c r="I198" s="20" t="str">
        <f>TEXT(DATOS[[#This Row],[Fecha Ingreso]],"mmmm")</f>
        <v>febrero</v>
      </c>
      <c r="J198" s="20" t="str">
        <f>TEXT(DATOS[[#This Row],[Fecha Ingreso]],"yyyy")</f>
        <v>2020</v>
      </c>
      <c r="K198" s="3">
        <v>7395</v>
      </c>
      <c r="L198" s="5">
        <v>334.43</v>
      </c>
    </row>
    <row r="199" spans="1:12" x14ac:dyDescent="0.3">
      <c r="A199" t="s">
        <v>203</v>
      </c>
      <c r="B199" t="s">
        <v>970</v>
      </c>
      <c r="C199">
        <f>LEN(DATOS[[#This Row],[Información]])</f>
        <v>24</v>
      </c>
      <c r="D199">
        <f>FIND("-",DATOS[[#This Row],[Información]])</f>
        <v>15</v>
      </c>
      <c r="E199" t="str">
        <f>LEFT(DATOS[[#This Row],[Información]],DATOS[[#This Row],[separador]]-1)</f>
        <v>Estados Unidos</v>
      </c>
      <c r="F199" t="str">
        <f>RIGHT(DATOS[[#This Row],[Información]],DATOS[[#This Row],[Largo]]-DATOS[[#This Row],[separador]])</f>
        <v>Sarapiquí</v>
      </c>
      <c r="G199" s="2">
        <v>43881</v>
      </c>
      <c r="H199" s="19" t="str">
        <f>TEXT(DATOS[[#This Row],[Fecha Ingreso]],"ddd")</f>
        <v>jue</v>
      </c>
      <c r="I199" s="20" t="str">
        <f>TEXT(DATOS[[#This Row],[Fecha Ingreso]],"mmmm")</f>
        <v>febrero</v>
      </c>
      <c r="J199" s="20" t="str">
        <f>TEXT(DATOS[[#This Row],[Fecha Ingreso]],"yyyy")</f>
        <v>2020</v>
      </c>
      <c r="K199" s="3">
        <v>4423</v>
      </c>
      <c r="L199" s="5">
        <v>128.41999999999999</v>
      </c>
    </row>
    <row r="200" spans="1:12" x14ac:dyDescent="0.3">
      <c r="A200" t="s">
        <v>204</v>
      </c>
      <c r="B200" t="s">
        <v>962</v>
      </c>
      <c r="C200">
        <f>LEN(DATOS[[#This Row],[Información]])</f>
        <v>17</v>
      </c>
      <c r="D200">
        <f>FIND("-",DATOS[[#This Row],[Información]])</f>
        <v>10</v>
      </c>
      <c r="E200" t="str">
        <f>LEFT(DATOS[[#This Row],[Información]],DATOS[[#This Row],[separador]]-1)</f>
        <v>Argentina</v>
      </c>
      <c r="F200" t="str">
        <f>RIGHT(DATOS[[#This Row],[Información]],DATOS[[#This Row],[Largo]]-DATOS[[#This Row],[separador]])</f>
        <v>Fortuna</v>
      </c>
      <c r="G200" s="2">
        <v>43882</v>
      </c>
      <c r="H200" s="19" t="str">
        <f>TEXT(DATOS[[#This Row],[Fecha Ingreso]],"ddd")</f>
        <v>vie</v>
      </c>
      <c r="I200" s="20" t="str">
        <f>TEXT(DATOS[[#This Row],[Fecha Ingreso]],"mmmm")</f>
        <v>febrero</v>
      </c>
      <c r="J200" s="20" t="str">
        <f>TEXT(DATOS[[#This Row],[Fecha Ingreso]],"yyyy")</f>
        <v>2020</v>
      </c>
      <c r="K200" s="3">
        <v>8847</v>
      </c>
      <c r="L200" s="5">
        <v>152</v>
      </c>
    </row>
    <row r="201" spans="1:12" x14ac:dyDescent="0.3">
      <c r="A201" t="s">
        <v>205</v>
      </c>
      <c r="B201" t="s">
        <v>990</v>
      </c>
      <c r="C201">
        <f>LEN(DATOS[[#This Row],[Información]])</f>
        <v>15</v>
      </c>
      <c r="D201">
        <f>FIND("-",DATOS[[#This Row],[Información]])</f>
        <v>7</v>
      </c>
      <c r="E201" t="str">
        <f>LEFT(DATOS[[#This Row],[Información]],DATOS[[#This Row],[separador]]-1)</f>
        <v>Canadá</v>
      </c>
      <c r="F201" t="str">
        <f>RIGHT(DATOS[[#This Row],[Información]],DATOS[[#This Row],[Largo]]-DATOS[[#This Row],[separador]])</f>
        <v>San José</v>
      </c>
      <c r="G201" s="2">
        <v>43876</v>
      </c>
      <c r="H201" s="19" t="str">
        <f>TEXT(DATOS[[#This Row],[Fecha Ingreso]],"ddd")</f>
        <v>sáb</v>
      </c>
      <c r="I201" s="20" t="str">
        <f>TEXT(DATOS[[#This Row],[Fecha Ingreso]],"mmmm")</f>
        <v>febrero</v>
      </c>
      <c r="J201" s="20" t="str">
        <f>TEXT(DATOS[[#This Row],[Fecha Ingreso]],"yyyy")</f>
        <v>2020</v>
      </c>
      <c r="K201" s="3">
        <v>7661</v>
      </c>
      <c r="L201" s="5">
        <v>84.06</v>
      </c>
    </row>
    <row r="202" spans="1:12" x14ac:dyDescent="0.3">
      <c r="A202" t="s">
        <v>206</v>
      </c>
      <c r="B202" t="s">
        <v>970</v>
      </c>
      <c r="C202">
        <f>LEN(DATOS[[#This Row],[Información]])</f>
        <v>24</v>
      </c>
      <c r="D202">
        <f>FIND("-",DATOS[[#This Row],[Información]])</f>
        <v>15</v>
      </c>
      <c r="E202" t="str">
        <f>LEFT(DATOS[[#This Row],[Información]],DATOS[[#This Row],[separador]]-1)</f>
        <v>Estados Unidos</v>
      </c>
      <c r="F202" t="str">
        <f>RIGHT(DATOS[[#This Row],[Información]],DATOS[[#This Row],[Largo]]-DATOS[[#This Row],[separador]])</f>
        <v>Sarapiquí</v>
      </c>
      <c r="G202" s="2">
        <v>43873</v>
      </c>
      <c r="H202" s="19" t="str">
        <f>TEXT(DATOS[[#This Row],[Fecha Ingreso]],"ddd")</f>
        <v>mié</v>
      </c>
      <c r="I202" s="20" t="str">
        <f>TEXT(DATOS[[#This Row],[Fecha Ingreso]],"mmmm")</f>
        <v>febrero</v>
      </c>
      <c r="J202" s="20" t="str">
        <f>TEXT(DATOS[[#This Row],[Fecha Ingreso]],"yyyy")</f>
        <v>2020</v>
      </c>
      <c r="K202" s="3">
        <v>6730</v>
      </c>
      <c r="L202" s="5">
        <v>199.91</v>
      </c>
    </row>
    <row r="203" spans="1:12" x14ac:dyDescent="0.3">
      <c r="A203" t="s">
        <v>207</v>
      </c>
      <c r="B203" t="s">
        <v>982</v>
      </c>
      <c r="C203">
        <f>LEN(DATOS[[#This Row],[Información]])</f>
        <v>18</v>
      </c>
      <c r="D203">
        <f>FIND("-",DATOS[[#This Row],[Información]])</f>
        <v>7</v>
      </c>
      <c r="E203" t="str">
        <f>LEFT(DATOS[[#This Row],[Información]],DATOS[[#This Row],[separador]]-1)</f>
        <v>México</v>
      </c>
      <c r="F203" t="str">
        <f>RIGHT(DATOS[[#This Row],[Información]],DATOS[[#This Row],[Largo]]-DATOS[[#This Row],[separador]])</f>
        <v>Volcán Poás</v>
      </c>
      <c r="G203" s="2">
        <v>43845</v>
      </c>
      <c r="H203" s="19" t="str">
        <f>TEXT(DATOS[[#This Row],[Fecha Ingreso]],"ddd")</f>
        <v>mié</v>
      </c>
      <c r="I203" s="20" t="str">
        <f>TEXT(DATOS[[#This Row],[Fecha Ingreso]],"mmmm")</f>
        <v>enero</v>
      </c>
      <c r="J203" s="20" t="str">
        <f>TEXT(DATOS[[#This Row],[Fecha Ingreso]],"yyyy")</f>
        <v>2020</v>
      </c>
      <c r="K203" s="3">
        <v>3515</v>
      </c>
      <c r="L203" s="5">
        <v>67.400000000000006</v>
      </c>
    </row>
    <row r="204" spans="1:12" x14ac:dyDescent="0.3">
      <c r="A204" t="s">
        <v>208</v>
      </c>
      <c r="B204" t="s">
        <v>965</v>
      </c>
      <c r="C204">
        <f>LEN(DATOS[[#This Row],[Información]])</f>
        <v>14</v>
      </c>
      <c r="D204">
        <f>FIND("-",DATOS[[#This Row],[Información]])</f>
        <v>7</v>
      </c>
      <c r="E204" t="str">
        <f>LEFT(DATOS[[#This Row],[Información]],DATOS[[#This Row],[separador]]-1)</f>
        <v>España</v>
      </c>
      <c r="F204" t="str">
        <f>RIGHT(DATOS[[#This Row],[Información]],DATOS[[#This Row],[Largo]]-DATOS[[#This Row],[separador]])</f>
        <v>Liberia</v>
      </c>
      <c r="G204" s="2">
        <v>43861</v>
      </c>
      <c r="H204" s="19" t="str">
        <f>TEXT(DATOS[[#This Row],[Fecha Ingreso]],"ddd")</f>
        <v>vie</v>
      </c>
      <c r="I204" s="20" t="str">
        <f>TEXT(DATOS[[#This Row],[Fecha Ingreso]],"mmmm")</f>
        <v>enero</v>
      </c>
      <c r="J204" s="20" t="str">
        <f>TEXT(DATOS[[#This Row],[Fecha Ingreso]],"yyyy")</f>
        <v>2020</v>
      </c>
      <c r="K204" s="3">
        <v>4736</v>
      </c>
      <c r="L204" s="5">
        <v>266.01</v>
      </c>
    </row>
    <row r="205" spans="1:12" x14ac:dyDescent="0.3">
      <c r="A205" t="s">
        <v>209</v>
      </c>
      <c r="B205" t="s">
        <v>965</v>
      </c>
      <c r="C205">
        <f>LEN(DATOS[[#This Row],[Información]])</f>
        <v>14</v>
      </c>
      <c r="D205">
        <f>FIND("-",DATOS[[#This Row],[Información]])</f>
        <v>7</v>
      </c>
      <c r="E205" t="str">
        <f>LEFT(DATOS[[#This Row],[Información]],DATOS[[#This Row],[separador]]-1)</f>
        <v>España</v>
      </c>
      <c r="F205" t="str">
        <f>RIGHT(DATOS[[#This Row],[Información]],DATOS[[#This Row],[Largo]]-DATOS[[#This Row],[separador]])</f>
        <v>Liberia</v>
      </c>
      <c r="G205" s="2">
        <v>43889</v>
      </c>
      <c r="H205" s="19" t="str">
        <f>TEXT(DATOS[[#This Row],[Fecha Ingreso]],"ddd")</f>
        <v>vie</v>
      </c>
      <c r="I205" s="20" t="str">
        <f>TEXT(DATOS[[#This Row],[Fecha Ingreso]],"mmmm")</f>
        <v>febrero</v>
      </c>
      <c r="J205" s="20" t="str">
        <f>TEXT(DATOS[[#This Row],[Fecha Ingreso]],"yyyy")</f>
        <v>2020</v>
      </c>
      <c r="K205" s="3">
        <v>1536</v>
      </c>
      <c r="L205" s="5">
        <v>469.33</v>
      </c>
    </row>
    <row r="206" spans="1:12" x14ac:dyDescent="0.3">
      <c r="A206" t="s">
        <v>210</v>
      </c>
      <c r="B206" t="s">
        <v>997</v>
      </c>
      <c r="C206">
        <f>LEN(DATOS[[#This Row],[Información]])</f>
        <v>21</v>
      </c>
      <c r="D206">
        <f>FIND("-",DATOS[[#This Row],[Información]])</f>
        <v>10</v>
      </c>
      <c r="E206" t="str">
        <f>LEFT(DATOS[[#This Row],[Información]],DATOS[[#This Row],[separador]]-1)</f>
        <v>Argentina</v>
      </c>
      <c r="F206" t="str">
        <f>RIGHT(DATOS[[#This Row],[Información]],DATOS[[#This Row],[Largo]]-DATOS[[#This Row],[separador]])</f>
        <v>Volcán Poás</v>
      </c>
      <c r="G206" s="2">
        <v>43881</v>
      </c>
      <c r="H206" s="19" t="str">
        <f>TEXT(DATOS[[#This Row],[Fecha Ingreso]],"ddd")</f>
        <v>jue</v>
      </c>
      <c r="I206" s="20" t="str">
        <f>TEXT(DATOS[[#This Row],[Fecha Ingreso]],"mmmm")</f>
        <v>febrero</v>
      </c>
      <c r="J206" s="20" t="str">
        <f>TEXT(DATOS[[#This Row],[Fecha Ingreso]],"yyyy")</f>
        <v>2020</v>
      </c>
      <c r="K206" s="3">
        <v>2982</v>
      </c>
      <c r="L206" s="5">
        <v>277.36</v>
      </c>
    </row>
    <row r="207" spans="1:12" x14ac:dyDescent="0.3">
      <c r="A207" t="s">
        <v>211</v>
      </c>
      <c r="B207" t="s">
        <v>990</v>
      </c>
      <c r="C207">
        <f>LEN(DATOS[[#This Row],[Información]])</f>
        <v>15</v>
      </c>
      <c r="D207">
        <f>FIND("-",DATOS[[#This Row],[Información]])</f>
        <v>7</v>
      </c>
      <c r="E207" t="str">
        <f>LEFT(DATOS[[#This Row],[Información]],DATOS[[#This Row],[separador]]-1)</f>
        <v>Canadá</v>
      </c>
      <c r="F207" t="str">
        <f>RIGHT(DATOS[[#This Row],[Información]],DATOS[[#This Row],[Largo]]-DATOS[[#This Row],[separador]])</f>
        <v>San José</v>
      </c>
      <c r="G207" s="2">
        <v>43849</v>
      </c>
      <c r="H207" s="19" t="str">
        <f>TEXT(DATOS[[#This Row],[Fecha Ingreso]],"ddd")</f>
        <v>dom</v>
      </c>
      <c r="I207" s="20" t="str">
        <f>TEXT(DATOS[[#This Row],[Fecha Ingreso]],"mmmm")</f>
        <v>enero</v>
      </c>
      <c r="J207" s="20" t="str">
        <f>TEXT(DATOS[[#This Row],[Fecha Ingreso]],"yyyy")</f>
        <v>2020</v>
      </c>
      <c r="K207" s="3">
        <v>6578</v>
      </c>
      <c r="L207" s="5">
        <v>491.88</v>
      </c>
    </row>
    <row r="208" spans="1:12" x14ac:dyDescent="0.3">
      <c r="A208" t="s">
        <v>212</v>
      </c>
      <c r="B208" t="s">
        <v>994</v>
      </c>
      <c r="C208">
        <f>LEN(DATOS[[#This Row],[Información]])</f>
        <v>14</v>
      </c>
      <c r="D208">
        <f>FIND("-",DATOS[[#This Row],[Información]])</f>
        <v>7</v>
      </c>
      <c r="E208" t="str">
        <f>LEFT(DATOS[[#This Row],[Información]],DATOS[[#This Row],[separador]]-1)</f>
        <v>España</v>
      </c>
      <c r="F208" t="str">
        <f>RIGHT(DATOS[[#This Row],[Información]],DATOS[[#This Row],[Largo]]-DATOS[[#This Row],[separador]])</f>
        <v>Fortuna</v>
      </c>
      <c r="G208" s="2">
        <v>43834</v>
      </c>
      <c r="H208" s="19" t="str">
        <f>TEXT(DATOS[[#This Row],[Fecha Ingreso]],"ddd")</f>
        <v>sáb</v>
      </c>
      <c r="I208" s="20" t="str">
        <f>TEXT(DATOS[[#This Row],[Fecha Ingreso]],"mmmm")</f>
        <v>enero</v>
      </c>
      <c r="J208" s="20" t="str">
        <f>TEXT(DATOS[[#This Row],[Fecha Ingreso]],"yyyy")</f>
        <v>2020</v>
      </c>
      <c r="K208" s="3">
        <v>3684</v>
      </c>
      <c r="L208" s="5">
        <v>422.61</v>
      </c>
    </row>
    <row r="209" spans="1:12" x14ac:dyDescent="0.3">
      <c r="A209" t="s">
        <v>213</v>
      </c>
      <c r="B209" t="s">
        <v>980</v>
      </c>
      <c r="C209">
        <f>LEN(DATOS[[#This Row],[Información]])</f>
        <v>17</v>
      </c>
      <c r="D209">
        <f>FIND("-",DATOS[[#This Row],[Información]])</f>
        <v>7</v>
      </c>
      <c r="E209" t="str">
        <f>LEFT(DATOS[[#This Row],[Información]],DATOS[[#This Row],[separador]]-1)</f>
        <v>Canadá</v>
      </c>
      <c r="F209" t="str">
        <f>RIGHT(DATOS[[#This Row],[Información]],DATOS[[#This Row],[Largo]]-DATOS[[#This Row],[separador]])</f>
        <v>Dominicana</v>
      </c>
      <c r="G209" s="2">
        <v>43869</v>
      </c>
      <c r="H209" s="19" t="str">
        <f>TEXT(DATOS[[#This Row],[Fecha Ingreso]],"ddd")</f>
        <v>sáb</v>
      </c>
      <c r="I209" s="20" t="str">
        <f>TEXT(DATOS[[#This Row],[Fecha Ingreso]],"mmmm")</f>
        <v>febrero</v>
      </c>
      <c r="J209" s="20" t="str">
        <f>TEXT(DATOS[[#This Row],[Fecha Ingreso]],"yyyy")</f>
        <v>2020</v>
      </c>
      <c r="K209" s="3">
        <v>3780</v>
      </c>
      <c r="L209" s="5">
        <v>225</v>
      </c>
    </row>
    <row r="210" spans="1:12" x14ac:dyDescent="0.3">
      <c r="A210" t="s">
        <v>214</v>
      </c>
      <c r="B210" t="s">
        <v>956</v>
      </c>
      <c r="C210">
        <f>LEN(DATOS[[#This Row],[Información]])</f>
        <v>24</v>
      </c>
      <c r="D210">
        <f>FIND("-",DATOS[[#This Row],[Información]])</f>
        <v>12</v>
      </c>
      <c r="E210" t="str">
        <f>LEFT(DATOS[[#This Row],[Información]],DATOS[[#This Row],[separador]]-1)</f>
        <v>Reino Unido</v>
      </c>
      <c r="F210" t="str">
        <f>RIGHT(DATOS[[#This Row],[Información]],DATOS[[#This Row],[Largo]]-DATOS[[#This Row],[separador]])</f>
        <v>Puerto Viejo</v>
      </c>
      <c r="G210" s="2">
        <v>43877</v>
      </c>
      <c r="H210" s="19" t="str">
        <f>TEXT(DATOS[[#This Row],[Fecha Ingreso]],"ddd")</f>
        <v>dom</v>
      </c>
      <c r="I210" s="20" t="str">
        <f>TEXT(DATOS[[#This Row],[Fecha Ingreso]],"mmmm")</f>
        <v>febrero</v>
      </c>
      <c r="J210" s="20" t="str">
        <f>TEXT(DATOS[[#This Row],[Fecha Ingreso]],"yyyy")</f>
        <v>2020</v>
      </c>
      <c r="K210" s="3">
        <v>3872</v>
      </c>
      <c r="L210" s="5">
        <v>126.75</v>
      </c>
    </row>
    <row r="211" spans="1:12" x14ac:dyDescent="0.3">
      <c r="A211" t="s">
        <v>215</v>
      </c>
      <c r="B211" t="s">
        <v>1002</v>
      </c>
      <c r="C211">
        <f>LEN(DATOS[[#This Row],[Información]])</f>
        <v>18</v>
      </c>
      <c r="D211">
        <f>FIND("-",DATOS[[#This Row],[Información]])</f>
        <v>6</v>
      </c>
      <c r="E211" t="str">
        <f>LEFT(DATOS[[#This Row],[Información]],DATOS[[#This Row],[separador]]-1)</f>
        <v>China</v>
      </c>
      <c r="F211" t="str">
        <f>RIGHT(DATOS[[#This Row],[Información]],DATOS[[#This Row],[Largo]]-DATOS[[#This Row],[separador]])</f>
        <v>Puerto Viejo</v>
      </c>
      <c r="G211" s="2">
        <v>43887</v>
      </c>
      <c r="H211" s="19" t="str">
        <f>TEXT(DATOS[[#This Row],[Fecha Ingreso]],"ddd")</f>
        <v>mié</v>
      </c>
      <c r="I211" s="20" t="str">
        <f>TEXT(DATOS[[#This Row],[Fecha Ingreso]],"mmmm")</f>
        <v>febrero</v>
      </c>
      <c r="J211" s="20" t="str">
        <f>TEXT(DATOS[[#This Row],[Fecha Ingreso]],"yyyy")</f>
        <v>2020</v>
      </c>
      <c r="K211" s="3">
        <v>946</v>
      </c>
      <c r="L211" s="5">
        <v>483.14</v>
      </c>
    </row>
    <row r="212" spans="1:12" x14ac:dyDescent="0.3">
      <c r="A212" t="s">
        <v>216</v>
      </c>
      <c r="B212" t="s">
        <v>1011</v>
      </c>
      <c r="C212">
        <f>LEN(DATOS[[#This Row],[Información]])</f>
        <v>17</v>
      </c>
      <c r="D212">
        <f>FIND("-",DATOS[[#This Row],[Información]])</f>
        <v>9</v>
      </c>
      <c r="E212" t="str">
        <f>LEFT(DATOS[[#This Row],[Información]],DATOS[[#This Row],[separador]]-1)</f>
        <v>Alemania</v>
      </c>
      <c r="F212" t="str">
        <f>RIGHT(DATOS[[#This Row],[Información]],DATOS[[#This Row],[Largo]]-DATOS[[#This Row],[separador]])</f>
        <v>San José</v>
      </c>
      <c r="G212" s="2">
        <v>43844</v>
      </c>
      <c r="H212" s="19" t="str">
        <f>TEXT(DATOS[[#This Row],[Fecha Ingreso]],"ddd")</f>
        <v>mar</v>
      </c>
      <c r="I212" s="20" t="str">
        <f>TEXT(DATOS[[#This Row],[Fecha Ingreso]],"mmmm")</f>
        <v>enero</v>
      </c>
      <c r="J212" s="20" t="str">
        <f>TEXT(DATOS[[#This Row],[Fecha Ingreso]],"yyyy")</f>
        <v>2020</v>
      </c>
      <c r="K212" s="3">
        <v>3465</v>
      </c>
      <c r="L212" s="5">
        <v>301.32</v>
      </c>
    </row>
    <row r="213" spans="1:12" x14ac:dyDescent="0.3">
      <c r="A213" t="s">
        <v>217</v>
      </c>
      <c r="B213" t="s">
        <v>983</v>
      </c>
      <c r="C213">
        <f>LEN(DATOS[[#This Row],[Información]])</f>
        <v>25</v>
      </c>
      <c r="D213">
        <f>FIND("-",DATOS[[#This Row],[Información]])</f>
        <v>15</v>
      </c>
      <c r="E213" t="str">
        <f>LEFT(DATOS[[#This Row],[Información]],DATOS[[#This Row],[separador]]-1)</f>
        <v>Estados Unidos</v>
      </c>
      <c r="F213" t="str">
        <f>RIGHT(DATOS[[#This Row],[Información]],DATOS[[#This Row],[Largo]]-DATOS[[#This Row],[separador]])</f>
        <v>Dominicana</v>
      </c>
      <c r="G213" s="2">
        <v>43862</v>
      </c>
      <c r="H213" s="19" t="str">
        <f>TEXT(DATOS[[#This Row],[Fecha Ingreso]],"ddd")</f>
        <v>sáb</v>
      </c>
      <c r="I213" s="20" t="str">
        <f>TEXT(DATOS[[#This Row],[Fecha Ingreso]],"mmmm")</f>
        <v>febrero</v>
      </c>
      <c r="J213" s="20" t="str">
        <f>TEXT(DATOS[[#This Row],[Fecha Ingreso]],"yyyy")</f>
        <v>2020</v>
      </c>
      <c r="K213" s="3">
        <v>4704</v>
      </c>
      <c r="L213" s="5">
        <v>314.54000000000002</v>
      </c>
    </row>
    <row r="214" spans="1:12" x14ac:dyDescent="0.3">
      <c r="A214" t="s">
        <v>218</v>
      </c>
      <c r="B214" t="s">
        <v>992</v>
      </c>
      <c r="C214">
        <f>LEN(DATOS[[#This Row],[Información]])</f>
        <v>26</v>
      </c>
      <c r="D214">
        <f>FIND("-",DATOS[[#This Row],[Información]])</f>
        <v>12</v>
      </c>
      <c r="E214" t="str">
        <f>LEFT(DATOS[[#This Row],[Información]],DATOS[[#This Row],[separador]]-1)</f>
        <v>Reino Unido</v>
      </c>
      <c r="F214" t="str">
        <f>RIGHT(DATOS[[#This Row],[Información]],DATOS[[#This Row],[Largo]]-DATOS[[#This Row],[separador]])</f>
        <v>Manuel Antonio</v>
      </c>
      <c r="G214" s="2">
        <v>43839</v>
      </c>
      <c r="H214" s="19" t="str">
        <f>TEXT(DATOS[[#This Row],[Fecha Ingreso]],"ddd")</f>
        <v>jue</v>
      </c>
      <c r="I214" s="20" t="str">
        <f>TEXT(DATOS[[#This Row],[Fecha Ingreso]],"mmmm")</f>
        <v>enero</v>
      </c>
      <c r="J214" s="20" t="str">
        <f>TEXT(DATOS[[#This Row],[Fecha Ingreso]],"yyyy")</f>
        <v>2020</v>
      </c>
      <c r="K214" s="3">
        <v>2817</v>
      </c>
      <c r="L214" s="5">
        <v>274.01</v>
      </c>
    </row>
    <row r="215" spans="1:12" x14ac:dyDescent="0.3">
      <c r="A215" t="s">
        <v>219</v>
      </c>
      <c r="B215" t="s">
        <v>1004</v>
      </c>
      <c r="C215">
        <f>LEN(DATOS[[#This Row],[Información]])</f>
        <v>18</v>
      </c>
      <c r="D215">
        <f>FIND("-",DATOS[[#This Row],[Información]])</f>
        <v>7</v>
      </c>
      <c r="E215" t="str">
        <f>LEFT(DATOS[[#This Row],[Información]],DATOS[[#This Row],[separador]]-1)</f>
        <v>México</v>
      </c>
      <c r="F215" t="str">
        <f>RIGHT(DATOS[[#This Row],[Información]],DATOS[[#This Row],[Largo]]-DATOS[[#This Row],[separador]])</f>
        <v>Río Celeste</v>
      </c>
      <c r="G215" s="2">
        <v>43854</v>
      </c>
      <c r="H215" s="19" t="str">
        <f>TEXT(DATOS[[#This Row],[Fecha Ingreso]],"ddd")</f>
        <v>vie</v>
      </c>
      <c r="I215" s="20" t="str">
        <f>TEXT(DATOS[[#This Row],[Fecha Ingreso]],"mmmm")</f>
        <v>enero</v>
      </c>
      <c r="J215" s="20" t="str">
        <f>TEXT(DATOS[[#This Row],[Fecha Ingreso]],"yyyy")</f>
        <v>2020</v>
      </c>
      <c r="K215" s="3">
        <v>4904</v>
      </c>
      <c r="L215" s="5">
        <v>297.26</v>
      </c>
    </row>
    <row r="216" spans="1:12" x14ac:dyDescent="0.3">
      <c r="A216" t="s">
        <v>220</v>
      </c>
      <c r="B216" t="s">
        <v>974</v>
      </c>
      <c r="C216">
        <f>LEN(DATOS[[#This Row],[Información]])</f>
        <v>23</v>
      </c>
      <c r="D216">
        <f>FIND("-",DATOS[[#This Row],[Información]])</f>
        <v>9</v>
      </c>
      <c r="E216" t="str">
        <f>LEFT(DATOS[[#This Row],[Información]],DATOS[[#This Row],[separador]]-1)</f>
        <v>Alemania</v>
      </c>
      <c r="F216" t="str">
        <f>RIGHT(DATOS[[#This Row],[Información]],DATOS[[#This Row],[Largo]]-DATOS[[#This Row],[separador]])</f>
        <v>Manuel Antonio</v>
      </c>
      <c r="G216" s="2">
        <v>43874</v>
      </c>
      <c r="H216" s="19" t="str">
        <f>TEXT(DATOS[[#This Row],[Fecha Ingreso]],"ddd")</f>
        <v>jue</v>
      </c>
      <c r="I216" s="20" t="str">
        <f>TEXT(DATOS[[#This Row],[Fecha Ingreso]],"mmmm")</f>
        <v>febrero</v>
      </c>
      <c r="J216" s="20" t="str">
        <f>TEXT(DATOS[[#This Row],[Fecha Ingreso]],"yyyy")</f>
        <v>2020</v>
      </c>
      <c r="K216" s="3">
        <v>5965</v>
      </c>
      <c r="L216" s="5">
        <v>188.92</v>
      </c>
    </row>
    <row r="217" spans="1:12" x14ac:dyDescent="0.3">
      <c r="A217" t="s">
        <v>221</v>
      </c>
      <c r="B217" t="s">
        <v>1000</v>
      </c>
      <c r="C217">
        <f>LEN(DATOS[[#This Row],[Información]])</f>
        <v>18</v>
      </c>
      <c r="D217">
        <f>FIND("-",DATOS[[#This Row],[Información]])</f>
        <v>7</v>
      </c>
      <c r="E217" t="str">
        <f>LEFT(DATOS[[#This Row],[Información]],DATOS[[#This Row],[separador]]-1)</f>
        <v>España</v>
      </c>
      <c r="F217" t="str">
        <f>RIGHT(DATOS[[#This Row],[Información]],DATOS[[#This Row],[Largo]]-DATOS[[#This Row],[separador]])</f>
        <v>Volcán Poás</v>
      </c>
      <c r="G217" s="2">
        <v>43862</v>
      </c>
      <c r="H217" s="19" t="str">
        <f>TEXT(DATOS[[#This Row],[Fecha Ingreso]],"ddd")</f>
        <v>sáb</v>
      </c>
      <c r="I217" s="20" t="str">
        <f>TEXT(DATOS[[#This Row],[Fecha Ingreso]],"mmmm")</f>
        <v>febrero</v>
      </c>
      <c r="J217" s="20" t="str">
        <f>TEXT(DATOS[[#This Row],[Fecha Ingreso]],"yyyy")</f>
        <v>2020</v>
      </c>
      <c r="K217" s="3">
        <v>5749</v>
      </c>
      <c r="L217" s="5">
        <v>336.9</v>
      </c>
    </row>
    <row r="218" spans="1:12" x14ac:dyDescent="0.3">
      <c r="A218" t="s">
        <v>222</v>
      </c>
      <c r="B218" t="s">
        <v>980</v>
      </c>
      <c r="C218">
        <f>LEN(DATOS[[#This Row],[Información]])</f>
        <v>17</v>
      </c>
      <c r="D218">
        <f>FIND("-",DATOS[[#This Row],[Información]])</f>
        <v>7</v>
      </c>
      <c r="E218" t="str">
        <f>LEFT(DATOS[[#This Row],[Información]],DATOS[[#This Row],[separador]]-1)</f>
        <v>Canadá</v>
      </c>
      <c r="F218" t="str">
        <f>RIGHT(DATOS[[#This Row],[Información]],DATOS[[#This Row],[Largo]]-DATOS[[#This Row],[separador]])</f>
        <v>Dominicana</v>
      </c>
      <c r="G218" s="2">
        <v>43837</v>
      </c>
      <c r="H218" s="19" t="str">
        <f>TEXT(DATOS[[#This Row],[Fecha Ingreso]],"ddd")</f>
        <v>mar</v>
      </c>
      <c r="I218" s="20" t="str">
        <f>TEXT(DATOS[[#This Row],[Fecha Ingreso]],"mmmm")</f>
        <v>enero</v>
      </c>
      <c r="J218" s="20" t="str">
        <f>TEXT(DATOS[[#This Row],[Fecha Ingreso]],"yyyy")</f>
        <v>2020</v>
      </c>
      <c r="K218" s="3">
        <v>1030</v>
      </c>
      <c r="L218" s="5">
        <v>401.3</v>
      </c>
    </row>
    <row r="219" spans="1:12" x14ac:dyDescent="0.3">
      <c r="A219" t="s">
        <v>223</v>
      </c>
      <c r="B219" t="s">
        <v>1000</v>
      </c>
      <c r="C219">
        <f>LEN(DATOS[[#This Row],[Información]])</f>
        <v>18</v>
      </c>
      <c r="D219">
        <f>FIND("-",DATOS[[#This Row],[Información]])</f>
        <v>7</v>
      </c>
      <c r="E219" t="str">
        <f>LEFT(DATOS[[#This Row],[Información]],DATOS[[#This Row],[separador]]-1)</f>
        <v>España</v>
      </c>
      <c r="F219" t="str">
        <f>RIGHT(DATOS[[#This Row],[Información]],DATOS[[#This Row],[Largo]]-DATOS[[#This Row],[separador]])</f>
        <v>Volcán Poás</v>
      </c>
      <c r="G219" s="2">
        <v>43838</v>
      </c>
      <c r="H219" s="19" t="str">
        <f>TEXT(DATOS[[#This Row],[Fecha Ingreso]],"ddd")</f>
        <v>mié</v>
      </c>
      <c r="I219" s="20" t="str">
        <f>TEXT(DATOS[[#This Row],[Fecha Ingreso]],"mmmm")</f>
        <v>enero</v>
      </c>
      <c r="J219" s="20" t="str">
        <f>TEXT(DATOS[[#This Row],[Fecha Ingreso]],"yyyy")</f>
        <v>2020</v>
      </c>
      <c r="K219" s="3">
        <v>4058</v>
      </c>
      <c r="L219" s="5">
        <v>442.67</v>
      </c>
    </row>
    <row r="220" spans="1:12" x14ac:dyDescent="0.3">
      <c r="A220" t="s">
        <v>224</v>
      </c>
      <c r="B220" t="s">
        <v>979</v>
      </c>
      <c r="C220">
        <f>LEN(DATOS[[#This Row],[Información]])</f>
        <v>16</v>
      </c>
      <c r="D220">
        <f>FIND("-",DATOS[[#This Row],[Información]])</f>
        <v>9</v>
      </c>
      <c r="E220" t="str">
        <f>LEFT(DATOS[[#This Row],[Información]],DATOS[[#This Row],[separador]]-1)</f>
        <v>Alemania</v>
      </c>
      <c r="F220" t="str">
        <f>RIGHT(DATOS[[#This Row],[Información]],DATOS[[#This Row],[Largo]]-DATOS[[#This Row],[separador]])</f>
        <v>Liberia</v>
      </c>
      <c r="G220" s="2">
        <v>43857</v>
      </c>
      <c r="H220" s="19" t="str">
        <f>TEXT(DATOS[[#This Row],[Fecha Ingreso]],"ddd")</f>
        <v>lun</v>
      </c>
      <c r="I220" s="20" t="str">
        <f>TEXT(DATOS[[#This Row],[Fecha Ingreso]],"mmmm")</f>
        <v>enero</v>
      </c>
      <c r="J220" s="20" t="str">
        <f>TEXT(DATOS[[#This Row],[Fecha Ingreso]],"yyyy")</f>
        <v>2020</v>
      </c>
      <c r="K220" s="3">
        <v>803</v>
      </c>
      <c r="L220" s="5">
        <v>490.47</v>
      </c>
    </row>
    <row r="221" spans="1:12" x14ac:dyDescent="0.3">
      <c r="A221" t="s">
        <v>225</v>
      </c>
      <c r="B221" t="s">
        <v>1016</v>
      </c>
      <c r="C221">
        <f>LEN(DATOS[[#This Row],[Información]])</f>
        <v>16</v>
      </c>
      <c r="D221">
        <f>FIND("-",DATOS[[#This Row],[Información]])</f>
        <v>9</v>
      </c>
      <c r="E221" t="str">
        <f>LEFT(DATOS[[#This Row],[Información]],DATOS[[#This Row],[separador]]-1)</f>
        <v>Alemania</v>
      </c>
      <c r="F221" t="str">
        <f>RIGHT(DATOS[[#This Row],[Información]],DATOS[[#This Row],[Largo]]-DATOS[[#This Row],[separador]])</f>
        <v>Fortuna</v>
      </c>
      <c r="G221" s="2">
        <v>43842</v>
      </c>
      <c r="H221" s="19" t="str">
        <f>TEXT(DATOS[[#This Row],[Fecha Ingreso]],"ddd")</f>
        <v>dom</v>
      </c>
      <c r="I221" s="20" t="str">
        <f>TEXT(DATOS[[#This Row],[Fecha Ingreso]],"mmmm")</f>
        <v>enero</v>
      </c>
      <c r="J221" s="20" t="str">
        <f>TEXT(DATOS[[#This Row],[Fecha Ingreso]],"yyyy")</f>
        <v>2020</v>
      </c>
      <c r="K221" s="3">
        <v>270</v>
      </c>
      <c r="L221" s="5">
        <v>439.6</v>
      </c>
    </row>
    <row r="222" spans="1:12" x14ac:dyDescent="0.3">
      <c r="A222" t="s">
        <v>226</v>
      </c>
      <c r="B222" t="s">
        <v>962</v>
      </c>
      <c r="C222">
        <f>LEN(DATOS[[#This Row],[Información]])</f>
        <v>17</v>
      </c>
      <c r="D222">
        <f>FIND("-",DATOS[[#This Row],[Información]])</f>
        <v>10</v>
      </c>
      <c r="E222" t="str">
        <f>LEFT(DATOS[[#This Row],[Información]],DATOS[[#This Row],[separador]]-1)</f>
        <v>Argentina</v>
      </c>
      <c r="F222" t="str">
        <f>RIGHT(DATOS[[#This Row],[Información]],DATOS[[#This Row],[Largo]]-DATOS[[#This Row],[separador]])</f>
        <v>Fortuna</v>
      </c>
      <c r="G222" s="2">
        <v>43849</v>
      </c>
      <c r="H222" s="19" t="str">
        <f>TEXT(DATOS[[#This Row],[Fecha Ingreso]],"ddd")</f>
        <v>dom</v>
      </c>
      <c r="I222" s="20" t="str">
        <f>TEXT(DATOS[[#This Row],[Fecha Ingreso]],"mmmm")</f>
        <v>enero</v>
      </c>
      <c r="J222" s="20" t="str">
        <f>TEXT(DATOS[[#This Row],[Fecha Ingreso]],"yyyy")</f>
        <v>2020</v>
      </c>
      <c r="K222" s="3">
        <v>3373</v>
      </c>
      <c r="L222" s="5">
        <v>145.06</v>
      </c>
    </row>
    <row r="223" spans="1:12" x14ac:dyDescent="0.3">
      <c r="A223" t="s">
        <v>227</v>
      </c>
      <c r="B223" t="s">
        <v>1010</v>
      </c>
      <c r="C223">
        <f>LEN(DATOS[[#This Row],[Información]])</f>
        <v>20</v>
      </c>
      <c r="D223">
        <f>FIND("-",DATOS[[#This Row],[Información]])</f>
        <v>10</v>
      </c>
      <c r="E223" t="str">
        <f>LEFT(DATOS[[#This Row],[Información]],DATOS[[#This Row],[separador]]-1)</f>
        <v>Argentina</v>
      </c>
      <c r="F223" t="str">
        <f>RIGHT(DATOS[[#This Row],[Información]],DATOS[[#This Row],[Largo]]-DATOS[[#This Row],[separador]])</f>
        <v>Dominicana</v>
      </c>
      <c r="G223" s="2">
        <v>43884</v>
      </c>
      <c r="H223" s="19" t="str">
        <f>TEXT(DATOS[[#This Row],[Fecha Ingreso]],"ddd")</f>
        <v>dom</v>
      </c>
      <c r="I223" s="20" t="str">
        <f>TEXT(DATOS[[#This Row],[Fecha Ingreso]],"mmmm")</f>
        <v>febrero</v>
      </c>
      <c r="J223" s="20" t="str">
        <f>TEXT(DATOS[[#This Row],[Fecha Ingreso]],"yyyy")</f>
        <v>2020</v>
      </c>
      <c r="K223" s="3">
        <v>976</v>
      </c>
      <c r="L223" s="5">
        <v>386.31</v>
      </c>
    </row>
    <row r="224" spans="1:12" x14ac:dyDescent="0.3">
      <c r="A224" t="s">
        <v>228</v>
      </c>
      <c r="B224" t="s">
        <v>960</v>
      </c>
      <c r="C224">
        <f>LEN(DATOS[[#This Row],[Información]])</f>
        <v>17</v>
      </c>
      <c r="D224">
        <f>FIND("-",DATOS[[#This Row],[Información]])</f>
        <v>6</v>
      </c>
      <c r="E224" t="str">
        <f>LEFT(DATOS[[#This Row],[Información]],DATOS[[#This Row],[separador]]-1)</f>
        <v>China</v>
      </c>
      <c r="F224" t="str">
        <f>RIGHT(DATOS[[#This Row],[Información]],DATOS[[#This Row],[Largo]]-DATOS[[#This Row],[separador]])</f>
        <v>Río Celeste</v>
      </c>
      <c r="G224" s="2">
        <v>43871</v>
      </c>
      <c r="H224" s="19" t="str">
        <f>TEXT(DATOS[[#This Row],[Fecha Ingreso]],"ddd")</f>
        <v>lun</v>
      </c>
      <c r="I224" s="20" t="str">
        <f>TEXT(DATOS[[#This Row],[Fecha Ingreso]],"mmmm")</f>
        <v>febrero</v>
      </c>
      <c r="J224" s="20" t="str">
        <f>TEXT(DATOS[[#This Row],[Fecha Ingreso]],"yyyy")</f>
        <v>2020</v>
      </c>
      <c r="K224" s="3">
        <v>2716</v>
      </c>
      <c r="L224" s="5">
        <v>360.09</v>
      </c>
    </row>
    <row r="225" spans="1:12" x14ac:dyDescent="0.3">
      <c r="A225" t="s">
        <v>229</v>
      </c>
      <c r="B225" t="s">
        <v>1016</v>
      </c>
      <c r="C225">
        <f>LEN(DATOS[[#This Row],[Información]])</f>
        <v>16</v>
      </c>
      <c r="D225">
        <f>FIND("-",DATOS[[#This Row],[Información]])</f>
        <v>9</v>
      </c>
      <c r="E225" t="str">
        <f>LEFT(DATOS[[#This Row],[Información]],DATOS[[#This Row],[separador]]-1)</f>
        <v>Alemania</v>
      </c>
      <c r="F225" t="str">
        <f>RIGHT(DATOS[[#This Row],[Información]],DATOS[[#This Row],[Largo]]-DATOS[[#This Row],[separador]])</f>
        <v>Fortuna</v>
      </c>
      <c r="G225" s="2">
        <v>43832</v>
      </c>
      <c r="H225" s="19" t="str">
        <f>TEXT(DATOS[[#This Row],[Fecha Ingreso]],"ddd")</f>
        <v>jue</v>
      </c>
      <c r="I225" s="20" t="str">
        <f>TEXT(DATOS[[#This Row],[Fecha Ingreso]],"mmmm")</f>
        <v>enero</v>
      </c>
      <c r="J225" s="20" t="str">
        <f>TEXT(DATOS[[#This Row],[Fecha Ingreso]],"yyyy")</f>
        <v>2020</v>
      </c>
      <c r="K225" s="3">
        <v>2761</v>
      </c>
      <c r="L225" s="5">
        <v>67.56</v>
      </c>
    </row>
    <row r="226" spans="1:12" x14ac:dyDescent="0.3">
      <c r="A226" t="s">
        <v>230</v>
      </c>
      <c r="B226" t="s">
        <v>973</v>
      </c>
      <c r="C226">
        <f>LEN(DATOS[[#This Row],[Información]])</f>
        <v>22</v>
      </c>
      <c r="D226">
        <f>FIND("-",DATOS[[#This Row],[Información]])</f>
        <v>10</v>
      </c>
      <c r="E226" t="str">
        <f>LEFT(DATOS[[#This Row],[Información]],DATOS[[#This Row],[separador]]-1)</f>
        <v>Argentina</v>
      </c>
      <c r="F226" t="str">
        <f>RIGHT(DATOS[[#This Row],[Información]],DATOS[[#This Row],[Largo]]-DATOS[[#This Row],[separador]])</f>
        <v>Puerto Viejo</v>
      </c>
      <c r="G226" s="2">
        <v>43852</v>
      </c>
      <c r="H226" s="19" t="str">
        <f>TEXT(DATOS[[#This Row],[Fecha Ingreso]],"ddd")</f>
        <v>mié</v>
      </c>
      <c r="I226" s="20" t="str">
        <f>TEXT(DATOS[[#This Row],[Fecha Ingreso]],"mmmm")</f>
        <v>enero</v>
      </c>
      <c r="J226" s="20" t="str">
        <f>TEXT(DATOS[[#This Row],[Fecha Ingreso]],"yyyy")</f>
        <v>2020</v>
      </c>
      <c r="K226" s="3">
        <v>7383</v>
      </c>
      <c r="L226" s="5">
        <v>268.79000000000002</v>
      </c>
    </row>
    <row r="227" spans="1:12" x14ac:dyDescent="0.3">
      <c r="A227" t="s">
        <v>231</v>
      </c>
      <c r="B227" t="s">
        <v>982</v>
      </c>
      <c r="C227">
        <f>LEN(DATOS[[#This Row],[Información]])</f>
        <v>18</v>
      </c>
      <c r="D227">
        <f>FIND("-",DATOS[[#This Row],[Información]])</f>
        <v>7</v>
      </c>
      <c r="E227" t="str">
        <f>LEFT(DATOS[[#This Row],[Información]],DATOS[[#This Row],[separador]]-1)</f>
        <v>México</v>
      </c>
      <c r="F227" t="str">
        <f>RIGHT(DATOS[[#This Row],[Información]],DATOS[[#This Row],[Largo]]-DATOS[[#This Row],[separador]])</f>
        <v>Volcán Poás</v>
      </c>
      <c r="G227" s="2">
        <v>43875</v>
      </c>
      <c r="H227" s="19" t="str">
        <f>TEXT(DATOS[[#This Row],[Fecha Ingreso]],"ddd")</f>
        <v>vie</v>
      </c>
      <c r="I227" s="20" t="str">
        <f>TEXT(DATOS[[#This Row],[Fecha Ingreso]],"mmmm")</f>
        <v>febrero</v>
      </c>
      <c r="J227" s="20" t="str">
        <f>TEXT(DATOS[[#This Row],[Fecha Ingreso]],"yyyy")</f>
        <v>2020</v>
      </c>
      <c r="K227" s="3">
        <v>3688</v>
      </c>
      <c r="L227" s="5">
        <v>251.45</v>
      </c>
    </row>
    <row r="228" spans="1:12" x14ac:dyDescent="0.3">
      <c r="A228" t="s">
        <v>232</v>
      </c>
      <c r="B228" t="s">
        <v>977</v>
      </c>
      <c r="C228">
        <f>LEN(DATOS[[#This Row],[Información]])</f>
        <v>20</v>
      </c>
      <c r="D228">
        <f>FIND("-",DATOS[[#This Row],[Información]])</f>
        <v>12</v>
      </c>
      <c r="E228" t="str">
        <f>LEFT(DATOS[[#This Row],[Información]],DATOS[[#This Row],[separador]]-1)</f>
        <v>Reino Unido</v>
      </c>
      <c r="F228" t="str">
        <f>RIGHT(DATOS[[#This Row],[Información]],DATOS[[#This Row],[Largo]]-DATOS[[#This Row],[separador]])</f>
        <v>San José</v>
      </c>
      <c r="G228" s="2">
        <v>43866</v>
      </c>
      <c r="H228" s="19" t="str">
        <f>TEXT(DATOS[[#This Row],[Fecha Ingreso]],"ddd")</f>
        <v>mié</v>
      </c>
      <c r="I228" s="20" t="str">
        <f>TEXT(DATOS[[#This Row],[Fecha Ingreso]],"mmmm")</f>
        <v>febrero</v>
      </c>
      <c r="J228" s="20" t="str">
        <f>TEXT(DATOS[[#This Row],[Fecha Ingreso]],"yyyy")</f>
        <v>2020</v>
      </c>
      <c r="K228" s="3">
        <v>6697</v>
      </c>
      <c r="L228" s="5">
        <v>355.55</v>
      </c>
    </row>
    <row r="229" spans="1:12" x14ac:dyDescent="0.3">
      <c r="A229" t="s">
        <v>233</v>
      </c>
      <c r="B229" t="s">
        <v>1019</v>
      </c>
      <c r="C229">
        <f>LEN(DATOS[[#This Row],[Información]])</f>
        <v>18</v>
      </c>
      <c r="D229">
        <f>FIND("-",DATOS[[#This Row],[Información]])</f>
        <v>9</v>
      </c>
      <c r="E229" t="str">
        <f>LEFT(DATOS[[#This Row],[Información]],DATOS[[#This Row],[separador]]-1)</f>
        <v>Alemania</v>
      </c>
      <c r="F229" t="str">
        <f>RIGHT(DATOS[[#This Row],[Información]],DATOS[[#This Row],[Largo]]-DATOS[[#This Row],[separador]])</f>
        <v>Sarapiquí</v>
      </c>
      <c r="G229" s="2">
        <v>43853</v>
      </c>
      <c r="H229" s="19" t="str">
        <f>TEXT(DATOS[[#This Row],[Fecha Ingreso]],"ddd")</f>
        <v>jue</v>
      </c>
      <c r="I229" s="20" t="str">
        <f>TEXT(DATOS[[#This Row],[Fecha Ingreso]],"mmmm")</f>
        <v>enero</v>
      </c>
      <c r="J229" s="20" t="str">
        <f>TEXT(DATOS[[#This Row],[Fecha Ingreso]],"yyyy")</f>
        <v>2020</v>
      </c>
      <c r="K229" s="3">
        <v>6626</v>
      </c>
      <c r="L229" s="5">
        <v>146.21</v>
      </c>
    </row>
    <row r="230" spans="1:12" x14ac:dyDescent="0.3">
      <c r="A230" t="s">
        <v>234</v>
      </c>
      <c r="B230" t="s">
        <v>1016</v>
      </c>
      <c r="C230">
        <f>LEN(DATOS[[#This Row],[Información]])</f>
        <v>16</v>
      </c>
      <c r="D230">
        <f>FIND("-",DATOS[[#This Row],[Información]])</f>
        <v>9</v>
      </c>
      <c r="E230" t="str">
        <f>LEFT(DATOS[[#This Row],[Información]],DATOS[[#This Row],[separador]]-1)</f>
        <v>Alemania</v>
      </c>
      <c r="F230" t="str">
        <f>RIGHT(DATOS[[#This Row],[Información]],DATOS[[#This Row],[Largo]]-DATOS[[#This Row],[separador]])</f>
        <v>Fortuna</v>
      </c>
      <c r="G230" s="2">
        <v>43840</v>
      </c>
      <c r="H230" s="19" t="str">
        <f>TEXT(DATOS[[#This Row],[Fecha Ingreso]],"ddd")</f>
        <v>vie</v>
      </c>
      <c r="I230" s="20" t="str">
        <f>TEXT(DATOS[[#This Row],[Fecha Ingreso]],"mmmm")</f>
        <v>enero</v>
      </c>
      <c r="J230" s="20" t="str">
        <f>TEXT(DATOS[[#This Row],[Fecha Ingreso]],"yyyy")</f>
        <v>2020</v>
      </c>
      <c r="K230" s="3">
        <v>8857</v>
      </c>
      <c r="L230" s="5">
        <v>160.26</v>
      </c>
    </row>
    <row r="231" spans="1:12" x14ac:dyDescent="0.3">
      <c r="A231" t="s">
        <v>235</v>
      </c>
      <c r="B231" t="s">
        <v>1004</v>
      </c>
      <c r="C231">
        <f>LEN(DATOS[[#This Row],[Información]])</f>
        <v>18</v>
      </c>
      <c r="D231">
        <f>FIND("-",DATOS[[#This Row],[Información]])</f>
        <v>7</v>
      </c>
      <c r="E231" t="str">
        <f>LEFT(DATOS[[#This Row],[Información]],DATOS[[#This Row],[separador]]-1)</f>
        <v>México</v>
      </c>
      <c r="F231" t="str">
        <f>RIGHT(DATOS[[#This Row],[Información]],DATOS[[#This Row],[Largo]]-DATOS[[#This Row],[separador]])</f>
        <v>Río Celeste</v>
      </c>
      <c r="G231" s="2">
        <v>43877</v>
      </c>
      <c r="H231" s="19" t="str">
        <f>TEXT(DATOS[[#This Row],[Fecha Ingreso]],"ddd")</f>
        <v>dom</v>
      </c>
      <c r="I231" s="20" t="str">
        <f>TEXT(DATOS[[#This Row],[Fecha Ingreso]],"mmmm")</f>
        <v>febrero</v>
      </c>
      <c r="J231" s="20" t="str">
        <f>TEXT(DATOS[[#This Row],[Fecha Ingreso]],"yyyy")</f>
        <v>2020</v>
      </c>
      <c r="K231" s="3">
        <v>5438</v>
      </c>
      <c r="L231" s="5">
        <v>170.97</v>
      </c>
    </row>
    <row r="232" spans="1:12" x14ac:dyDescent="0.3">
      <c r="A232" t="s">
        <v>236</v>
      </c>
      <c r="B232" t="s">
        <v>1004</v>
      </c>
      <c r="C232">
        <f>LEN(DATOS[[#This Row],[Información]])</f>
        <v>18</v>
      </c>
      <c r="D232">
        <f>FIND("-",DATOS[[#This Row],[Información]])</f>
        <v>7</v>
      </c>
      <c r="E232" t="str">
        <f>LEFT(DATOS[[#This Row],[Información]],DATOS[[#This Row],[separador]]-1)</f>
        <v>México</v>
      </c>
      <c r="F232" t="str">
        <f>RIGHT(DATOS[[#This Row],[Información]],DATOS[[#This Row],[Largo]]-DATOS[[#This Row],[separador]])</f>
        <v>Río Celeste</v>
      </c>
      <c r="G232" s="2">
        <v>43872</v>
      </c>
      <c r="H232" s="19" t="str">
        <f>TEXT(DATOS[[#This Row],[Fecha Ingreso]],"ddd")</f>
        <v>mar</v>
      </c>
      <c r="I232" s="20" t="str">
        <f>TEXT(DATOS[[#This Row],[Fecha Ingreso]],"mmmm")</f>
        <v>febrero</v>
      </c>
      <c r="J232" s="20" t="str">
        <f>TEXT(DATOS[[#This Row],[Fecha Ingreso]],"yyyy")</f>
        <v>2020</v>
      </c>
      <c r="K232" s="3">
        <v>840</v>
      </c>
      <c r="L232" s="5">
        <v>251.39</v>
      </c>
    </row>
    <row r="233" spans="1:12" x14ac:dyDescent="0.3">
      <c r="A233" t="s">
        <v>237</v>
      </c>
      <c r="B233" t="s">
        <v>1014</v>
      </c>
      <c r="C233">
        <f>LEN(DATOS[[#This Row],[Información]])</f>
        <v>19</v>
      </c>
      <c r="D233">
        <f>FIND("-",DATOS[[#This Row],[Información]])</f>
        <v>12</v>
      </c>
      <c r="E233" t="str">
        <f>LEFT(DATOS[[#This Row],[Información]],DATOS[[#This Row],[separador]]-1)</f>
        <v>Reino Unido</v>
      </c>
      <c r="F233" t="str">
        <f>RIGHT(DATOS[[#This Row],[Información]],DATOS[[#This Row],[Largo]]-DATOS[[#This Row],[separador]])</f>
        <v>Fortuna</v>
      </c>
      <c r="G233" s="2">
        <v>43853</v>
      </c>
      <c r="H233" s="19" t="str">
        <f>TEXT(DATOS[[#This Row],[Fecha Ingreso]],"ddd")</f>
        <v>jue</v>
      </c>
      <c r="I233" s="20" t="str">
        <f>TEXT(DATOS[[#This Row],[Fecha Ingreso]],"mmmm")</f>
        <v>enero</v>
      </c>
      <c r="J233" s="20" t="str">
        <f>TEXT(DATOS[[#This Row],[Fecha Ingreso]],"yyyy")</f>
        <v>2020</v>
      </c>
      <c r="K233" s="3">
        <v>2035</v>
      </c>
      <c r="L233" s="5">
        <v>265.12</v>
      </c>
    </row>
    <row r="234" spans="1:12" x14ac:dyDescent="0.3">
      <c r="A234" t="s">
        <v>238</v>
      </c>
      <c r="B234" t="s">
        <v>1008</v>
      </c>
      <c r="C234">
        <f>LEN(DATOS[[#This Row],[Información]])</f>
        <v>15</v>
      </c>
      <c r="D234">
        <f>FIND("-",DATOS[[#This Row],[Información]])</f>
        <v>6</v>
      </c>
      <c r="E234" t="str">
        <f>LEFT(DATOS[[#This Row],[Información]],DATOS[[#This Row],[separador]]-1)</f>
        <v>China</v>
      </c>
      <c r="F234" t="str">
        <f>RIGHT(DATOS[[#This Row],[Información]],DATOS[[#This Row],[Largo]]-DATOS[[#This Row],[separador]])</f>
        <v>Sarapiquí</v>
      </c>
      <c r="G234" s="2">
        <v>43873</v>
      </c>
      <c r="H234" s="19" t="str">
        <f>TEXT(DATOS[[#This Row],[Fecha Ingreso]],"ddd")</f>
        <v>mié</v>
      </c>
      <c r="I234" s="20" t="str">
        <f>TEXT(DATOS[[#This Row],[Fecha Ingreso]],"mmmm")</f>
        <v>febrero</v>
      </c>
      <c r="J234" s="20" t="str">
        <f>TEXT(DATOS[[#This Row],[Fecha Ingreso]],"yyyy")</f>
        <v>2020</v>
      </c>
      <c r="K234" s="3">
        <v>1230</v>
      </c>
      <c r="L234" s="5">
        <v>459.91</v>
      </c>
    </row>
    <row r="235" spans="1:12" x14ac:dyDescent="0.3">
      <c r="A235" t="s">
        <v>239</v>
      </c>
      <c r="B235" t="s">
        <v>977</v>
      </c>
      <c r="C235">
        <f>LEN(DATOS[[#This Row],[Información]])</f>
        <v>20</v>
      </c>
      <c r="D235">
        <f>FIND("-",DATOS[[#This Row],[Información]])</f>
        <v>12</v>
      </c>
      <c r="E235" t="str">
        <f>LEFT(DATOS[[#This Row],[Información]],DATOS[[#This Row],[separador]]-1)</f>
        <v>Reino Unido</v>
      </c>
      <c r="F235" t="str">
        <f>RIGHT(DATOS[[#This Row],[Información]],DATOS[[#This Row],[Largo]]-DATOS[[#This Row],[separador]])</f>
        <v>San José</v>
      </c>
      <c r="G235" s="2">
        <v>43855</v>
      </c>
      <c r="H235" s="19" t="str">
        <f>TEXT(DATOS[[#This Row],[Fecha Ingreso]],"ddd")</f>
        <v>sáb</v>
      </c>
      <c r="I235" s="20" t="str">
        <f>TEXT(DATOS[[#This Row],[Fecha Ingreso]],"mmmm")</f>
        <v>enero</v>
      </c>
      <c r="J235" s="20" t="str">
        <f>TEXT(DATOS[[#This Row],[Fecha Ingreso]],"yyyy")</f>
        <v>2020</v>
      </c>
      <c r="K235" s="3">
        <v>2928</v>
      </c>
      <c r="L235" s="5">
        <v>76.41</v>
      </c>
    </row>
    <row r="236" spans="1:12" x14ac:dyDescent="0.3">
      <c r="A236" t="s">
        <v>240</v>
      </c>
      <c r="B236" t="s">
        <v>1021</v>
      </c>
      <c r="C236">
        <f>LEN(DATOS[[#This Row],[Información]])</f>
        <v>18</v>
      </c>
      <c r="D236">
        <f>FIND("-",DATOS[[#This Row],[Información]])</f>
        <v>7</v>
      </c>
      <c r="E236" t="str">
        <f>LEFT(DATOS[[#This Row],[Información]],DATOS[[#This Row],[separador]]-1)</f>
        <v>Canadá</v>
      </c>
      <c r="F236" t="str">
        <f>RIGHT(DATOS[[#This Row],[Información]],DATOS[[#This Row],[Largo]]-DATOS[[#This Row],[separador]])</f>
        <v>Volcán Poás</v>
      </c>
      <c r="G236" s="2">
        <v>43864</v>
      </c>
      <c r="H236" s="19" t="str">
        <f>TEXT(DATOS[[#This Row],[Fecha Ingreso]],"ddd")</f>
        <v>lun</v>
      </c>
      <c r="I236" s="20" t="str">
        <f>TEXT(DATOS[[#This Row],[Fecha Ingreso]],"mmmm")</f>
        <v>febrero</v>
      </c>
      <c r="J236" s="20" t="str">
        <f>TEXT(DATOS[[#This Row],[Fecha Ingreso]],"yyyy")</f>
        <v>2020</v>
      </c>
      <c r="K236" s="3">
        <v>8243</v>
      </c>
      <c r="L236" s="5">
        <v>345.08</v>
      </c>
    </row>
    <row r="237" spans="1:12" x14ac:dyDescent="0.3">
      <c r="A237" t="s">
        <v>241</v>
      </c>
      <c r="B237" t="s">
        <v>966</v>
      </c>
      <c r="C237">
        <f>LEN(DATOS[[#This Row],[Información]])</f>
        <v>18</v>
      </c>
      <c r="D237">
        <f>FIND("-",DATOS[[#This Row],[Información]])</f>
        <v>7</v>
      </c>
      <c r="E237" t="str">
        <f>LEFT(DATOS[[#This Row],[Información]],DATOS[[#This Row],[separador]]-1)</f>
        <v>Canadá</v>
      </c>
      <c r="F237" t="str">
        <f>RIGHT(DATOS[[#This Row],[Información]],DATOS[[#This Row],[Largo]]-DATOS[[#This Row],[separador]])</f>
        <v>Río Celeste</v>
      </c>
      <c r="G237" s="2">
        <v>43878</v>
      </c>
      <c r="H237" s="19" t="str">
        <f>TEXT(DATOS[[#This Row],[Fecha Ingreso]],"ddd")</f>
        <v>lun</v>
      </c>
      <c r="I237" s="20" t="str">
        <f>TEXT(DATOS[[#This Row],[Fecha Ingreso]],"mmmm")</f>
        <v>febrero</v>
      </c>
      <c r="J237" s="20" t="str">
        <f>TEXT(DATOS[[#This Row],[Fecha Ingreso]],"yyyy")</f>
        <v>2020</v>
      </c>
      <c r="K237" s="3">
        <v>1920</v>
      </c>
      <c r="L237" s="5">
        <v>473.86</v>
      </c>
    </row>
    <row r="238" spans="1:12" x14ac:dyDescent="0.3">
      <c r="A238" t="s">
        <v>242</v>
      </c>
      <c r="B238" t="s">
        <v>1002</v>
      </c>
      <c r="C238">
        <f>LEN(DATOS[[#This Row],[Información]])</f>
        <v>18</v>
      </c>
      <c r="D238">
        <f>FIND("-",DATOS[[#This Row],[Información]])</f>
        <v>6</v>
      </c>
      <c r="E238" t="str">
        <f>LEFT(DATOS[[#This Row],[Información]],DATOS[[#This Row],[separador]]-1)</f>
        <v>China</v>
      </c>
      <c r="F238" t="str">
        <f>RIGHT(DATOS[[#This Row],[Información]],DATOS[[#This Row],[Largo]]-DATOS[[#This Row],[separador]])</f>
        <v>Puerto Viejo</v>
      </c>
      <c r="G238" s="2">
        <v>43855</v>
      </c>
      <c r="H238" s="19" t="str">
        <f>TEXT(DATOS[[#This Row],[Fecha Ingreso]],"ddd")</f>
        <v>sáb</v>
      </c>
      <c r="I238" s="20" t="str">
        <f>TEXT(DATOS[[#This Row],[Fecha Ingreso]],"mmmm")</f>
        <v>enero</v>
      </c>
      <c r="J238" s="20" t="str">
        <f>TEXT(DATOS[[#This Row],[Fecha Ingreso]],"yyyy")</f>
        <v>2020</v>
      </c>
      <c r="K238" s="3">
        <v>8210</v>
      </c>
      <c r="L238" s="5">
        <v>349.89</v>
      </c>
    </row>
    <row r="239" spans="1:12" x14ac:dyDescent="0.3">
      <c r="A239" t="s">
        <v>243</v>
      </c>
      <c r="B239" t="s">
        <v>981</v>
      </c>
      <c r="C239">
        <f>LEN(DATOS[[#This Row],[Información]])</f>
        <v>22</v>
      </c>
      <c r="D239">
        <f>FIND("-",DATOS[[#This Row],[Información]])</f>
        <v>12</v>
      </c>
      <c r="E239" t="str">
        <f>LEFT(DATOS[[#This Row],[Información]],DATOS[[#This Row],[separador]]-1)</f>
        <v>Reino Unido</v>
      </c>
      <c r="F239" t="str">
        <f>RIGHT(DATOS[[#This Row],[Información]],DATOS[[#This Row],[Largo]]-DATOS[[#This Row],[separador]])</f>
        <v>Dominicana</v>
      </c>
      <c r="G239" s="2">
        <v>43864</v>
      </c>
      <c r="H239" s="19" t="str">
        <f>TEXT(DATOS[[#This Row],[Fecha Ingreso]],"ddd")</f>
        <v>lun</v>
      </c>
      <c r="I239" s="20" t="str">
        <f>TEXT(DATOS[[#This Row],[Fecha Ingreso]],"mmmm")</f>
        <v>febrero</v>
      </c>
      <c r="J239" s="20" t="str">
        <f>TEXT(DATOS[[#This Row],[Fecha Ingreso]],"yyyy")</f>
        <v>2020</v>
      </c>
      <c r="K239" s="3">
        <v>9809</v>
      </c>
      <c r="L239" s="5">
        <v>96.59</v>
      </c>
    </row>
    <row r="240" spans="1:12" x14ac:dyDescent="0.3">
      <c r="A240" t="s">
        <v>244</v>
      </c>
      <c r="B240" t="s">
        <v>953</v>
      </c>
      <c r="C240">
        <f>LEN(DATOS[[#This Row],[Información]])</f>
        <v>14</v>
      </c>
      <c r="D240">
        <f>FIND("-",DATOS[[#This Row],[Información]])</f>
        <v>7</v>
      </c>
      <c r="E240" t="str">
        <f>LEFT(DATOS[[#This Row],[Información]],DATOS[[#This Row],[separador]]-1)</f>
        <v>México</v>
      </c>
      <c r="F240" t="str">
        <f>RIGHT(DATOS[[#This Row],[Información]],DATOS[[#This Row],[Largo]]-DATOS[[#This Row],[separador]])</f>
        <v>Liberia</v>
      </c>
      <c r="G240" s="2">
        <v>43841</v>
      </c>
      <c r="H240" s="19" t="str">
        <f>TEXT(DATOS[[#This Row],[Fecha Ingreso]],"ddd")</f>
        <v>sáb</v>
      </c>
      <c r="I240" s="20" t="str">
        <f>TEXT(DATOS[[#This Row],[Fecha Ingreso]],"mmmm")</f>
        <v>enero</v>
      </c>
      <c r="J240" s="20" t="str">
        <f>TEXT(DATOS[[#This Row],[Fecha Ingreso]],"yyyy")</f>
        <v>2020</v>
      </c>
      <c r="K240" s="3">
        <v>2383</v>
      </c>
      <c r="L240" s="5">
        <v>293.70999999999998</v>
      </c>
    </row>
    <row r="241" spans="1:12" x14ac:dyDescent="0.3">
      <c r="A241" t="s">
        <v>245</v>
      </c>
      <c r="B241" t="s">
        <v>996</v>
      </c>
      <c r="C241">
        <f>LEN(DATOS[[#This Row],[Información]])</f>
        <v>26</v>
      </c>
      <c r="D241">
        <f>FIND("-",DATOS[[#This Row],[Información]])</f>
        <v>15</v>
      </c>
      <c r="E241" t="str">
        <f>LEFT(DATOS[[#This Row],[Información]],DATOS[[#This Row],[separador]]-1)</f>
        <v>Estados Unidos</v>
      </c>
      <c r="F241" t="str">
        <f>RIGHT(DATOS[[#This Row],[Información]],DATOS[[#This Row],[Largo]]-DATOS[[#This Row],[separador]])</f>
        <v>Volcán Poás</v>
      </c>
      <c r="G241" s="2">
        <v>43846</v>
      </c>
      <c r="H241" s="19" t="str">
        <f>TEXT(DATOS[[#This Row],[Fecha Ingreso]],"ddd")</f>
        <v>jue</v>
      </c>
      <c r="I241" s="20" t="str">
        <f>TEXT(DATOS[[#This Row],[Fecha Ingreso]],"mmmm")</f>
        <v>enero</v>
      </c>
      <c r="J241" s="20" t="str">
        <f>TEXT(DATOS[[#This Row],[Fecha Ingreso]],"yyyy")</f>
        <v>2020</v>
      </c>
      <c r="K241" s="3">
        <v>8537</v>
      </c>
      <c r="L241" s="5">
        <v>302.19</v>
      </c>
    </row>
    <row r="242" spans="1:12" x14ac:dyDescent="0.3">
      <c r="A242" t="s">
        <v>246</v>
      </c>
      <c r="B242" t="s">
        <v>955</v>
      </c>
      <c r="C242">
        <f>LEN(DATOS[[#This Row],[Información]])</f>
        <v>21</v>
      </c>
      <c r="D242">
        <f>FIND("-",DATOS[[#This Row],[Información]])</f>
        <v>9</v>
      </c>
      <c r="E242" t="str">
        <f>LEFT(DATOS[[#This Row],[Información]],DATOS[[#This Row],[separador]]-1)</f>
        <v>Alemania</v>
      </c>
      <c r="F242" t="str">
        <f>RIGHT(DATOS[[#This Row],[Información]],DATOS[[#This Row],[Largo]]-DATOS[[#This Row],[separador]])</f>
        <v>Puerto Viejo</v>
      </c>
      <c r="G242" s="2">
        <v>43862</v>
      </c>
      <c r="H242" s="19" t="str">
        <f>TEXT(DATOS[[#This Row],[Fecha Ingreso]],"ddd")</f>
        <v>sáb</v>
      </c>
      <c r="I242" s="20" t="str">
        <f>TEXT(DATOS[[#This Row],[Fecha Ingreso]],"mmmm")</f>
        <v>febrero</v>
      </c>
      <c r="J242" s="20" t="str">
        <f>TEXT(DATOS[[#This Row],[Fecha Ingreso]],"yyyy")</f>
        <v>2020</v>
      </c>
      <c r="K242" s="3">
        <v>3740</v>
      </c>
      <c r="L242" s="5">
        <v>444</v>
      </c>
    </row>
    <row r="243" spans="1:12" x14ac:dyDescent="0.3">
      <c r="A243" t="s">
        <v>247</v>
      </c>
      <c r="B243" t="s">
        <v>1001</v>
      </c>
      <c r="C243">
        <f>LEN(DATOS[[#This Row],[Información]])</f>
        <v>21</v>
      </c>
      <c r="D243">
        <f>FIND("-",DATOS[[#This Row],[Información]])</f>
        <v>10</v>
      </c>
      <c r="E243" t="str">
        <f>LEFT(DATOS[[#This Row],[Información]],DATOS[[#This Row],[separador]]-1)</f>
        <v>Argentina</v>
      </c>
      <c r="F243" t="str">
        <f>RIGHT(DATOS[[#This Row],[Información]],DATOS[[#This Row],[Largo]]-DATOS[[#This Row],[separador]])</f>
        <v>Río Celeste</v>
      </c>
      <c r="G243" s="2">
        <v>43876</v>
      </c>
      <c r="H243" s="19" t="str">
        <f>TEXT(DATOS[[#This Row],[Fecha Ingreso]],"ddd")</f>
        <v>sáb</v>
      </c>
      <c r="I243" s="20" t="str">
        <f>TEXT(DATOS[[#This Row],[Fecha Ingreso]],"mmmm")</f>
        <v>febrero</v>
      </c>
      <c r="J243" s="20" t="str">
        <f>TEXT(DATOS[[#This Row],[Fecha Ingreso]],"yyyy")</f>
        <v>2020</v>
      </c>
      <c r="K243" s="3">
        <v>858</v>
      </c>
      <c r="L243" s="5">
        <v>480.64</v>
      </c>
    </row>
    <row r="244" spans="1:12" x14ac:dyDescent="0.3">
      <c r="A244" t="s">
        <v>248</v>
      </c>
      <c r="B244" t="s">
        <v>963</v>
      </c>
      <c r="C244">
        <f>LEN(DATOS[[#This Row],[Información]])</f>
        <v>15</v>
      </c>
      <c r="D244">
        <f>FIND("-",DATOS[[#This Row],[Información]])</f>
        <v>7</v>
      </c>
      <c r="E244" t="str">
        <f>LEFT(DATOS[[#This Row],[Información]],DATOS[[#This Row],[separador]]-1)</f>
        <v>España</v>
      </c>
      <c r="F244" t="str">
        <f>RIGHT(DATOS[[#This Row],[Información]],DATOS[[#This Row],[Largo]]-DATOS[[#This Row],[separador]])</f>
        <v>San José</v>
      </c>
      <c r="G244" s="2">
        <v>43881</v>
      </c>
      <c r="H244" s="19" t="str">
        <f>TEXT(DATOS[[#This Row],[Fecha Ingreso]],"ddd")</f>
        <v>jue</v>
      </c>
      <c r="I244" s="20" t="str">
        <f>TEXT(DATOS[[#This Row],[Fecha Ingreso]],"mmmm")</f>
        <v>febrero</v>
      </c>
      <c r="J244" s="20" t="str">
        <f>TEXT(DATOS[[#This Row],[Fecha Ingreso]],"yyyy")</f>
        <v>2020</v>
      </c>
      <c r="K244" s="3">
        <v>4470</v>
      </c>
      <c r="L244" s="5">
        <v>54.9</v>
      </c>
    </row>
    <row r="245" spans="1:12" x14ac:dyDescent="0.3">
      <c r="A245" t="s">
        <v>249</v>
      </c>
      <c r="B245" t="s">
        <v>991</v>
      </c>
      <c r="C245">
        <f>LEN(DATOS[[#This Row],[Información]])</f>
        <v>19</v>
      </c>
      <c r="D245">
        <f>FIND("-",DATOS[[#This Row],[Información]])</f>
        <v>10</v>
      </c>
      <c r="E245" t="str">
        <f>LEFT(DATOS[[#This Row],[Información]],DATOS[[#This Row],[separador]]-1)</f>
        <v>Argentina</v>
      </c>
      <c r="F245" t="str">
        <f>RIGHT(DATOS[[#This Row],[Información]],DATOS[[#This Row],[Largo]]-DATOS[[#This Row],[separador]])</f>
        <v>Sarapiquí</v>
      </c>
      <c r="G245" s="2">
        <v>43859</v>
      </c>
      <c r="H245" s="19" t="str">
        <f>TEXT(DATOS[[#This Row],[Fecha Ingreso]],"ddd")</f>
        <v>mié</v>
      </c>
      <c r="I245" s="20" t="str">
        <f>TEXT(DATOS[[#This Row],[Fecha Ingreso]],"mmmm")</f>
        <v>enero</v>
      </c>
      <c r="J245" s="20" t="str">
        <f>TEXT(DATOS[[#This Row],[Fecha Ingreso]],"yyyy")</f>
        <v>2020</v>
      </c>
      <c r="K245" s="3">
        <v>9011</v>
      </c>
      <c r="L245" s="5">
        <v>203.15</v>
      </c>
    </row>
    <row r="246" spans="1:12" x14ac:dyDescent="0.3">
      <c r="A246" t="s">
        <v>250</v>
      </c>
      <c r="B246" t="s">
        <v>1003</v>
      </c>
      <c r="C246">
        <f>LEN(DATOS[[#This Row],[Información]])</f>
        <v>14</v>
      </c>
      <c r="D246">
        <f>FIND("-",DATOS[[#This Row],[Información]])</f>
        <v>7</v>
      </c>
      <c r="E246" t="str">
        <f>LEFT(DATOS[[#This Row],[Información]],DATOS[[#This Row],[separador]]-1)</f>
        <v>Canadá</v>
      </c>
      <c r="F246" t="str">
        <f>RIGHT(DATOS[[#This Row],[Información]],DATOS[[#This Row],[Largo]]-DATOS[[#This Row],[separador]])</f>
        <v>Liberia</v>
      </c>
      <c r="G246" s="2">
        <v>43843</v>
      </c>
      <c r="H246" s="19" t="str">
        <f>TEXT(DATOS[[#This Row],[Fecha Ingreso]],"ddd")</f>
        <v>lun</v>
      </c>
      <c r="I246" s="20" t="str">
        <f>TEXT(DATOS[[#This Row],[Fecha Ingreso]],"mmmm")</f>
        <v>enero</v>
      </c>
      <c r="J246" s="20" t="str">
        <f>TEXT(DATOS[[#This Row],[Fecha Ingreso]],"yyyy")</f>
        <v>2020</v>
      </c>
      <c r="K246" s="3">
        <v>192</v>
      </c>
      <c r="L246" s="5">
        <v>348.89</v>
      </c>
    </row>
    <row r="247" spans="1:12" x14ac:dyDescent="0.3">
      <c r="A247" t="s">
        <v>251</v>
      </c>
      <c r="B247" t="s">
        <v>982</v>
      </c>
      <c r="C247">
        <f>LEN(DATOS[[#This Row],[Información]])</f>
        <v>18</v>
      </c>
      <c r="D247">
        <f>FIND("-",DATOS[[#This Row],[Información]])</f>
        <v>7</v>
      </c>
      <c r="E247" t="str">
        <f>LEFT(DATOS[[#This Row],[Información]],DATOS[[#This Row],[separador]]-1)</f>
        <v>México</v>
      </c>
      <c r="F247" t="str">
        <f>RIGHT(DATOS[[#This Row],[Información]],DATOS[[#This Row],[Largo]]-DATOS[[#This Row],[separador]])</f>
        <v>Volcán Poás</v>
      </c>
      <c r="G247" s="2">
        <v>43833</v>
      </c>
      <c r="H247" s="19" t="str">
        <f>TEXT(DATOS[[#This Row],[Fecha Ingreso]],"ddd")</f>
        <v>vie</v>
      </c>
      <c r="I247" s="20" t="str">
        <f>TEXT(DATOS[[#This Row],[Fecha Ingreso]],"mmmm")</f>
        <v>enero</v>
      </c>
      <c r="J247" s="20" t="str">
        <f>TEXT(DATOS[[#This Row],[Fecha Ingreso]],"yyyy")</f>
        <v>2020</v>
      </c>
      <c r="K247" s="3">
        <v>5909</v>
      </c>
      <c r="L247" s="5">
        <v>396.66</v>
      </c>
    </row>
    <row r="248" spans="1:12" x14ac:dyDescent="0.3">
      <c r="A248" t="s">
        <v>252</v>
      </c>
      <c r="B248" t="s">
        <v>994</v>
      </c>
      <c r="C248">
        <f>LEN(DATOS[[#This Row],[Información]])</f>
        <v>14</v>
      </c>
      <c r="D248">
        <f>FIND("-",DATOS[[#This Row],[Información]])</f>
        <v>7</v>
      </c>
      <c r="E248" t="str">
        <f>LEFT(DATOS[[#This Row],[Información]],DATOS[[#This Row],[separador]]-1)</f>
        <v>España</v>
      </c>
      <c r="F248" t="str">
        <f>RIGHT(DATOS[[#This Row],[Información]],DATOS[[#This Row],[Largo]]-DATOS[[#This Row],[separador]])</f>
        <v>Fortuna</v>
      </c>
      <c r="G248" s="2">
        <v>43846</v>
      </c>
      <c r="H248" s="19" t="str">
        <f>TEXT(DATOS[[#This Row],[Fecha Ingreso]],"ddd")</f>
        <v>jue</v>
      </c>
      <c r="I248" s="20" t="str">
        <f>TEXT(DATOS[[#This Row],[Fecha Ingreso]],"mmmm")</f>
        <v>enero</v>
      </c>
      <c r="J248" s="20" t="str">
        <f>TEXT(DATOS[[#This Row],[Fecha Ingreso]],"yyyy")</f>
        <v>2020</v>
      </c>
      <c r="K248" s="3">
        <v>9013</v>
      </c>
      <c r="L248" s="5">
        <v>470.22</v>
      </c>
    </row>
    <row r="249" spans="1:12" x14ac:dyDescent="0.3">
      <c r="A249" t="s">
        <v>253</v>
      </c>
      <c r="B249" t="s">
        <v>1018</v>
      </c>
      <c r="C249">
        <f>LEN(DATOS[[#This Row],[Información]])</f>
        <v>19</v>
      </c>
      <c r="D249">
        <f>FIND("-",DATOS[[#This Row],[Información]])</f>
        <v>9</v>
      </c>
      <c r="E249" t="str">
        <f>LEFT(DATOS[[#This Row],[Información]],DATOS[[#This Row],[separador]]-1)</f>
        <v>Alemania</v>
      </c>
      <c r="F249" t="str">
        <f>RIGHT(DATOS[[#This Row],[Información]],DATOS[[#This Row],[Largo]]-DATOS[[#This Row],[separador]])</f>
        <v>Dominicana</v>
      </c>
      <c r="G249" s="2">
        <v>43863</v>
      </c>
      <c r="H249" s="19" t="str">
        <f>TEXT(DATOS[[#This Row],[Fecha Ingreso]],"ddd")</f>
        <v>dom</v>
      </c>
      <c r="I249" s="20" t="str">
        <f>TEXT(DATOS[[#This Row],[Fecha Ingreso]],"mmmm")</f>
        <v>febrero</v>
      </c>
      <c r="J249" s="20" t="str">
        <f>TEXT(DATOS[[#This Row],[Fecha Ingreso]],"yyyy")</f>
        <v>2020</v>
      </c>
      <c r="K249" s="3">
        <v>814</v>
      </c>
      <c r="L249" s="5">
        <v>181.88</v>
      </c>
    </row>
    <row r="250" spans="1:12" x14ac:dyDescent="0.3">
      <c r="A250" t="s">
        <v>254</v>
      </c>
      <c r="B250" t="s">
        <v>969</v>
      </c>
      <c r="C250">
        <f>LEN(DATOS[[#This Row],[Información]])</f>
        <v>22</v>
      </c>
      <c r="D250">
        <f>FIND("-",DATOS[[#This Row],[Información]])</f>
        <v>15</v>
      </c>
      <c r="E250" t="str">
        <f>LEFT(DATOS[[#This Row],[Información]],DATOS[[#This Row],[separador]]-1)</f>
        <v>Estados Unidos</v>
      </c>
      <c r="F250" t="str">
        <f>RIGHT(DATOS[[#This Row],[Información]],DATOS[[#This Row],[Largo]]-DATOS[[#This Row],[separador]])</f>
        <v>Fortuna</v>
      </c>
      <c r="G250" s="2">
        <v>43871</v>
      </c>
      <c r="H250" s="19" t="str">
        <f>TEXT(DATOS[[#This Row],[Fecha Ingreso]],"ddd")</f>
        <v>lun</v>
      </c>
      <c r="I250" s="20" t="str">
        <f>TEXT(DATOS[[#This Row],[Fecha Ingreso]],"mmmm")</f>
        <v>febrero</v>
      </c>
      <c r="J250" s="20" t="str">
        <f>TEXT(DATOS[[#This Row],[Fecha Ingreso]],"yyyy")</f>
        <v>2020</v>
      </c>
      <c r="K250" s="3">
        <v>7573</v>
      </c>
      <c r="L250" s="5">
        <v>266.31</v>
      </c>
    </row>
    <row r="251" spans="1:12" x14ac:dyDescent="0.3">
      <c r="A251" t="s">
        <v>255</v>
      </c>
      <c r="B251" t="s">
        <v>986</v>
      </c>
      <c r="C251">
        <f>LEN(DATOS[[#This Row],[Información]])</f>
        <v>13</v>
      </c>
      <c r="D251">
        <f>FIND("-",DATOS[[#This Row],[Información]])</f>
        <v>6</v>
      </c>
      <c r="E251" t="str">
        <f>LEFT(DATOS[[#This Row],[Información]],DATOS[[#This Row],[separador]]-1)</f>
        <v>China</v>
      </c>
      <c r="F251" t="str">
        <f>RIGHT(DATOS[[#This Row],[Información]],DATOS[[#This Row],[Largo]]-DATOS[[#This Row],[separador]])</f>
        <v>Liberia</v>
      </c>
      <c r="G251" s="2">
        <v>43885</v>
      </c>
      <c r="H251" s="19" t="str">
        <f>TEXT(DATOS[[#This Row],[Fecha Ingreso]],"ddd")</f>
        <v>lun</v>
      </c>
      <c r="I251" s="20" t="str">
        <f>TEXT(DATOS[[#This Row],[Fecha Ingreso]],"mmmm")</f>
        <v>febrero</v>
      </c>
      <c r="J251" s="20" t="str">
        <f>TEXT(DATOS[[#This Row],[Fecha Ingreso]],"yyyy")</f>
        <v>2020</v>
      </c>
      <c r="K251" s="3">
        <v>8958</v>
      </c>
      <c r="L251" s="5">
        <v>136.76</v>
      </c>
    </row>
    <row r="252" spans="1:12" x14ac:dyDescent="0.3">
      <c r="A252" t="s">
        <v>256</v>
      </c>
      <c r="B252" t="s">
        <v>969</v>
      </c>
      <c r="C252">
        <f>LEN(DATOS[[#This Row],[Información]])</f>
        <v>22</v>
      </c>
      <c r="D252">
        <f>FIND("-",DATOS[[#This Row],[Información]])</f>
        <v>15</v>
      </c>
      <c r="E252" t="str">
        <f>LEFT(DATOS[[#This Row],[Información]],DATOS[[#This Row],[separador]]-1)</f>
        <v>Estados Unidos</v>
      </c>
      <c r="F252" t="str">
        <f>RIGHT(DATOS[[#This Row],[Información]],DATOS[[#This Row],[Largo]]-DATOS[[#This Row],[separador]])</f>
        <v>Fortuna</v>
      </c>
      <c r="G252" s="2">
        <v>43844</v>
      </c>
      <c r="H252" s="19" t="str">
        <f>TEXT(DATOS[[#This Row],[Fecha Ingreso]],"ddd")</f>
        <v>mar</v>
      </c>
      <c r="I252" s="20" t="str">
        <f>TEXT(DATOS[[#This Row],[Fecha Ingreso]],"mmmm")</f>
        <v>enero</v>
      </c>
      <c r="J252" s="20" t="str">
        <f>TEXT(DATOS[[#This Row],[Fecha Ingreso]],"yyyy")</f>
        <v>2020</v>
      </c>
      <c r="K252" s="3">
        <v>4874</v>
      </c>
      <c r="L252" s="5">
        <v>376.69</v>
      </c>
    </row>
    <row r="253" spans="1:12" x14ac:dyDescent="0.3">
      <c r="A253" t="s">
        <v>257</v>
      </c>
      <c r="B253" t="s">
        <v>1015</v>
      </c>
      <c r="C253">
        <f>LEN(DATOS[[#This Row],[Información]])</f>
        <v>27</v>
      </c>
      <c r="D253">
        <f>FIND("-",DATOS[[#This Row],[Información]])</f>
        <v>15</v>
      </c>
      <c r="E253" t="str">
        <f>LEFT(DATOS[[#This Row],[Información]],DATOS[[#This Row],[separador]]-1)</f>
        <v>Estados Unidos</v>
      </c>
      <c r="F253" t="str">
        <f>RIGHT(DATOS[[#This Row],[Información]],DATOS[[#This Row],[Largo]]-DATOS[[#This Row],[separador]])</f>
        <v>Puerto Viejo</v>
      </c>
      <c r="G253" s="2">
        <v>43878</v>
      </c>
      <c r="H253" s="19" t="str">
        <f>TEXT(DATOS[[#This Row],[Fecha Ingreso]],"ddd")</f>
        <v>lun</v>
      </c>
      <c r="I253" s="20" t="str">
        <f>TEXT(DATOS[[#This Row],[Fecha Ingreso]],"mmmm")</f>
        <v>febrero</v>
      </c>
      <c r="J253" s="20" t="str">
        <f>TEXT(DATOS[[#This Row],[Fecha Ingreso]],"yyyy")</f>
        <v>2020</v>
      </c>
      <c r="K253" s="3">
        <v>3024</v>
      </c>
      <c r="L253" s="5">
        <v>233.31</v>
      </c>
    </row>
    <row r="254" spans="1:12" x14ac:dyDescent="0.3">
      <c r="A254" t="s">
        <v>258</v>
      </c>
      <c r="B254" t="s">
        <v>1007</v>
      </c>
      <c r="C254">
        <f>LEN(DATOS[[#This Row],[Información]])</f>
        <v>15</v>
      </c>
      <c r="D254">
        <f>FIND("-",DATOS[[#This Row],[Información]])</f>
        <v>7</v>
      </c>
      <c r="E254" t="str">
        <f>LEFT(DATOS[[#This Row],[Información]],DATOS[[#This Row],[separador]]-1)</f>
        <v>México</v>
      </c>
      <c r="F254" t="str">
        <f>RIGHT(DATOS[[#This Row],[Información]],DATOS[[#This Row],[Largo]]-DATOS[[#This Row],[separador]])</f>
        <v>San José</v>
      </c>
      <c r="G254" s="2">
        <v>43834</v>
      </c>
      <c r="H254" s="19" t="str">
        <f>TEXT(DATOS[[#This Row],[Fecha Ingreso]],"ddd")</f>
        <v>sáb</v>
      </c>
      <c r="I254" s="20" t="str">
        <f>TEXT(DATOS[[#This Row],[Fecha Ingreso]],"mmmm")</f>
        <v>enero</v>
      </c>
      <c r="J254" s="20" t="str">
        <f>TEXT(DATOS[[#This Row],[Fecha Ingreso]],"yyyy")</f>
        <v>2020</v>
      </c>
      <c r="K254" s="3">
        <v>1846</v>
      </c>
      <c r="L254" s="5">
        <v>195.3</v>
      </c>
    </row>
    <row r="255" spans="1:12" x14ac:dyDescent="0.3">
      <c r="A255" t="s">
        <v>259</v>
      </c>
      <c r="B255" t="s">
        <v>953</v>
      </c>
      <c r="C255">
        <f>LEN(DATOS[[#This Row],[Información]])</f>
        <v>14</v>
      </c>
      <c r="D255">
        <f>FIND("-",DATOS[[#This Row],[Información]])</f>
        <v>7</v>
      </c>
      <c r="E255" t="str">
        <f>LEFT(DATOS[[#This Row],[Información]],DATOS[[#This Row],[separador]]-1)</f>
        <v>México</v>
      </c>
      <c r="F255" t="str">
        <f>RIGHT(DATOS[[#This Row],[Información]],DATOS[[#This Row],[Largo]]-DATOS[[#This Row],[separador]])</f>
        <v>Liberia</v>
      </c>
      <c r="G255" s="2">
        <v>43847</v>
      </c>
      <c r="H255" s="19" t="str">
        <f>TEXT(DATOS[[#This Row],[Fecha Ingreso]],"ddd")</f>
        <v>vie</v>
      </c>
      <c r="I255" s="20" t="str">
        <f>TEXT(DATOS[[#This Row],[Fecha Ingreso]],"mmmm")</f>
        <v>enero</v>
      </c>
      <c r="J255" s="20" t="str">
        <f>TEXT(DATOS[[#This Row],[Fecha Ingreso]],"yyyy")</f>
        <v>2020</v>
      </c>
      <c r="K255" s="3">
        <v>7904</v>
      </c>
      <c r="L255" s="5">
        <v>342.54</v>
      </c>
    </row>
    <row r="256" spans="1:12" x14ac:dyDescent="0.3">
      <c r="A256" t="s">
        <v>260</v>
      </c>
      <c r="B256" t="s">
        <v>1014</v>
      </c>
      <c r="C256">
        <f>LEN(DATOS[[#This Row],[Información]])</f>
        <v>19</v>
      </c>
      <c r="D256">
        <f>FIND("-",DATOS[[#This Row],[Información]])</f>
        <v>12</v>
      </c>
      <c r="E256" t="str">
        <f>LEFT(DATOS[[#This Row],[Información]],DATOS[[#This Row],[separador]]-1)</f>
        <v>Reino Unido</v>
      </c>
      <c r="F256" t="str">
        <f>RIGHT(DATOS[[#This Row],[Información]],DATOS[[#This Row],[Largo]]-DATOS[[#This Row],[separador]])</f>
        <v>Fortuna</v>
      </c>
      <c r="G256" s="2">
        <v>43841</v>
      </c>
      <c r="H256" s="19" t="str">
        <f>TEXT(DATOS[[#This Row],[Fecha Ingreso]],"ddd")</f>
        <v>sáb</v>
      </c>
      <c r="I256" s="20" t="str">
        <f>TEXT(DATOS[[#This Row],[Fecha Ingreso]],"mmmm")</f>
        <v>enero</v>
      </c>
      <c r="J256" s="20" t="str">
        <f>TEXT(DATOS[[#This Row],[Fecha Ingreso]],"yyyy")</f>
        <v>2020</v>
      </c>
      <c r="K256" s="3">
        <v>7757</v>
      </c>
      <c r="L256" s="5">
        <v>230.65</v>
      </c>
    </row>
    <row r="257" spans="1:12" x14ac:dyDescent="0.3">
      <c r="A257" t="s">
        <v>261</v>
      </c>
      <c r="B257" t="s">
        <v>983</v>
      </c>
      <c r="C257">
        <f>LEN(DATOS[[#This Row],[Información]])</f>
        <v>25</v>
      </c>
      <c r="D257">
        <f>FIND("-",DATOS[[#This Row],[Información]])</f>
        <v>15</v>
      </c>
      <c r="E257" t="str">
        <f>LEFT(DATOS[[#This Row],[Información]],DATOS[[#This Row],[separador]]-1)</f>
        <v>Estados Unidos</v>
      </c>
      <c r="F257" t="str">
        <f>RIGHT(DATOS[[#This Row],[Información]],DATOS[[#This Row],[Largo]]-DATOS[[#This Row],[separador]])</f>
        <v>Dominicana</v>
      </c>
      <c r="G257" s="2">
        <v>43836</v>
      </c>
      <c r="H257" s="19" t="str">
        <f>TEXT(DATOS[[#This Row],[Fecha Ingreso]],"ddd")</f>
        <v>lun</v>
      </c>
      <c r="I257" s="20" t="str">
        <f>TEXT(DATOS[[#This Row],[Fecha Ingreso]],"mmmm")</f>
        <v>enero</v>
      </c>
      <c r="J257" s="20" t="str">
        <f>TEXT(DATOS[[#This Row],[Fecha Ingreso]],"yyyy")</f>
        <v>2020</v>
      </c>
      <c r="K257" s="3">
        <v>4080</v>
      </c>
      <c r="L257" s="5">
        <v>492.76</v>
      </c>
    </row>
    <row r="258" spans="1:12" x14ac:dyDescent="0.3">
      <c r="A258" t="s">
        <v>262</v>
      </c>
      <c r="B258" t="s">
        <v>973</v>
      </c>
      <c r="C258">
        <f>LEN(DATOS[[#This Row],[Información]])</f>
        <v>22</v>
      </c>
      <c r="D258">
        <f>FIND("-",DATOS[[#This Row],[Información]])</f>
        <v>10</v>
      </c>
      <c r="E258" t="str">
        <f>LEFT(DATOS[[#This Row],[Información]],DATOS[[#This Row],[separador]]-1)</f>
        <v>Argentina</v>
      </c>
      <c r="F258" t="str">
        <f>RIGHT(DATOS[[#This Row],[Información]],DATOS[[#This Row],[Largo]]-DATOS[[#This Row],[separador]])</f>
        <v>Puerto Viejo</v>
      </c>
      <c r="G258" s="2">
        <v>43853</v>
      </c>
      <c r="H258" s="19" t="str">
        <f>TEXT(DATOS[[#This Row],[Fecha Ingreso]],"ddd")</f>
        <v>jue</v>
      </c>
      <c r="I258" s="20" t="str">
        <f>TEXT(DATOS[[#This Row],[Fecha Ingreso]],"mmmm")</f>
        <v>enero</v>
      </c>
      <c r="J258" s="20" t="str">
        <f>TEXT(DATOS[[#This Row],[Fecha Ingreso]],"yyyy")</f>
        <v>2020</v>
      </c>
      <c r="K258" s="3">
        <v>9105</v>
      </c>
      <c r="L258" s="5">
        <v>128.16999999999999</v>
      </c>
    </row>
    <row r="259" spans="1:12" x14ac:dyDescent="0.3">
      <c r="A259" t="s">
        <v>263</v>
      </c>
      <c r="B259" t="s">
        <v>958</v>
      </c>
      <c r="C259">
        <f>LEN(DATOS[[#This Row],[Información]])</f>
        <v>13</v>
      </c>
      <c r="D259">
        <f>FIND("-",DATOS[[#This Row],[Información]])</f>
        <v>6</v>
      </c>
      <c r="E259" t="str">
        <f>LEFT(DATOS[[#This Row],[Información]],DATOS[[#This Row],[separador]]-1)</f>
        <v>China</v>
      </c>
      <c r="F259" t="str">
        <f>RIGHT(DATOS[[#This Row],[Información]],DATOS[[#This Row],[Largo]]-DATOS[[#This Row],[separador]])</f>
        <v>Fortuna</v>
      </c>
      <c r="G259" s="2">
        <v>43866</v>
      </c>
      <c r="H259" s="19" t="str">
        <f>TEXT(DATOS[[#This Row],[Fecha Ingreso]],"ddd")</f>
        <v>mié</v>
      </c>
      <c r="I259" s="20" t="str">
        <f>TEXT(DATOS[[#This Row],[Fecha Ingreso]],"mmmm")</f>
        <v>febrero</v>
      </c>
      <c r="J259" s="20" t="str">
        <f>TEXT(DATOS[[#This Row],[Fecha Ingreso]],"yyyy")</f>
        <v>2020</v>
      </c>
      <c r="K259" s="3">
        <v>2335</v>
      </c>
      <c r="L259" s="5">
        <v>385.08</v>
      </c>
    </row>
    <row r="260" spans="1:12" x14ac:dyDescent="0.3">
      <c r="A260" t="s">
        <v>264</v>
      </c>
      <c r="B260" t="s">
        <v>996</v>
      </c>
      <c r="C260">
        <f>LEN(DATOS[[#This Row],[Información]])</f>
        <v>26</v>
      </c>
      <c r="D260">
        <f>FIND("-",DATOS[[#This Row],[Información]])</f>
        <v>15</v>
      </c>
      <c r="E260" t="str">
        <f>LEFT(DATOS[[#This Row],[Información]],DATOS[[#This Row],[separador]]-1)</f>
        <v>Estados Unidos</v>
      </c>
      <c r="F260" t="str">
        <f>RIGHT(DATOS[[#This Row],[Información]],DATOS[[#This Row],[Largo]]-DATOS[[#This Row],[separador]])</f>
        <v>Volcán Poás</v>
      </c>
      <c r="G260" s="2">
        <v>43849</v>
      </c>
      <c r="H260" s="19" t="str">
        <f>TEXT(DATOS[[#This Row],[Fecha Ingreso]],"ddd")</f>
        <v>dom</v>
      </c>
      <c r="I260" s="20" t="str">
        <f>TEXT(DATOS[[#This Row],[Fecha Ingreso]],"mmmm")</f>
        <v>enero</v>
      </c>
      <c r="J260" s="20" t="str">
        <f>TEXT(DATOS[[#This Row],[Fecha Ingreso]],"yyyy")</f>
        <v>2020</v>
      </c>
      <c r="K260" s="3">
        <v>2660</v>
      </c>
      <c r="L260" s="5">
        <v>66.86</v>
      </c>
    </row>
    <row r="261" spans="1:12" x14ac:dyDescent="0.3">
      <c r="A261" t="s">
        <v>265</v>
      </c>
      <c r="B261" t="s">
        <v>998</v>
      </c>
      <c r="C261">
        <f>LEN(DATOS[[#This Row],[Información]])</f>
        <v>17</v>
      </c>
      <c r="D261">
        <f>FIND("-",DATOS[[#This Row],[Información]])</f>
        <v>6</v>
      </c>
      <c r="E261" t="str">
        <f>LEFT(DATOS[[#This Row],[Información]],DATOS[[#This Row],[separador]]-1)</f>
        <v>China</v>
      </c>
      <c r="F261" t="str">
        <f>RIGHT(DATOS[[#This Row],[Información]],DATOS[[#This Row],[Largo]]-DATOS[[#This Row],[separador]])</f>
        <v>Volcán Poás</v>
      </c>
      <c r="G261" s="2">
        <v>43878</v>
      </c>
      <c r="H261" s="19" t="str">
        <f>TEXT(DATOS[[#This Row],[Fecha Ingreso]],"ddd")</f>
        <v>lun</v>
      </c>
      <c r="I261" s="20" t="str">
        <f>TEXT(DATOS[[#This Row],[Fecha Ingreso]],"mmmm")</f>
        <v>febrero</v>
      </c>
      <c r="J261" s="20" t="str">
        <f>TEXT(DATOS[[#This Row],[Fecha Ingreso]],"yyyy")</f>
        <v>2020</v>
      </c>
      <c r="K261" s="3">
        <v>5183</v>
      </c>
      <c r="L261" s="5">
        <v>240.31</v>
      </c>
    </row>
    <row r="262" spans="1:12" x14ac:dyDescent="0.3">
      <c r="A262" t="s">
        <v>266</v>
      </c>
      <c r="B262" t="s">
        <v>994</v>
      </c>
      <c r="C262">
        <f>LEN(DATOS[[#This Row],[Información]])</f>
        <v>14</v>
      </c>
      <c r="D262">
        <f>FIND("-",DATOS[[#This Row],[Información]])</f>
        <v>7</v>
      </c>
      <c r="E262" t="str">
        <f>LEFT(DATOS[[#This Row],[Información]],DATOS[[#This Row],[separador]]-1)</f>
        <v>España</v>
      </c>
      <c r="F262" t="str">
        <f>RIGHT(DATOS[[#This Row],[Información]],DATOS[[#This Row],[Largo]]-DATOS[[#This Row],[separador]])</f>
        <v>Fortuna</v>
      </c>
      <c r="G262" s="2">
        <v>43839</v>
      </c>
      <c r="H262" s="19" t="str">
        <f>TEXT(DATOS[[#This Row],[Fecha Ingreso]],"ddd")</f>
        <v>jue</v>
      </c>
      <c r="I262" s="20" t="str">
        <f>TEXT(DATOS[[#This Row],[Fecha Ingreso]],"mmmm")</f>
        <v>enero</v>
      </c>
      <c r="J262" s="20" t="str">
        <f>TEXT(DATOS[[#This Row],[Fecha Ingreso]],"yyyy")</f>
        <v>2020</v>
      </c>
      <c r="K262" s="3">
        <v>6018</v>
      </c>
      <c r="L262" s="5">
        <v>416.63</v>
      </c>
    </row>
    <row r="263" spans="1:12" x14ac:dyDescent="0.3">
      <c r="A263" t="s">
        <v>267</v>
      </c>
      <c r="B263" t="s">
        <v>963</v>
      </c>
      <c r="C263">
        <f>LEN(DATOS[[#This Row],[Información]])</f>
        <v>15</v>
      </c>
      <c r="D263">
        <f>FIND("-",DATOS[[#This Row],[Información]])</f>
        <v>7</v>
      </c>
      <c r="E263" t="str">
        <f>LEFT(DATOS[[#This Row],[Información]],DATOS[[#This Row],[separador]]-1)</f>
        <v>España</v>
      </c>
      <c r="F263" t="str">
        <f>RIGHT(DATOS[[#This Row],[Información]],DATOS[[#This Row],[Largo]]-DATOS[[#This Row],[separador]])</f>
        <v>San José</v>
      </c>
      <c r="G263" s="2">
        <v>43837</v>
      </c>
      <c r="H263" s="19" t="str">
        <f>TEXT(DATOS[[#This Row],[Fecha Ingreso]],"ddd")</f>
        <v>mar</v>
      </c>
      <c r="I263" s="20" t="str">
        <f>TEXT(DATOS[[#This Row],[Fecha Ingreso]],"mmmm")</f>
        <v>enero</v>
      </c>
      <c r="J263" s="20" t="str">
        <f>TEXT(DATOS[[#This Row],[Fecha Ingreso]],"yyyy")</f>
        <v>2020</v>
      </c>
      <c r="K263" s="3">
        <v>4367</v>
      </c>
      <c r="L263" s="5">
        <v>294.08</v>
      </c>
    </row>
    <row r="264" spans="1:12" x14ac:dyDescent="0.3">
      <c r="A264" t="s">
        <v>268</v>
      </c>
      <c r="B264" t="s">
        <v>1000</v>
      </c>
      <c r="C264">
        <f>LEN(DATOS[[#This Row],[Información]])</f>
        <v>18</v>
      </c>
      <c r="D264">
        <f>FIND("-",DATOS[[#This Row],[Información]])</f>
        <v>7</v>
      </c>
      <c r="E264" t="str">
        <f>LEFT(DATOS[[#This Row],[Información]],DATOS[[#This Row],[separador]]-1)</f>
        <v>España</v>
      </c>
      <c r="F264" t="str">
        <f>RIGHT(DATOS[[#This Row],[Información]],DATOS[[#This Row],[Largo]]-DATOS[[#This Row],[separador]])</f>
        <v>Volcán Poás</v>
      </c>
      <c r="G264" s="2">
        <v>43889</v>
      </c>
      <c r="H264" s="19" t="str">
        <f>TEXT(DATOS[[#This Row],[Fecha Ingreso]],"ddd")</f>
        <v>vie</v>
      </c>
      <c r="I264" s="20" t="str">
        <f>TEXT(DATOS[[#This Row],[Fecha Ingreso]],"mmmm")</f>
        <v>febrero</v>
      </c>
      <c r="J264" s="20" t="str">
        <f>TEXT(DATOS[[#This Row],[Fecha Ingreso]],"yyyy")</f>
        <v>2020</v>
      </c>
      <c r="K264" s="3">
        <v>8946</v>
      </c>
      <c r="L264" s="5">
        <v>443.98</v>
      </c>
    </row>
    <row r="265" spans="1:12" x14ac:dyDescent="0.3">
      <c r="A265" t="s">
        <v>269</v>
      </c>
      <c r="B265" t="s">
        <v>970</v>
      </c>
      <c r="C265">
        <f>LEN(DATOS[[#This Row],[Información]])</f>
        <v>24</v>
      </c>
      <c r="D265">
        <f>FIND("-",DATOS[[#This Row],[Información]])</f>
        <v>15</v>
      </c>
      <c r="E265" t="str">
        <f>LEFT(DATOS[[#This Row],[Información]],DATOS[[#This Row],[separador]]-1)</f>
        <v>Estados Unidos</v>
      </c>
      <c r="F265" t="str">
        <f>RIGHT(DATOS[[#This Row],[Información]],DATOS[[#This Row],[Largo]]-DATOS[[#This Row],[separador]])</f>
        <v>Sarapiquí</v>
      </c>
      <c r="G265" s="2">
        <v>43859</v>
      </c>
      <c r="H265" s="19" t="str">
        <f>TEXT(DATOS[[#This Row],[Fecha Ingreso]],"ddd")</f>
        <v>mié</v>
      </c>
      <c r="I265" s="20" t="str">
        <f>TEXT(DATOS[[#This Row],[Fecha Ingreso]],"mmmm")</f>
        <v>enero</v>
      </c>
      <c r="J265" s="20" t="str">
        <f>TEXT(DATOS[[#This Row],[Fecha Ingreso]],"yyyy")</f>
        <v>2020</v>
      </c>
      <c r="K265" s="3">
        <v>5656</v>
      </c>
      <c r="L265" s="5">
        <v>415.04</v>
      </c>
    </row>
    <row r="266" spans="1:12" x14ac:dyDescent="0.3">
      <c r="A266" t="s">
        <v>270</v>
      </c>
      <c r="B266" t="s">
        <v>1022</v>
      </c>
      <c r="C266">
        <f>LEN(DATOS[[#This Row],[Información]])</f>
        <v>16</v>
      </c>
      <c r="D266">
        <f>FIND("-",DATOS[[#This Row],[Información]])</f>
        <v>7</v>
      </c>
      <c r="E266" t="str">
        <f>LEFT(DATOS[[#This Row],[Información]],DATOS[[#This Row],[separador]]-1)</f>
        <v>Canadá</v>
      </c>
      <c r="F266" t="str">
        <f>RIGHT(DATOS[[#This Row],[Información]],DATOS[[#This Row],[Largo]]-DATOS[[#This Row],[separador]])</f>
        <v>Sarapiquí</v>
      </c>
      <c r="G266" s="2">
        <v>43855</v>
      </c>
      <c r="H266" s="19" t="str">
        <f>TEXT(DATOS[[#This Row],[Fecha Ingreso]],"ddd")</f>
        <v>sáb</v>
      </c>
      <c r="I266" s="20" t="str">
        <f>TEXT(DATOS[[#This Row],[Fecha Ingreso]],"mmmm")</f>
        <v>enero</v>
      </c>
      <c r="J266" s="20" t="str">
        <f>TEXT(DATOS[[#This Row],[Fecha Ingreso]],"yyyy")</f>
        <v>2020</v>
      </c>
      <c r="K266" s="3">
        <v>5473</v>
      </c>
      <c r="L266" s="5">
        <v>409.75</v>
      </c>
    </row>
    <row r="267" spans="1:12" x14ac:dyDescent="0.3">
      <c r="A267" t="s">
        <v>271</v>
      </c>
      <c r="B267" t="s">
        <v>1017</v>
      </c>
      <c r="C267">
        <f>LEN(DATOS[[#This Row],[Información]])</f>
        <v>19</v>
      </c>
      <c r="D267">
        <f>FIND("-",DATOS[[#This Row],[Información]])</f>
        <v>12</v>
      </c>
      <c r="E267" t="str">
        <f>LEFT(DATOS[[#This Row],[Información]],DATOS[[#This Row],[separador]]-1)</f>
        <v>Reino Unido</v>
      </c>
      <c r="F267" t="str">
        <f>RIGHT(DATOS[[#This Row],[Información]],DATOS[[#This Row],[Largo]]-DATOS[[#This Row],[separador]])</f>
        <v>Liberia</v>
      </c>
      <c r="G267" s="2">
        <v>43859</v>
      </c>
      <c r="H267" s="19" t="str">
        <f>TEXT(DATOS[[#This Row],[Fecha Ingreso]],"ddd")</f>
        <v>mié</v>
      </c>
      <c r="I267" s="20" t="str">
        <f>TEXT(DATOS[[#This Row],[Fecha Ingreso]],"mmmm")</f>
        <v>enero</v>
      </c>
      <c r="J267" s="20" t="str">
        <f>TEXT(DATOS[[#This Row],[Fecha Ingreso]],"yyyy")</f>
        <v>2020</v>
      </c>
      <c r="K267" s="3">
        <v>4068</v>
      </c>
      <c r="L267" s="5">
        <v>81.11</v>
      </c>
    </row>
    <row r="268" spans="1:12" x14ac:dyDescent="0.3">
      <c r="A268" t="s">
        <v>272</v>
      </c>
      <c r="B268" t="s">
        <v>991</v>
      </c>
      <c r="C268">
        <f>LEN(DATOS[[#This Row],[Información]])</f>
        <v>19</v>
      </c>
      <c r="D268">
        <f>FIND("-",DATOS[[#This Row],[Información]])</f>
        <v>10</v>
      </c>
      <c r="E268" t="str">
        <f>LEFT(DATOS[[#This Row],[Información]],DATOS[[#This Row],[separador]]-1)</f>
        <v>Argentina</v>
      </c>
      <c r="F268" t="str">
        <f>RIGHT(DATOS[[#This Row],[Información]],DATOS[[#This Row],[Largo]]-DATOS[[#This Row],[separador]])</f>
        <v>Sarapiquí</v>
      </c>
      <c r="G268" s="2">
        <v>43842</v>
      </c>
      <c r="H268" s="19" t="str">
        <f>TEXT(DATOS[[#This Row],[Fecha Ingreso]],"ddd")</f>
        <v>dom</v>
      </c>
      <c r="I268" s="20" t="str">
        <f>TEXT(DATOS[[#This Row],[Fecha Ingreso]],"mmmm")</f>
        <v>enero</v>
      </c>
      <c r="J268" s="20" t="str">
        <f>TEXT(DATOS[[#This Row],[Fecha Ingreso]],"yyyy")</f>
        <v>2020</v>
      </c>
      <c r="K268" s="3">
        <v>5943</v>
      </c>
      <c r="L268" s="5">
        <v>99.55</v>
      </c>
    </row>
    <row r="269" spans="1:12" x14ac:dyDescent="0.3">
      <c r="A269" t="s">
        <v>273</v>
      </c>
      <c r="B269" t="s">
        <v>961</v>
      </c>
      <c r="C269">
        <f>LEN(DATOS[[#This Row],[Información]])</f>
        <v>29</v>
      </c>
      <c r="D269">
        <f>FIND("-",DATOS[[#This Row],[Información]])</f>
        <v>15</v>
      </c>
      <c r="E269" t="str">
        <f>LEFT(DATOS[[#This Row],[Información]],DATOS[[#This Row],[separador]]-1)</f>
        <v>Estados Unidos</v>
      </c>
      <c r="F269" t="str">
        <f>RIGHT(DATOS[[#This Row],[Información]],DATOS[[#This Row],[Largo]]-DATOS[[#This Row],[separador]])</f>
        <v>Manuel Antonio</v>
      </c>
      <c r="G269" s="2">
        <v>43844</v>
      </c>
      <c r="H269" s="19" t="str">
        <f>TEXT(DATOS[[#This Row],[Fecha Ingreso]],"ddd")</f>
        <v>mar</v>
      </c>
      <c r="I269" s="20" t="str">
        <f>TEXT(DATOS[[#This Row],[Fecha Ingreso]],"mmmm")</f>
        <v>enero</v>
      </c>
      <c r="J269" s="20" t="str">
        <f>TEXT(DATOS[[#This Row],[Fecha Ingreso]],"yyyy")</f>
        <v>2020</v>
      </c>
      <c r="K269" s="3">
        <v>1987</v>
      </c>
      <c r="L269" s="5">
        <v>485.26</v>
      </c>
    </row>
    <row r="270" spans="1:12" x14ac:dyDescent="0.3">
      <c r="A270" t="s">
        <v>274</v>
      </c>
      <c r="B270" t="s">
        <v>1002</v>
      </c>
      <c r="C270">
        <f>LEN(DATOS[[#This Row],[Información]])</f>
        <v>18</v>
      </c>
      <c r="D270">
        <f>FIND("-",DATOS[[#This Row],[Información]])</f>
        <v>6</v>
      </c>
      <c r="E270" t="str">
        <f>LEFT(DATOS[[#This Row],[Información]],DATOS[[#This Row],[separador]]-1)</f>
        <v>China</v>
      </c>
      <c r="F270" t="str">
        <f>RIGHT(DATOS[[#This Row],[Información]],DATOS[[#This Row],[Largo]]-DATOS[[#This Row],[separador]])</f>
        <v>Puerto Viejo</v>
      </c>
      <c r="G270" s="2">
        <v>43856</v>
      </c>
      <c r="H270" s="19" t="str">
        <f>TEXT(DATOS[[#This Row],[Fecha Ingreso]],"ddd")</f>
        <v>dom</v>
      </c>
      <c r="I270" s="20" t="str">
        <f>TEXT(DATOS[[#This Row],[Fecha Ingreso]],"mmmm")</f>
        <v>enero</v>
      </c>
      <c r="J270" s="20" t="str">
        <f>TEXT(DATOS[[#This Row],[Fecha Ingreso]],"yyyy")</f>
        <v>2020</v>
      </c>
      <c r="K270" s="3">
        <v>8004</v>
      </c>
      <c r="L270" s="5">
        <v>186.99</v>
      </c>
    </row>
    <row r="271" spans="1:12" x14ac:dyDescent="0.3">
      <c r="A271" t="s">
        <v>275</v>
      </c>
      <c r="B271" t="s">
        <v>954</v>
      </c>
      <c r="C271">
        <f>LEN(DATOS[[#This Row],[Información]])</f>
        <v>20</v>
      </c>
      <c r="D271">
        <f>FIND("-",DATOS[[#This Row],[Información]])</f>
        <v>6</v>
      </c>
      <c r="E271" t="str">
        <f>LEFT(DATOS[[#This Row],[Información]],DATOS[[#This Row],[separador]]-1)</f>
        <v>China</v>
      </c>
      <c r="F271" t="str">
        <f>RIGHT(DATOS[[#This Row],[Información]],DATOS[[#This Row],[Largo]]-DATOS[[#This Row],[separador]])</f>
        <v>Manuel Antonio</v>
      </c>
      <c r="G271" s="2">
        <v>43838</v>
      </c>
      <c r="H271" s="19" t="str">
        <f>TEXT(DATOS[[#This Row],[Fecha Ingreso]],"ddd")</f>
        <v>mié</v>
      </c>
      <c r="I271" s="20" t="str">
        <f>TEXT(DATOS[[#This Row],[Fecha Ingreso]],"mmmm")</f>
        <v>enero</v>
      </c>
      <c r="J271" s="20" t="str">
        <f>TEXT(DATOS[[#This Row],[Fecha Ingreso]],"yyyy")</f>
        <v>2020</v>
      </c>
      <c r="K271" s="3">
        <v>854</v>
      </c>
      <c r="L271" s="5">
        <v>119.71</v>
      </c>
    </row>
    <row r="272" spans="1:12" x14ac:dyDescent="0.3">
      <c r="A272" t="s">
        <v>276</v>
      </c>
      <c r="B272" t="s">
        <v>956</v>
      </c>
      <c r="C272">
        <f>LEN(DATOS[[#This Row],[Información]])</f>
        <v>24</v>
      </c>
      <c r="D272">
        <f>FIND("-",DATOS[[#This Row],[Información]])</f>
        <v>12</v>
      </c>
      <c r="E272" t="str">
        <f>LEFT(DATOS[[#This Row],[Información]],DATOS[[#This Row],[separador]]-1)</f>
        <v>Reino Unido</v>
      </c>
      <c r="F272" t="str">
        <f>RIGHT(DATOS[[#This Row],[Información]],DATOS[[#This Row],[Largo]]-DATOS[[#This Row],[separador]])</f>
        <v>Puerto Viejo</v>
      </c>
      <c r="G272" s="2">
        <v>43855</v>
      </c>
      <c r="H272" s="19" t="str">
        <f>TEXT(DATOS[[#This Row],[Fecha Ingreso]],"ddd")</f>
        <v>sáb</v>
      </c>
      <c r="I272" s="20" t="str">
        <f>TEXT(DATOS[[#This Row],[Fecha Ingreso]],"mmmm")</f>
        <v>enero</v>
      </c>
      <c r="J272" s="20" t="str">
        <f>TEXT(DATOS[[#This Row],[Fecha Ingreso]],"yyyy")</f>
        <v>2020</v>
      </c>
      <c r="K272" s="3">
        <v>4435</v>
      </c>
      <c r="L272" s="5">
        <v>164.68</v>
      </c>
    </row>
    <row r="273" spans="1:12" x14ac:dyDescent="0.3">
      <c r="A273" t="s">
        <v>277</v>
      </c>
      <c r="B273" t="s">
        <v>1012</v>
      </c>
      <c r="C273">
        <f>LEN(DATOS[[#This Row],[Información]])</f>
        <v>17</v>
      </c>
      <c r="D273">
        <f>FIND("-",DATOS[[#This Row],[Información]])</f>
        <v>7</v>
      </c>
      <c r="E273" t="str">
        <f>LEFT(DATOS[[#This Row],[Información]],DATOS[[#This Row],[separador]]-1)</f>
        <v>España</v>
      </c>
      <c r="F273" t="str">
        <f>RIGHT(DATOS[[#This Row],[Información]],DATOS[[#This Row],[Largo]]-DATOS[[#This Row],[separador]])</f>
        <v>Dominicana</v>
      </c>
      <c r="G273" s="2">
        <v>43868</v>
      </c>
      <c r="H273" s="19" t="str">
        <f>TEXT(DATOS[[#This Row],[Fecha Ingreso]],"ddd")</f>
        <v>vie</v>
      </c>
      <c r="I273" s="20" t="str">
        <f>TEXT(DATOS[[#This Row],[Fecha Ingreso]],"mmmm")</f>
        <v>febrero</v>
      </c>
      <c r="J273" s="20" t="str">
        <f>TEXT(DATOS[[#This Row],[Fecha Ingreso]],"yyyy")</f>
        <v>2020</v>
      </c>
      <c r="K273" s="3">
        <v>1451</v>
      </c>
      <c r="L273" s="5">
        <v>128.68</v>
      </c>
    </row>
    <row r="274" spans="1:12" x14ac:dyDescent="0.3">
      <c r="A274" t="s">
        <v>278</v>
      </c>
      <c r="B274" t="s">
        <v>995</v>
      </c>
      <c r="C274">
        <f>LEN(DATOS[[#This Row],[Información]])</f>
        <v>23</v>
      </c>
      <c r="D274">
        <f>FIND("-",DATOS[[#This Row],[Información]])</f>
        <v>12</v>
      </c>
      <c r="E274" t="str">
        <f>LEFT(DATOS[[#This Row],[Información]],DATOS[[#This Row],[separador]]-1)</f>
        <v>Reino Unido</v>
      </c>
      <c r="F274" t="str">
        <f>RIGHT(DATOS[[#This Row],[Información]],DATOS[[#This Row],[Largo]]-DATOS[[#This Row],[separador]])</f>
        <v>Volcán Poás</v>
      </c>
      <c r="G274" s="2">
        <v>43885</v>
      </c>
      <c r="H274" s="19" t="str">
        <f>TEXT(DATOS[[#This Row],[Fecha Ingreso]],"ddd")</f>
        <v>lun</v>
      </c>
      <c r="I274" s="20" t="str">
        <f>TEXT(DATOS[[#This Row],[Fecha Ingreso]],"mmmm")</f>
        <v>febrero</v>
      </c>
      <c r="J274" s="20" t="str">
        <f>TEXT(DATOS[[#This Row],[Fecha Ingreso]],"yyyy")</f>
        <v>2020</v>
      </c>
      <c r="K274" s="3">
        <v>1435</v>
      </c>
      <c r="L274" s="5">
        <v>127.89</v>
      </c>
    </row>
    <row r="275" spans="1:12" x14ac:dyDescent="0.3">
      <c r="A275" t="s">
        <v>279</v>
      </c>
      <c r="B275" t="s">
        <v>1008</v>
      </c>
      <c r="C275">
        <f>LEN(DATOS[[#This Row],[Información]])</f>
        <v>15</v>
      </c>
      <c r="D275">
        <f>FIND("-",DATOS[[#This Row],[Información]])</f>
        <v>6</v>
      </c>
      <c r="E275" t="str">
        <f>LEFT(DATOS[[#This Row],[Información]],DATOS[[#This Row],[separador]]-1)</f>
        <v>China</v>
      </c>
      <c r="F275" t="str">
        <f>RIGHT(DATOS[[#This Row],[Información]],DATOS[[#This Row],[Largo]]-DATOS[[#This Row],[separador]])</f>
        <v>Sarapiquí</v>
      </c>
      <c r="G275" s="2">
        <v>43866</v>
      </c>
      <c r="H275" s="19" t="str">
        <f>TEXT(DATOS[[#This Row],[Fecha Ingreso]],"ddd")</f>
        <v>mié</v>
      </c>
      <c r="I275" s="20" t="str">
        <f>TEXT(DATOS[[#This Row],[Fecha Ingreso]],"mmmm")</f>
        <v>febrero</v>
      </c>
      <c r="J275" s="20" t="str">
        <f>TEXT(DATOS[[#This Row],[Fecha Ingreso]],"yyyy")</f>
        <v>2020</v>
      </c>
      <c r="K275" s="3">
        <v>9471</v>
      </c>
      <c r="L275" s="5">
        <v>463.12</v>
      </c>
    </row>
    <row r="276" spans="1:12" x14ac:dyDescent="0.3">
      <c r="A276" t="s">
        <v>280</v>
      </c>
      <c r="B276" t="s">
        <v>1023</v>
      </c>
      <c r="C276">
        <f>LEN(DATOS[[#This Row],[Información]])</f>
        <v>23</v>
      </c>
      <c r="D276">
        <f>FIND("-",DATOS[[#This Row],[Información]])</f>
        <v>12</v>
      </c>
      <c r="E276" t="str">
        <f>LEFT(DATOS[[#This Row],[Información]],DATOS[[#This Row],[separador]]-1)</f>
        <v>Reino Unido</v>
      </c>
      <c r="F276" t="str">
        <f>RIGHT(DATOS[[#This Row],[Información]],DATOS[[#This Row],[Largo]]-DATOS[[#This Row],[separador]])</f>
        <v>Río Celeste</v>
      </c>
      <c r="G276" s="2">
        <v>43843</v>
      </c>
      <c r="H276" s="19" t="str">
        <f>TEXT(DATOS[[#This Row],[Fecha Ingreso]],"ddd")</f>
        <v>lun</v>
      </c>
      <c r="I276" s="20" t="str">
        <f>TEXT(DATOS[[#This Row],[Fecha Ingreso]],"mmmm")</f>
        <v>enero</v>
      </c>
      <c r="J276" s="20" t="str">
        <f>TEXT(DATOS[[#This Row],[Fecha Ingreso]],"yyyy")</f>
        <v>2020</v>
      </c>
      <c r="K276" s="3">
        <v>9261</v>
      </c>
      <c r="L276" s="5">
        <v>283.41000000000003</v>
      </c>
    </row>
    <row r="277" spans="1:12" x14ac:dyDescent="0.3">
      <c r="A277" t="s">
        <v>281</v>
      </c>
      <c r="B277" t="s">
        <v>971</v>
      </c>
      <c r="C277">
        <f>LEN(DATOS[[#This Row],[Información]])</f>
        <v>21</v>
      </c>
      <c r="D277">
        <f>FIND("-",DATOS[[#This Row],[Información]])</f>
        <v>7</v>
      </c>
      <c r="E277" t="str">
        <f>LEFT(DATOS[[#This Row],[Información]],DATOS[[#This Row],[separador]]-1)</f>
        <v>España</v>
      </c>
      <c r="F277" t="str">
        <f>RIGHT(DATOS[[#This Row],[Información]],DATOS[[#This Row],[Largo]]-DATOS[[#This Row],[separador]])</f>
        <v>Manuel Antonio</v>
      </c>
      <c r="G277" s="2">
        <v>43879</v>
      </c>
      <c r="H277" s="19" t="str">
        <f>TEXT(DATOS[[#This Row],[Fecha Ingreso]],"ddd")</f>
        <v>mar</v>
      </c>
      <c r="I277" s="20" t="str">
        <f>TEXT(DATOS[[#This Row],[Fecha Ingreso]],"mmmm")</f>
        <v>febrero</v>
      </c>
      <c r="J277" s="20" t="str">
        <f>TEXT(DATOS[[#This Row],[Fecha Ingreso]],"yyyy")</f>
        <v>2020</v>
      </c>
      <c r="K277" s="3">
        <v>6542</v>
      </c>
      <c r="L277" s="5">
        <v>201.31</v>
      </c>
    </row>
    <row r="278" spans="1:12" x14ac:dyDescent="0.3">
      <c r="A278" t="s">
        <v>282</v>
      </c>
      <c r="B278" t="s">
        <v>1016</v>
      </c>
      <c r="C278">
        <f>LEN(DATOS[[#This Row],[Información]])</f>
        <v>16</v>
      </c>
      <c r="D278">
        <f>FIND("-",DATOS[[#This Row],[Información]])</f>
        <v>9</v>
      </c>
      <c r="E278" t="str">
        <f>LEFT(DATOS[[#This Row],[Información]],DATOS[[#This Row],[separador]]-1)</f>
        <v>Alemania</v>
      </c>
      <c r="F278" t="str">
        <f>RIGHT(DATOS[[#This Row],[Información]],DATOS[[#This Row],[Largo]]-DATOS[[#This Row],[separador]])</f>
        <v>Fortuna</v>
      </c>
      <c r="G278" s="2">
        <v>43854</v>
      </c>
      <c r="H278" s="19" t="str">
        <f>TEXT(DATOS[[#This Row],[Fecha Ingreso]],"ddd")</f>
        <v>vie</v>
      </c>
      <c r="I278" s="20" t="str">
        <f>TEXT(DATOS[[#This Row],[Fecha Ingreso]],"mmmm")</f>
        <v>enero</v>
      </c>
      <c r="J278" s="20" t="str">
        <f>TEXT(DATOS[[#This Row],[Fecha Ingreso]],"yyyy")</f>
        <v>2020</v>
      </c>
      <c r="K278" s="3">
        <v>5652</v>
      </c>
      <c r="L278" s="5">
        <v>256.19</v>
      </c>
    </row>
    <row r="279" spans="1:12" x14ac:dyDescent="0.3">
      <c r="A279" t="s">
        <v>283</v>
      </c>
      <c r="B279" t="s">
        <v>1023</v>
      </c>
      <c r="C279">
        <f>LEN(DATOS[[#This Row],[Información]])</f>
        <v>23</v>
      </c>
      <c r="D279">
        <f>FIND("-",DATOS[[#This Row],[Información]])</f>
        <v>12</v>
      </c>
      <c r="E279" t="str">
        <f>LEFT(DATOS[[#This Row],[Información]],DATOS[[#This Row],[separador]]-1)</f>
        <v>Reino Unido</v>
      </c>
      <c r="F279" t="str">
        <f>RIGHT(DATOS[[#This Row],[Información]],DATOS[[#This Row],[Largo]]-DATOS[[#This Row],[separador]])</f>
        <v>Río Celeste</v>
      </c>
      <c r="G279" s="2">
        <v>43887</v>
      </c>
      <c r="H279" s="19" t="str">
        <f>TEXT(DATOS[[#This Row],[Fecha Ingreso]],"ddd")</f>
        <v>mié</v>
      </c>
      <c r="I279" s="20" t="str">
        <f>TEXT(DATOS[[#This Row],[Fecha Ingreso]],"mmmm")</f>
        <v>febrero</v>
      </c>
      <c r="J279" s="20" t="str">
        <f>TEXT(DATOS[[#This Row],[Fecha Ingreso]],"yyyy")</f>
        <v>2020</v>
      </c>
      <c r="K279" s="3">
        <v>1488</v>
      </c>
      <c r="L279" s="5">
        <v>285.62</v>
      </c>
    </row>
    <row r="280" spans="1:12" x14ac:dyDescent="0.3">
      <c r="A280" t="s">
        <v>284</v>
      </c>
      <c r="B280" t="s">
        <v>993</v>
      </c>
      <c r="C280">
        <f>LEN(DATOS[[#This Row],[Información]])</f>
        <v>23</v>
      </c>
      <c r="D280">
        <f>FIND("-",DATOS[[#This Row],[Información]])</f>
        <v>15</v>
      </c>
      <c r="E280" t="str">
        <f>LEFT(DATOS[[#This Row],[Información]],DATOS[[#This Row],[separador]]-1)</f>
        <v>Estados Unidos</v>
      </c>
      <c r="F280" t="str">
        <f>RIGHT(DATOS[[#This Row],[Información]],DATOS[[#This Row],[Largo]]-DATOS[[#This Row],[separador]])</f>
        <v>San José</v>
      </c>
      <c r="G280" s="2">
        <v>43881</v>
      </c>
      <c r="H280" s="19" t="str">
        <f>TEXT(DATOS[[#This Row],[Fecha Ingreso]],"ddd")</f>
        <v>jue</v>
      </c>
      <c r="I280" s="20" t="str">
        <f>TEXT(DATOS[[#This Row],[Fecha Ingreso]],"mmmm")</f>
        <v>febrero</v>
      </c>
      <c r="J280" s="20" t="str">
        <f>TEXT(DATOS[[#This Row],[Fecha Ingreso]],"yyyy")</f>
        <v>2020</v>
      </c>
      <c r="K280" s="3">
        <v>3843</v>
      </c>
      <c r="L280" s="5">
        <v>120.49</v>
      </c>
    </row>
    <row r="281" spans="1:12" x14ac:dyDescent="0.3">
      <c r="A281" t="s">
        <v>285</v>
      </c>
      <c r="B281" t="s">
        <v>972</v>
      </c>
      <c r="C281">
        <f>LEN(DATOS[[#This Row],[Información]])</f>
        <v>21</v>
      </c>
      <c r="D281">
        <f>FIND("-",DATOS[[#This Row],[Información]])</f>
        <v>7</v>
      </c>
      <c r="E281" t="str">
        <f>LEFT(DATOS[[#This Row],[Información]],DATOS[[#This Row],[separador]]-1)</f>
        <v>México</v>
      </c>
      <c r="F281" t="str">
        <f>RIGHT(DATOS[[#This Row],[Información]],DATOS[[#This Row],[Largo]]-DATOS[[#This Row],[separador]])</f>
        <v>Manuel Antonio</v>
      </c>
      <c r="G281" s="2">
        <v>43858</v>
      </c>
      <c r="H281" s="19" t="str">
        <f>TEXT(DATOS[[#This Row],[Fecha Ingreso]],"ddd")</f>
        <v>mar</v>
      </c>
      <c r="I281" s="20" t="str">
        <f>TEXT(DATOS[[#This Row],[Fecha Ingreso]],"mmmm")</f>
        <v>enero</v>
      </c>
      <c r="J281" s="20" t="str">
        <f>TEXT(DATOS[[#This Row],[Fecha Ingreso]],"yyyy")</f>
        <v>2020</v>
      </c>
      <c r="K281" s="3">
        <v>6098</v>
      </c>
      <c r="L281" s="5">
        <v>252.52</v>
      </c>
    </row>
    <row r="282" spans="1:12" x14ac:dyDescent="0.3">
      <c r="A282" t="s">
        <v>286</v>
      </c>
      <c r="B282" t="s">
        <v>987</v>
      </c>
      <c r="C282">
        <f>LEN(DATOS[[#This Row],[Información]])</f>
        <v>14</v>
      </c>
      <c r="D282">
        <f>FIND("-",DATOS[[#This Row],[Información]])</f>
        <v>6</v>
      </c>
      <c r="E282" t="str">
        <f>LEFT(DATOS[[#This Row],[Información]],DATOS[[#This Row],[separador]]-1)</f>
        <v>China</v>
      </c>
      <c r="F282" t="str">
        <f>RIGHT(DATOS[[#This Row],[Información]],DATOS[[#This Row],[Largo]]-DATOS[[#This Row],[separador]])</f>
        <v>San José</v>
      </c>
      <c r="G282" s="2">
        <v>43857</v>
      </c>
      <c r="H282" s="19" t="str">
        <f>TEXT(DATOS[[#This Row],[Fecha Ingreso]],"ddd")</f>
        <v>lun</v>
      </c>
      <c r="I282" s="20" t="str">
        <f>TEXT(DATOS[[#This Row],[Fecha Ingreso]],"mmmm")</f>
        <v>enero</v>
      </c>
      <c r="J282" s="20" t="str">
        <f>TEXT(DATOS[[#This Row],[Fecha Ingreso]],"yyyy")</f>
        <v>2020</v>
      </c>
      <c r="K282" s="3">
        <v>4663</v>
      </c>
      <c r="L282" s="5">
        <v>349.2</v>
      </c>
    </row>
    <row r="283" spans="1:12" x14ac:dyDescent="0.3">
      <c r="A283" t="s">
        <v>287</v>
      </c>
      <c r="B283" t="s">
        <v>968</v>
      </c>
      <c r="C283">
        <f>LEN(DATOS[[#This Row],[Información]])</f>
        <v>16</v>
      </c>
      <c r="D283">
        <f>FIND("-",DATOS[[#This Row],[Información]])</f>
        <v>7</v>
      </c>
      <c r="E283" t="str">
        <f>LEFT(DATOS[[#This Row],[Información]],DATOS[[#This Row],[separador]]-1)</f>
        <v>España</v>
      </c>
      <c r="F283" t="str">
        <f>RIGHT(DATOS[[#This Row],[Información]],DATOS[[#This Row],[Largo]]-DATOS[[#This Row],[separador]])</f>
        <v>Sarapiquí</v>
      </c>
      <c r="G283" s="2">
        <v>43846</v>
      </c>
      <c r="H283" s="19" t="str">
        <f>TEXT(DATOS[[#This Row],[Fecha Ingreso]],"ddd")</f>
        <v>jue</v>
      </c>
      <c r="I283" s="20" t="str">
        <f>TEXT(DATOS[[#This Row],[Fecha Ingreso]],"mmmm")</f>
        <v>enero</v>
      </c>
      <c r="J283" s="20" t="str">
        <f>TEXT(DATOS[[#This Row],[Fecha Ingreso]],"yyyy")</f>
        <v>2020</v>
      </c>
      <c r="K283" s="3">
        <v>6637</v>
      </c>
      <c r="L283" s="5">
        <v>445.85</v>
      </c>
    </row>
    <row r="284" spans="1:12" x14ac:dyDescent="0.3">
      <c r="A284" t="s">
        <v>288</v>
      </c>
      <c r="B284" t="s">
        <v>1000</v>
      </c>
      <c r="C284">
        <f>LEN(DATOS[[#This Row],[Información]])</f>
        <v>18</v>
      </c>
      <c r="D284">
        <f>FIND("-",DATOS[[#This Row],[Información]])</f>
        <v>7</v>
      </c>
      <c r="E284" t="str">
        <f>LEFT(DATOS[[#This Row],[Información]],DATOS[[#This Row],[separador]]-1)</f>
        <v>España</v>
      </c>
      <c r="F284" t="str">
        <f>RIGHT(DATOS[[#This Row],[Información]],DATOS[[#This Row],[Largo]]-DATOS[[#This Row],[separador]])</f>
        <v>Volcán Poás</v>
      </c>
      <c r="G284" s="2">
        <v>43856</v>
      </c>
      <c r="H284" s="19" t="str">
        <f>TEXT(DATOS[[#This Row],[Fecha Ingreso]],"ddd")</f>
        <v>dom</v>
      </c>
      <c r="I284" s="20" t="str">
        <f>TEXT(DATOS[[#This Row],[Fecha Ingreso]],"mmmm")</f>
        <v>enero</v>
      </c>
      <c r="J284" s="20" t="str">
        <f>TEXT(DATOS[[#This Row],[Fecha Ingreso]],"yyyy")</f>
        <v>2020</v>
      </c>
      <c r="K284" s="3">
        <v>5003</v>
      </c>
      <c r="L284" s="5">
        <v>276.19</v>
      </c>
    </row>
    <row r="285" spans="1:12" x14ac:dyDescent="0.3">
      <c r="A285" t="s">
        <v>289</v>
      </c>
      <c r="B285" t="s">
        <v>1021</v>
      </c>
      <c r="C285">
        <f>LEN(DATOS[[#This Row],[Información]])</f>
        <v>18</v>
      </c>
      <c r="D285">
        <f>FIND("-",DATOS[[#This Row],[Información]])</f>
        <v>7</v>
      </c>
      <c r="E285" t="str">
        <f>LEFT(DATOS[[#This Row],[Información]],DATOS[[#This Row],[separador]]-1)</f>
        <v>Canadá</v>
      </c>
      <c r="F285" t="str">
        <f>RIGHT(DATOS[[#This Row],[Información]],DATOS[[#This Row],[Largo]]-DATOS[[#This Row],[separador]])</f>
        <v>Volcán Poás</v>
      </c>
      <c r="G285" s="2">
        <v>43872</v>
      </c>
      <c r="H285" s="19" t="str">
        <f>TEXT(DATOS[[#This Row],[Fecha Ingreso]],"ddd")</f>
        <v>mar</v>
      </c>
      <c r="I285" s="20" t="str">
        <f>TEXT(DATOS[[#This Row],[Fecha Ingreso]],"mmmm")</f>
        <v>febrero</v>
      </c>
      <c r="J285" s="20" t="str">
        <f>TEXT(DATOS[[#This Row],[Fecha Ingreso]],"yyyy")</f>
        <v>2020</v>
      </c>
      <c r="K285" s="3">
        <v>5409</v>
      </c>
      <c r="L285" s="5">
        <v>222.64</v>
      </c>
    </row>
    <row r="286" spans="1:12" x14ac:dyDescent="0.3">
      <c r="A286" t="s">
        <v>290</v>
      </c>
      <c r="B286" t="s">
        <v>968</v>
      </c>
      <c r="C286">
        <f>LEN(DATOS[[#This Row],[Información]])</f>
        <v>16</v>
      </c>
      <c r="D286">
        <f>FIND("-",DATOS[[#This Row],[Información]])</f>
        <v>7</v>
      </c>
      <c r="E286" t="str">
        <f>LEFT(DATOS[[#This Row],[Información]],DATOS[[#This Row],[separador]]-1)</f>
        <v>España</v>
      </c>
      <c r="F286" t="str">
        <f>RIGHT(DATOS[[#This Row],[Información]],DATOS[[#This Row],[Largo]]-DATOS[[#This Row],[separador]])</f>
        <v>Sarapiquí</v>
      </c>
      <c r="G286" s="2">
        <v>43836</v>
      </c>
      <c r="H286" s="19" t="str">
        <f>TEXT(DATOS[[#This Row],[Fecha Ingreso]],"ddd")</f>
        <v>lun</v>
      </c>
      <c r="I286" s="20" t="str">
        <f>TEXT(DATOS[[#This Row],[Fecha Ingreso]],"mmmm")</f>
        <v>enero</v>
      </c>
      <c r="J286" s="20" t="str">
        <f>TEXT(DATOS[[#This Row],[Fecha Ingreso]],"yyyy")</f>
        <v>2020</v>
      </c>
      <c r="K286" s="3">
        <v>9202</v>
      </c>
      <c r="L286" s="5">
        <v>320.07</v>
      </c>
    </row>
    <row r="287" spans="1:12" x14ac:dyDescent="0.3">
      <c r="A287" t="s">
        <v>291</v>
      </c>
      <c r="B287" t="s">
        <v>992</v>
      </c>
      <c r="C287">
        <f>LEN(DATOS[[#This Row],[Información]])</f>
        <v>26</v>
      </c>
      <c r="D287">
        <f>FIND("-",DATOS[[#This Row],[Información]])</f>
        <v>12</v>
      </c>
      <c r="E287" t="str">
        <f>LEFT(DATOS[[#This Row],[Información]],DATOS[[#This Row],[separador]]-1)</f>
        <v>Reino Unido</v>
      </c>
      <c r="F287" t="str">
        <f>RIGHT(DATOS[[#This Row],[Información]],DATOS[[#This Row],[Largo]]-DATOS[[#This Row],[separador]])</f>
        <v>Manuel Antonio</v>
      </c>
      <c r="G287" s="2">
        <v>43855</v>
      </c>
      <c r="H287" s="19" t="str">
        <f>TEXT(DATOS[[#This Row],[Fecha Ingreso]],"ddd")</f>
        <v>sáb</v>
      </c>
      <c r="I287" s="20" t="str">
        <f>TEXT(DATOS[[#This Row],[Fecha Ingreso]],"mmmm")</f>
        <v>enero</v>
      </c>
      <c r="J287" s="20" t="str">
        <f>TEXT(DATOS[[#This Row],[Fecha Ingreso]],"yyyy")</f>
        <v>2020</v>
      </c>
      <c r="K287" s="3">
        <v>3548</v>
      </c>
      <c r="L287" s="5">
        <v>83.61</v>
      </c>
    </row>
    <row r="288" spans="1:12" x14ac:dyDescent="0.3">
      <c r="A288" t="s">
        <v>292</v>
      </c>
      <c r="B288" t="s">
        <v>989</v>
      </c>
      <c r="C288">
        <f>LEN(DATOS[[#This Row],[Información]])</f>
        <v>17</v>
      </c>
      <c r="D288">
        <f>FIND("-",DATOS[[#This Row],[Información]])</f>
        <v>10</v>
      </c>
      <c r="E288" t="str">
        <f>LEFT(DATOS[[#This Row],[Información]],DATOS[[#This Row],[separador]]-1)</f>
        <v>Argentina</v>
      </c>
      <c r="F288" t="str">
        <f>RIGHT(DATOS[[#This Row],[Información]],DATOS[[#This Row],[Largo]]-DATOS[[#This Row],[separador]])</f>
        <v>Liberia</v>
      </c>
      <c r="G288" s="2">
        <v>43876</v>
      </c>
      <c r="H288" s="19" t="str">
        <f>TEXT(DATOS[[#This Row],[Fecha Ingreso]],"ddd")</f>
        <v>sáb</v>
      </c>
      <c r="I288" s="20" t="str">
        <f>TEXT(DATOS[[#This Row],[Fecha Ingreso]],"mmmm")</f>
        <v>febrero</v>
      </c>
      <c r="J288" s="20" t="str">
        <f>TEXT(DATOS[[#This Row],[Fecha Ingreso]],"yyyy")</f>
        <v>2020</v>
      </c>
      <c r="K288" s="3">
        <v>2604</v>
      </c>
      <c r="L288" s="5">
        <v>252.18</v>
      </c>
    </row>
    <row r="289" spans="1:12" x14ac:dyDescent="0.3">
      <c r="A289" t="s">
        <v>293</v>
      </c>
      <c r="B289" t="s">
        <v>978</v>
      </c>
      <c r="C289">
        <f>LEN(DATOS[[#This Row],[Información]])</f>
        <v>16</v>
      </c>
      <c r="D289">
        <f>FIND("-",DATOS[[#This Row],[Información]])</f>
        <v>6</v>
      </c>
      <c r="E289" t="str">
        <f>LEFT(DATOS[[#This Row],[Información]],DATOS[[#This Row],[separador]]-1)</f>
        <v>China</v>
      </c>
      <c r="F289" t="str">
        <f>RIGHT(DATOS[[#This Row],[Información]],DATOS[[#This Row],[Largo]]-DATOS[[#This Row],[separador]])</f>
        <v>Dominicana</v>
      </c>
      <c r="G289" s="2">
        <v>43886</v>
      </c>
      <c r="H289" s="19" t="str">
        <f>TEXT(DATOS[[#This Row],[Fecha Ingreso]],"ddd")</f>
        <v>mar</v>
      </c>
      <c r="I289" s="20" t="str">
        <f>TEXT(DATOS[[#This Row],[Fecha Ingreso]],"mmmm")</f>
        <v>febrero</v>
      </c>
      <c r="J289" s="20" t="str">
        <f>TEXT(DATOS[[#This Row],[Fecha Ingreso]],"yyyy")</f>
        <v>2020</v>
      </c>
      <c r="K289" s="3">
        <v>8162</v>
      </c>
      <c r="L289" s="5">
        <v>177.65</v>
      </c>
    </row>
    <row r="290" spans="1:12" x14ac:dyDescent="0.3">
      <c r="A290" t="s">
        <v>294</v>
      </c>
      <c r="B290" t="s">
        <v>974</v>
      </c>
      <c r="C290">
        <f>LEN(DATOS[[#This Row],[Información]])</f>
        <v>23</v>
      </c>
      <c r="D290">
        <f>FIND("-",DATOS[[#This Row],[Información]])</f>
        <v>9</v>
      </c>
      <c r="E290" t="str">
        <f>LEFT(DATOS[[#This Row],[Información]],DATOS[[#This Row],[separador]]-1)</f>
        <v>Alemania</v>
      </c>
      <c r="F290" t="str">
        <f>RIGHT(DATOS[[#This Row],[Información]],DATOS[[#This Row],[Largo]]-DATOS[[#This Row],[separador]])</f>
        <v>Manuel Antonio</v>
      </c>
      <c r="G290" s="2">
        <v>43881</v>
      </c>
      <c r="H290" s="19" t="str">
        <f>TEXT(DATOS[[#This Row],[Fecha Ingreso]],"ddd")</f>
        <v>jue</v>
      </c>
      <c r="I290" s="20" t="str">
        <f>TEXT(DATOS[[#This Row],[Fecha Ingreso]],"mmmm")</f>
        <v>febrero</v>
      </c>
      <c r="J290" s="20" t="str">
        <f>TEXT(DATOS[[#This Row],[Fecha Ingreso]],"yyyy")</f>
        <v>2020</v>
      </c>
      <c r="K290" s="3">
        <v>7271</v>
      </c>
      <c r="L290" s="5">
        <v>107.76</v>
      </c>
    </row>
    <row r="291" spans="1:12" x14ac:dyDescent="0.3">
      <c r="A291" t="s">
        <v>295</v>
      </c>
      <c r="B291" t="s">
        <v>1008</v>
      </c>
      <c r="C291">
        <f>LEN(DATOS[[#This Row],[Información]])</f>
        <v>15</v>
      </c>
      <c r="D291">
        <f>FIND("-",DATOS[[#This Row],[Información]])</f>
        <v>6</v>
      </c>
      <c r="E291" t="str">
        <f>LEFT(DATOS[[#This Row],[Información]],DATOS[[#This Row],[separador]]-1)</f>
        <v>China</v>
      </c>
      <c r="F291" t="str">
        <f>RIGHT(DATOS[[#This Row],[Información]],DATOS[[#This Row],[Largo]]-DATOS[[#This Row],[separador]])</f>
        <v>Sarapiquí</v>
      </c>
      <c r="G291" s="2">
        <v>43880</v>
      </c>
      <c r="H291" s="19" t="str">
        <f>TEXT(DATOS[[#This Row],[Fecha Ingreso]],"ddd")</f>
        <v>mié</v>
      </c>
      <c r="I291" s="20" t="str">
        <f>TEXT(DATOS[[#This Row],[Fecha Ingreso]],"mmmm")</f>
        <v>febrero</v>
      </c>
      <c r="J291" s="20" t="str">
        <f>TEXT(DATOS[[#This Row],[Fecha Ingreso]],"yyyy")</f>
        <v>2020</v>
      </c>
      <c r="K291" s="3">
        <v>3291</v>
      </c>
      <c r="L291" s="5">
        <v>446.1</v>
      </c>
    </row>
    <row r="292" spans="1:12" x14ac:dyDescent="0.3">
      <c r="A292" t="s">
        <v>296</v>
      </c>
      <c r="B292" t="s">
        <v>988</v>
      </c>
      <c r="C292">
        <f>LEN(DATOS[[#This Row],[Información]])</f>
        <v>14</v>
      </c>
      <c r="D292">
        <f>FIND("-",DATOS[[#This Row],[Información]])</f>
        <v>7</v>
      </c>
      <c r="E292" t="str">
        <f>LEFT(DATOS[[#This Row],[Información]],DATOS[[#This Row],[separador]]-1)</f>
        <v>Canadá</v>
      </c>
      <c r="F292" t="str">
        <f>RIGHT(DATOS[[#This Row],[Información]],DATOS[[#This Row],[Largo]]-DATOS[[#This Row],[separador]])</f>
        <v>Fortuna</v>
      </c>
      <c r="G292" s="2">
        <v>43883</v>
      </c>
      <c r="H292" s="19" t="str">
        <f>TEXT(DATOS[[#This Row],[Fecha Ingreso]],"ddd")</f>
        <v>sáb</v>
      </c>
      <c r="I292" s="20" t="str">
        <f>TEXT(DATOS[[#This Row],[Fecha Ingreso]],"mmmm")</f>
        <v>febrero</v>
      </c>
      <c r="J292" s="20" t="str">
        <f>TEXT(DATOS[[#This Row],[Fecha Ingreso]],"yyyy")</f>
        <v>2020</v>
      </c>
      <c r="K292" s="3">
        <v>7625</v>
      </c>
      <c r="L292" s="5">
        <v>111.55</v>
      </c>
    </row>
    <row r="293" spans="1:12" x14ac:dyDescent="0.3">
      <c r="A293" t="s">
        <v>297</v>
      </c>
      <c r="B293" t="s">
        <v>980</v>
      </c>
      <c r="C293">
        <f>LEN(DATOS[[#This Row],[Información]])</f>
        <v>17</v>
      </c>
      <c r="D293">
        <f>FIND("-",DATOS[[#This Row],[Información]])</f>
        <v>7</v>
      </c>
      <c r="E293" t="str">
        <f>LEFT(DATOS[[#This Row],[Información]],DATOS[[#This Row],[separador]]-1)</f>
        <v>Canadá</v>
      </c>
      <c r="F293" t="str">
        <f>RIGHT(DATOS[[#This Row],[Información]],DATOS[[#This Row],[Largo]]-DATOS[[#This Row],[separador]])</f>
        <v>Dominicana</v>
      </c>
      <c r="G293" s="2">
        <v>43838</v>
      </c>
      <c r="H293" s="19" t="str">
        <f>TEXT(DATOS[[#This Row],[Fecha Ingreso]],"ddd")</f>
        <v>mié</v>
      </c>
      <c r="I293" s="20" t="str">
        <f>TEXT(DATOS[[#This Row],[Fecha Ingreso]],"mmmm")</f>
        <v>enero</v>
      </c>
      <c r="J293" s="20" t="str">
        <f>TEXT(DATOS[[#This Row],[Fecha Ingreso]],"yyyy")</f>
        <v>2020</v>
      </c>
      <c r="K293" s="3">
        <v>4038</v>
      </c>
      <c r="L293" s="5">
        <v>467.51</v>
      </c>
    </row>
    <row r="294" spans="1:12" x14ac:dyDescent="0.3">
      <c r="A294" t="s">
        <v>298</v>
      </c>
      <c r="B294" t="s">
        <v>1005</v>
      </c>
      <c r="C294">
        <f>LEN(DATOS[[#This Row],[Información]])</f>
        <v>17</v>
      </c>
      <c r="D294">
        <f>FIND("-",DATOS[[#This Row],[Información]])</f>
        <v>7</v>
      </c>
      <c r="E294" t="str">
        <f>LEFT(DATOS[[#This Row],[Información]],DATOS[[#This Row],[separador]]-1)</f>
        <v>México</v>
      </c>
      <c r="F294" t="str">
        <f>RIGHT(DATOS[[#This Row],[Información]],DATOS[[#This Row],[Largo]]-DATOS[[#This Row],[separador]])</f>
        <v>Dominicana</v>
      </c>
      <c r="G294" s="2">
        <v>43842</v>
      </c>
      <c r="H294" s="19" t="str">
        <f>TEXT(DATOS[[#This Row],[Fecha Ingreso]],"ddd")</f>
        <v>dom</v>
      </c>
      <c r="I294" s="20" t="str">
        <f>TEXT(DATOS[[#This Row],[Fecha Ingreso]],"mmmm")</f>
        <v>enero</v>
      </c>
      <c r="J294" s="20" t="str">
        <f>TEXT(DATOS[[#This Row],[Fecha Ingreso]],"yyyy")</f>
        <v>2020</v>
      </c>
      <c r="K294" s="3">
        <v>558</v>
      </c>
      <c r="L294" s="5">
        <v>157.87</v>
      </c>
    </row>
    <row r="295" spans="1:12" x14ac:dyDescent="0.3">
      <c r="A295" t="s">
        <v>299</v>
      </c>
      <c r="B295" t="s">
        <v>1016</v>
      </c>
      <c r="C295">
        <f>LEN(DATOS[[#This Row],[Información]])</f>
        <v>16</v>
      </c>
      <c r="D295">
        <f>FIND("-",DATOS[[#This Row],[Información]])</f>
        <v>9</v>
      </c>
      <c r="E295" t="str">
        <f>LEFT(DATOS[[#This Row],[Información]],DATOS[[#This Row],[separador]]-1)</f>
        <v>Alemania</v>
      </c>
      <c r="F295" t="str">
        <f>RIGHT(DATOS[[#This Row],[Información]],DATOS[[#This Row],[Largo]]-DATOS[[#This Row],[separador]])</f>
        <v>Fortuna</v>
      </c>
      <c r="G295" s="2">
        <v>43865</v>
      </c>
      <c r="H295" s="19" t="str">
        <f>TEXT(DATOS[[#This Row],[Fecha Ingreso]],"ddd")</f>
        <v>mar</v>
      </c>
      <c r="I295" s="20" t="str">
        <f>TEXT(DATOS[[#This Row],[Fecha Ingreso]],"mmmm")</f>
        <v>febrero</v>
      </c>
      <c r="J295" s="20" t="str">
        <f>TEXT(DATOS[[#This Row],[Fecha Ingreso]],"yyyy")</f>
        <v>2020</v>
      </c>
      <c r="K295" s="3">
        <v>1583</v>
      </c>
      <c r="L295" s="5">
        <v>80.38</v>
      </c>
    </row>
    <row r="296" spans="1:12" x14ac:dyDescent="0.3">
      <c r="A296" t="s">
        <v>300</v>
      </c>
      <c r="B296" t="s">
        <v>1021</v>
      </c>
      <c r="C296">
        <f>LEN(DATOS[[#This Row],[Información]])</f>
        <v>18</v>
      </c>
      <c r="D296">
        <f>FIND("-",DATOS[[#This Row],[Información]])</f>
        <v>7</v>
      </c>
      <c r="E296" t="str">
        <f>LEFT(DATOS[[#This Row],[Información]],DATOS[[#This Row],[separador]]-1)</f>
        <v>Canadá</v>
      </c>
      <c r="F296" t="str">
        <f>RIGHT(DATOS[[#This Row],[Información]],DATOS[[#This Row],[Largo]]-DATOS[[#This Row],[separador]])</f>
        <v>Volcán Poás</v>
      </c>
      <c r="G296" s="2">
        <v>43858</v>
      </c>
      <c r="H296" s="19" t="str">
        <f>TEXT(DATOS[[#This Row],[Fecha Ingreso]],"ddd")</f>
        <v>mar</v>
      </c>
      <c r="I296" s="20" t="str">
        <f>TEXT(DATOS[[#This Row],[Fecha Ingreso]],"mmmm")</f>
        <v>enero</v>
      </c>
      <c r="J296" s="20" t="str">
        <f>TEXT(DATOS[[#This Row],[Fecha Ingreso]],"yyyy")</f>
        <v>2020</v>
      </c>
      <c r="K296" s="3">
        <v>2595</v>
      </c>
      <c r="L296" s="5">
        <v>456.39</v>
      </c>
    </row>
    <row r="297" spans="1:12" x14ac:dyDescent="0.3">
      <c r="A297" t="s">
        <v>301</v>
      </c>
      <c r="B297" t="s">
        <v>1006</v>
      </c>
      <c r="C297">
        <f>LEN(DATOS[[#This Row],[Información]])</f>
        <v>22</v>
      </c>
      <c r="D297">
        <f>FIND("-",DATOS[[#This Row],[Información]])</f>
        <v>15</v>
      </c>
      <c r="E297" t="str">
        <f>LEFT(DATOS[[#This Row],[Información]],DATOS[[#This Row],[separador]]-1)</f>
        <v>Estados Unidos</v>
      </c>
      <c r="F297" t="str">
        <f>RIGHT(DATOS[[#This Row],[Información]],DATOS[[#This Row],[Largo]]-DATOS[[#This Row],[separador]])</f>
        <v>Liberia</v>
      </c>
      <c r="G297" s="2">
        <v>43853</v>
      </c>
      <c r="H297" s="19" t="str">
        <f>TEXT(DATOS[[#This Row],[Fecha Ingreso]],"ddd")</f>
        <v>jue</v>
      </c>
      <c r="I297" s="20" t="str">
        <f>TEXT(DATOS[[#This Row],[Fecha Ingreso]],"mmmm")</f>
        <v>enero</v>
      </c>
      <c r="J297" s="20" t="str">
        <f>TEXT(DATOS[[#This Row],[Fecha Ingreso]],"yyyy")</f>
        <v>2020</v>
      </c>
      <c r="K297" s="3">
        <v>4481</v>
      </c>
      <c r="L297" s="5">
        <v>198.14</v>
      </c>
    </row>
    <row r="298" spans="1:12" x14ac:dyDescent="0.3">
      <c r="A298" t="s">
        <v>302</v>
      </c>
      <c r="B298" t="s">
        <v>973</v>
      </c>
      <c r="C298">
        <f>LEN(DATOS[[#This Row],[Información]])</f>
        <v>22</v>
      </c>
      <c r="D298">
        <f>FIND("-",DATOS[[#This Row],[Información]])</f>
        <v>10</v>
      </c>
      <c r="E298" t="str">
        <f>LEFT(DATOS[[#This Row],[Información]],DATOS[[#This Row],[separador]]-1)</f>
        <v>Argentina</v>
      </c>
      <c r="F298" t="str">
        <f>RIGHT(DATOS[[#This Row],[Información]],DATOS[[#This Row],[Largo]]-DATOS[[#This Row],[separador]])</f>
        <v>Puerto Viejo</v>
      </c>
      <c r="G298" s="2">
        <v>43863</v>
      </c>
      <c r="H298" s="19" t="str">
        <f>TEXT(DATOS[[#This Row],[Fecha Ingreso]],"ddd")</f>
        <v>dom</v>
      </c>
      <c r="I298" s="20" t="str">
        <f>TEXT(DATOS[[#This Row],[Fecha Ingreso]],"mmmm")</f>
        <v>febrero</v>
      </c>
      <c r="J298" s="20" t="str">
        <f>TEXT(DATOS[[#This Row],[Fecha Ingreso]],"yyyy")</f>
        <v>2020</v>
      </c>
      <c r="K298" s="3">
        <v>2540</v>
      </c>
      <c r="L298" s="5">
        <v>78.900000000000006</v>
      </c>
    </row>
    <row r="299" spans="1:12" x14ac:dyDescent="0.3">
      <c r="A299" t="s">
        <v>303</v>
      </c>
      <c r="B299" t="s">
        <v>1015</v>
      </c>
      <c r="C299">
        <f>LEN(DATOS[[#This Row],[Información]])</f>
        <v>27</v>
      </c>
      <c r="D299">
        <f>FIND("-",DATOS[[#This Row],[Información]])</f>
        <v>15</v>
      </c>
      <c r="E299" t="str">
        <f>LEFT(DATOS[[#This Row],[Información]],DATOS[[#This Row],[separador]]-1)</f>
        <v>Estados Unidos</v>
      </c>
      <c r="F299" t="str">
        <f>RIGHT(DATOS[[#This Row],[Información]],DATOS[[#This Row],[Largo]]-DATOS[[#This Row],[separador]])</f>
        <v>Puerto Viejo</v>
      </c>
      <c r="G299" s="2">
        <v>43844</v>
      </c>
      <c r="H299" s="19" t="str">
        <f>TEXT(DATOS[[#This Row],[Fecha Ingreso]],"ddd")</f>
        <v>mar</v>
      </c>
      <c r="I299" s="20" t="str">
        <f>TEXT(DATOS[[#This Row],[Fecha Ingreso]],"mmmm")</f>
        <v>enero</v>
      </c>
      <c r="J299" s="20" t="str">
        <f>TEXT(DATOS[[#This Row],[Fecha Ingreso]],"yyyy")</f>
        <v>2020</v>
      </c>
      <c r="K299" s="3">
        <v>5690</v>
      </c>
      <c r="L299" s="5">
        <v>172.41</v>
      </c>
    </row>
    <row r="300" spans="1:12" x14ac:dyDescent="0.3">
      <c r="A300" t="s">
        <v>304</v>
      </c>
      <c r="B300" t="s">
        <v>1015</v>
      </c>
      <c r="C300">
        <f>LEN(DATOS[[#This Row],[Información]])</f>
        <v>27</v>
      </c>
      <c r="D300">
        <f>FIND("-",DATOS[[#This Row],[Información]])</f>
        <v>15</v>
      </c>
      <c r="E300" t="str">
        <f>LEFT(DATOS[[#This Row],[Información]],DATOS[[#This Row],[separador]]-1)</f>
        <v>Estados Unidos</v>
      </c>
      <c r="F300" t="str">
        <f>RIGHT(DATOS[[#This Row],[Información]],DATOS[[#This Row],[Largo]]-DATOS[[#This Row],[separador]])</f>
        <v>Puerto Viejo</v>
      </c>
      <c r="G300" s="2">
        <v>43881</v>
      </c>
      <c r="H300" s="19" t="str">
        <f>TEXT(DATOS[[#This Row],[Fecha Ingreso]],"ddd")</f>
        <v>jue</v>
      </c>
      <c r="I300" s="20" t="str">
        <f>TEXT(DATOS[[#This Row],[Fecha Ingreso]],"mmmm")</f>
        <v>febrero</v>
      </c>
      <c r="J300" s="20" t="str">
        <f>TEXT(DATOS[[#This Row],[Fecha Ingreso]],"yyyy")</f>
        <v>2020</v>
      </c>
      <c r="K300" s="3">
        <v>2455</v>
      </c>
      <c r="L300" s="5">
        <v>399.46</v>
      </c>
    </row>
    <row r="301" spans="1:12" x14ac:dyDescent="0.3">
      <c r="A301" t="s">
        <v>305</v>
      </c>
      <c r="B301" t="s">
        <v>1002</v>
      </c>
      <c r="C301">
        <f>LEN(DATOS[[#This Row],[Información]])</f>
        <v>18</v>
      </c>
      <c r="D301">
        <f>FIND("-",DATOS[[#This Row],[Información]])</f>
        <v>6</v>
      </c>
      <c r="E301" t="str">
        <f>LEFT(DATOS[[#This Row],[Información]],DATOS[[#This Row],[separador]]-1)</f>
        <v>China</v>
      </c>
      <c r="F301" t="str">
        <f>RIGHT(DATOS[[#This Row],[Información]],DATOS[[#This Row],[Largo]]-DATOS[[#This Row],[separador]])</f>
        <v>Puerto Viejo</v>
      </c>
      <c r="G301" s="2">
        <v>43846</v>
      </c>
      <c r="H301" s="19" t="str">
        <f>TEXT(DATOS[[#This Row],[Fecha Ingreso]],"ddd")</f>
        <v>jue</v>
      </c>
      <c r="I301" s="20" t="str">
        <f>TEXT(DATOS[[#This Row],[Fecha Ingreso]],"mmmm")</f>
        <v>enero</v>
      </c>
      <c r="J301" s="20" t="str">
        <f>TEXT(DATOS[[#This Row],[Fecha Ingreso]],"yyyy")</f>
        <v>2020</v>
      </c>
      <c r="K301" s="3">
        <v>8735</v>
      </c>
      <c r="L301" s="5">
        <v>100.89</v>
      </c>
    </row>
    <row r="302" spans="1:12" x14ac:dyDescent="0.3">
      <c r="A302" t="s">
        <v>306</v>
      </c>
      <c r="B302" t="s">
        <v>1000</v>
      </c>
      <c r="C302">
        <f>LEN(DATOS[[#This Row],[Información]])</f>
        <v>18</v>
      </c>
      <c r="D302">
        <f>FIND("-",DATOS[[#This Row],[Información]])</f>
        <v>7</v>
      </c>
      <c r="E302" t="str">
        <f>LEFT(DATOS[[#This Row],[Información]],DATOS[[#This Row],[separador]]-1)</f>
        <v>España</v>
      </c>
      <c r="F302" t="str">
        <f>RIGHT(DATOS[[#This Row],[Información]],DATOS[[#This Row],[Largo]]-DATOS[[#This Row],[separador]])</f>
        <v>Volcán Poás</v>
      </c>
      <c r="G302" s="2">
        <v>43886</v>
      </c>
      <c r="H302" s="19" t="str">
        <f>TEXT(DATOS[[#This Row],[Fecha Ingreso]],"ddd")</f>
        <v>mar</v>
      </c>
      <c r="I302" s="20" t="str">
        <f>TEXT(DATOS[[#This Row],[Fecha Ingreso]],"mmmm")</f>
        <v>febrero</v>
      </c>
      <c r="J302" s="20" t="str">
        <f>TEXT(DATOS[[#This Row],[Fecha Ingreso]],"yyyy")</f>
        <v>2020</v>
      </c>
      <c r="K302" s="3">
        <v>780</v>
      </c>
      <c r="L302" s="5">
        <v>377</v>
      </c>
    </row>
    <row r="303" spans="1:12" x14ac:dyDescent="0.3">
      <c r="A303" t="s">
        <v>307</v>
      </c>
      <c r="B303" t="s">
        <v>977</v>
      </c>
      <c r="C303">
        <f>LEN(DATOS[[#This Row],[Información]])</f>
        <v>20</v>
      </c>
      <c r="D303">
        <f>FIND("-",DATOS[[#This Row],[Información]])</f>
        <v>12</v>
      </c>
      <c r="E303" t="str">
        <f>LEFT(DATOS[[#This Row],[Información]],DATOS[[#This Row],[separador]]-1)</f>
        <v>Reino Unido</v>
      </c>
      <c r="F303" t="str">
        <f>RIGHT(DATOS[[#This Row],[Información]],DATOS[[#This Row],[Largo]]-DATOS[[#This Row],[separador]])</f>
        <v>San José</v>
      </c>
      <c r="G303" s="2">
        <v>43857</v>
      </c>
      <c r="H303" s="19" t="str">
        <f>TEXT(DATOS[[#This Row],[Fecha Ingreso]],"ddd")</f>
        <v>lun</v>
      </c>
      <c r="I303" s="20" t="str">
        <f>TEXT(DATOS[[#This Row],[Fecha Ingreso]],"mmmm")</f>
        <v>enero</v>
      </c>
      <c r="J303" s="20" t="str">
        <f>TEXT(DATOS[[#This Row],[Fecha Ingreso]],"yyyy")</f>
        <v>2020</v>
      </c>
      <c r="K303" s="3">
        <v>4727</v>
      </c>
      <c r="L303" s="5">
        <v>84.3</v>
      </c>
    </row>
    <row r="304" spans="1:12" x14ac:dyDescent="0.3">
      <c r="A304" t="s">
        <v>308</v>
      </c>
      <c r="B304" t="s">
        <v>979</v>
      </c>
      <c r="C304">
        <f>LEN(DATOS[[#This Row],[Información]])</f>
        <v>16</v>
      </c>
      <c r="D304">
        <f>FIND("-",DATOS[[#This Row],[Información]])</f>
        <v>9</v>
      </c>
      <c r="E304" t="str">
        <f>LEFT(DATOS[[#This Row],[Información]],DATOS[[#This Row],[separador]]-1)</f>
        <v>Alemania</v>
      </c>
      <c r="F304" t="str">
        <f>RIGHT(DATOS[[#This Row],[Información]],DATOS[[#This Row],[Largo]]-DATOS[[#This Row],[separador]])</f>
        <v>Liberia</v>
      </c>
      <c r="G304" s="2">
        <v>43843</v>
      </c>
      <c r="H304" s="19" t="str">
        <f>TEXT(DATOS[[#This Row],[Fecha Ingreso]],"ddd")</f>
        <v>lun</v>
      </c>
      <c r="I304" s="20" t="str">
        <f>TEXT(DATOS[[#This Row],[Fecha Ingreso]],"mmmm")</f>
        <v>enero</v>
      </c>
      <c r="J304" s="20" t="str">
        <f>TEXT(DATOS[[#This Row],[Fecha Ingreso]],"yyyy")</f>
        <v>2020</v>
      </c>
      <c r="K304" s="3">
        <v>8715</v>
      </c>
      <c r="L304" s="5">
        <v>303.23</v>
      </c>
    </row>
    <row r="305" spans="1:12" x14ac:dyDescent="0.3">
      <c r="A305" t="s">
        <v>309</v>
      </c>
      <c r="B305" t="s">
        <v>961</v>
      </c>
      <c r="C305">
        <f>LEN(DATOS[[#This Row],[Información]])</f>
        <v>29</v>
      </c>
      <c r="D305">
        <f>FIND("-",DATOS[[#This Row],[Información]])</f>
        <v>15</v>
      </c>
      <c r="E305" t="str">
        <f>LEFT(DATOS[[#This Row],[Información]],DATOS[[#This Row],[separador]]-1)</f>
        <v>Estados Unidos</v>
      </c>
      <c r="F305" t="str">
        <f>RIGHT(DATOS[[#This Row],[Información]],DATOS[[#This Row],[Largo]]-DATOS[[#This Row],[separador]])</f>
        <v>Manuel Antonio</v>
      </c>
      <c r="G305" s="2">
        <v>43841</v>
      </c>
      <c r="H305" s="19" t="str">
        <f>TEXT(DATOS[[#This Row],[Fecha Ingreso]],"ddd")</f>
        <v>sáb</v>
      </c>
      <c r="I305" s="20" t="str">
        <f>TEXT(DATOS[[#This Row],[Fecha Ingreso]],"mmmm")</f>
        <v>enero</v>
      </c>
      <c r="J305" s="20" t="str">
        <f>TEXT(DATOS[[#This Row],[Fecha Ingreso]],"yyyy")</f>
        <v>2020</v>
      </c>
      <c r="K305" s="3">
        <v>9774</v>
      </c>
      <c r="L305" s="5">
        <v>277.10000000000002</v>
      </c>
    </row>
    <row r="306" spans="1:12" x14ac:dyDescent="0.3">
      <c r="A306" t="s">
        <v>310</v>
      </c>
      <c r="B306" t="s">
        <v>997</v>
      </c>
      <c r="C306">
        <f>LEN(DATOS[[#This Row],[Información]])</f>
        <v>21</v>
      </c>
      <c r="D306">
        <f>FIND("-",DATOS[[#This Row],[Información]])</f>
        <v>10</v>
      </c>
      <c r="E306" t="str">
        <f>LEFT(DATOS[[#This Row],[Información]],DATOS[[#This Row],[separador]]-1)</f>
        <v>Argentina</v>
      </c>
      <c r="F306" t="str">
        <f>RIGHT(DATOS[[#This Row],[Información]],DATOS[[#This Row],[Largo]]-DATOS[[#This Row],[separador]])</f>
        <v>Volcán Poás</v>
      </c>
      <c r="G306" s="2">
        <v>43887</v>
      </c>
      <c r="H306" s="19" t="str">
        <f>TEXT(DATOS[[#This Row],[Fecha Ingreso]],"ddd")</f>
        <v>mié</v>
      </c>
      <c r="I306" s="20" t="str">
        <f>TEXT(DATOS[[#This Row],[Fecha Ingreso]],"mmmm")</f>
        <v>febrero</v>
      </c>
      <c r="J306" s="20" t="str">
        <f>TEXT(DATOS[[#This Row],[Fecha Ingreso]],"yyyy")</f>
        <v>2020</v>
      </c>
      <c r="K306" s="3">
        <v>9102</v>
      </c>
      <c r="L306" s="5">
        <v>307.38</v>
      </c>
    </row>
    <row r="307" spans="1:12" x14ac:dyDescent="0.3">
      <c r="A307" t="s">
        <v>311</v>
      </c>
      <c r="B307" t="s">
        <v>970</v>
      </c>
      <c r="C307">
        <f>LEN(DATOS[[#This Row],[Información]])</f>
        <v>24</v>
      </c>
      <c r="D307">
        <f>FIND("-",DATOS[[#This Row],[Información]])</f>
        <v>15</v>
      </c>
      <c r="E307" t="str">
        <f>LEFT(DATOS[[#This Row],[Información]],DATOS[[#This Row],[separador]]-1)</f>
        <v>Estados Unidos</v>
      </c>
      <c r="F307" t="str">
        <f>RIGHT(DATOS[[#This Row],[Información]],DATOS[[#This Row],[Largo]]-DATOS[[#This Row],[separador]])</f>
        <v>Sarapiquí</v>
      </c>
      <c r="G307" s="2">
        <v>43863</v>
      </c>
      <c r="H307" s="19" t="str">
        <f>TEXT(DATOS[[#This Row],[Fecha Ingreso]],"ddd")</f>
        <v>dom</v>
      </c>
      <c r="I307" s="20" t="str">
        <f>TEXT(DATOS[[#This Row],[Fecha Ingreso]],"mmmm")</f>
        <v>febrero</v>
      </c>
      <c r="J307" s="20" t="str">
        <f>TEXT(DATOS[[#This Row],[Fecha Ingreso]],"yyyy")</f>
        <v>2020</v>
      </c>
      <c r="K307" s="3">
        <v>4812</v>
      </c>
      <c r="L307" s="5">
        <v>156.19999999999999</v>
      </c>
    </row>
    <row r="308" spans="1:12" x14ac:dyDescent="0.3">
      <c r="A308" t="s">
        <v>312</v>
      </c>
      <c r="B308" t="s">
        <v>1014</v>
      </c>
      <c r="C308">
        <f>LEN(DATOS[[#This Row],[Información]])</f>
        <v>19</v>
      </c>
      <c r="D308">
        <f>FIND("-",DATOS[[#This Row],[Información]])</f>
        <v>12</v>
      </c>
      <c r="E308" t="str">
        <f>LEFT(DATOS[[#This Row],[Información]],DATOS[[#This Row],[separador]]-1)</f>
        <v>Reino Unido</v>
      </c>
      <c r="F308" t="str">
        <f>RIGHT(DATOS[[#This Row],[Información]],DATOS[[#This Row],[Largo]]-DATOS[[#This Row],[separador]])</f>
        <v>Fortuna</v>
      </c>
      <c r="G308" s="2">
        <v>43858</v>
      </c>
      <c r="H308" s="19" t="str">
        <f>TEXT(DATOS[[#This Row],[Fecha Ingreso]],"ddd")</f>
        <v>mar</v>
      </c>
      <c r="I308" s="20" t="str">
        <f>TEXT(DATOS[[#This Row],[Fecha Ingreso]],"mmmm")</f>
        <v>enero</v>
      </c>
      <c r="J308" s="20" t="str">
        <f>TEXT(DATOS[[#This Row],[Fecha Ingreso]],"yyyy")</f>
        <v>2020</v>
      </c>
      <c r="K308" s="3">
        <v>817</v>
      </c>
      <c r="L308" s="5">
        <v>106.18</v>
      </c>
    </row>
    <row r="309" spans="1:12" x14ac:dyDescent="0.3">
      <c r="A309" t="s">
        <v>313</v>
      </c>
      <c r="B309" t="s">
        <v>971</v>
      </c>
      <c r="C309">
        <f>LEN(DATOS[[#This Row],[Información]])</f>
        <v>21</v>
      </c>
      <c r="D309">
        <f>FIND("-",DATOS[[#This Row],[Información]])</f>
        <v>7</v>
      </c>
      <c r="E309" t="str">
        <f>LEFT(DATOS[[#This Row],[Información]],DATOS[[#This Row],[separador]]-1)</f>
        <v>España</v>
      </c>
      <c r="F309" t="str">
        <f>RIGHT(DATOS[[#This Row],[Información]],DATOS[[#This Row],[Largo]]-DATOS[[#This Row],[separador]])</f>
        <v>Manuel Antonio</v>
      </c>
      <c r="G309" s="2">
        <v>43834</v>
      </c>
      <c r="H309" s="19" t="str">
        <f>TEXT(DATOS[[#This Row],[Fecha Ingreso]],"ddd")</f>
        <v>sáb</v>
      </c>
      <c r="I309" s="20" t="str">
        <f>TEXT(DATOS[[#This Row],[Fecha Ingreso]],"mmmm")</f>
        <v>enero</v>
      </c>
      <c r="J309" s="20" t="str">
        <f>TEXT(DATOS[[#This Row],[Fecha Ingreso]],"yyyy")</f>
        <v>2020</v>
      </c>
      <c r="K309" s="3">
        <v>1337</v>
      </c>
      <c r="L309" s="5">
        <v>126.68</v>
      </c>
    </row>
    <row r="310" spans="1:12" x14ac:dyDescent="0.3">
      <c r="A310" t="s">
        <v>314</v>
      </c>
      <c r="B310" t="s">
        <v>992</v>
      </c>
      <c r="C310">
        <f>LEN(DATOS[[#This Row],[Información]])</f>
        <v>26</v>
      </c>
      <c r="D310">
        <f>FIND("-",DATOS[[#This Row],[Información]])</f>
        <v>12</v>
      </c>
      <c r="E310" t="str">
        <f>LEFT(DATOS[[#This Row],[Información]],DATOS[[#This Row],[separador]]-1)</f>
        <v>Reino Unido</v>
      </c>
      <c r="F310" t="str">
        <f>RIGHT(DATOS[[#This Row],[Información]],DATOS[[#This Row],[Largo]]-DATOS[[#This Row],[separador]])</f>
        <v>Manuel Antonio</v>
      </c>
      <c r="G310" s="2">
        <v>43851</v>
      </c>
      <c r="H310" s="19" t="str">
        <f>TEXT(DATOS[[#This Row],[Fecha Ingreso]],"ddd")</f>
        <v>mar</v>
      </c>
      <c r="I310" s="20" t="str">
        <f>TEXT(DATOS[[#This Row],[Fecha Ingreso]],"mmmm")</f>
        <v>enero</v>
      </c>
      <c r="J310" s="20" t="str">
        <f>TEXT(DATOS[[#This Row],[Fecha Ingreso]],"yyyy")</f>
        <v>2020</v>
      </c>
      <c r="K310" s="3">
        <v>4317</v>
      </c>
      <c r="L310" s="5">
        <v>281.69</v>
      </c>
    </row>
    <row r="311" spans="1:12" x14ac:dyDescent="0.3">
      <c r="A311" t="s">
        <v>315</v>
      </c>
      <c r="B311" t="s">
        <v>996</v>
      </c>
      <c r="C311">
        <f>LEN(DATOS[[#This Row],[Información]])</f>
        <v>26</v>
      </c>
      <c r="D311">
        <f>FIND("-",DATOS[[#This Row],[Información]])</f>
        <v>15</v>
      </c>
      <c r="E311" t="str">
        <f>LEFT(DATOS[[#This Row],[Información]],DATOS[[#This Row],[separador]]-1)</f>
        <v>Estados Unidos</v>
      </c>
      <c r="F311" t="str">
        <f>RIGHT(DATOS[[#This Row],[Información]],DATOS[[#This Row],[Largo]]-DATOS[[#This Row],[separador]])</f>
        <v>Volcán Poás</v>
      </c>
      <c r="G311" s="2">
        <v>43877</v>
      </c>
      <c r="H311" s="19" t="str">
        <f>TEXT(DATOS[[#This Row],[Fecha Ingreso]],"ddd")</f>
        <v>dom</v>
      </c>
      <c r="I311" s="20" t="str">
        <f>TEXT(DATOS[[#This Row],[Fecha Ingreso]],"mmmm")</f>
        <v>febrero</v>
      </c>
      <c r="J311" s="20" t="str">
        <f>TEXT(DATOS[[#This Row],[Fecha Ingreso]],"yyyy")</f>
        <v>2020</v>
      </c>
      <c r="K311" s="3">
        <v>4271</v>
      </c>
      <c r="L311" s="5">
        <v>89.59</v>
      </c>
    </row>
    <row r="312" spans="1:12" x14ac:dyDescent="0.3">
      <c r="A312" t="s">
        <v>316</v>
      </c>
      <c r="B312" t="s">
        <v>1012</v>
      </c>
      <c r="C312">
        <f>LEN(DATOS[[#This Row],[Información]])</f>
        <v>17</v>
      </c>
      <c r="D312">
        <f>FIND("-",DATOS[[#This Row],[Información]])</f>
        <v>7</v>
      </c>
      <c r="E312" t="str">
        <f>LEFT(DATOS[[#This Row],[Información]],DATOS[[#This Row],[separador]]-1)</f>
        <v>España</v>
      </c>
      <c r="F312" t="str">
        <f>RIGHT(DATOS[[#This Row],[Información]],DATOS[[#This Row],[Largo]]-DATOS[[#This Row],[separador]])</f>
        <v>Dominicana</v>
      </c>
      <c r="G312" s="2">
        <v>43871</v>
      </c>
      <c r="H312" s="19" t="str">
        <f>TEXT(DATOS[[#This Row],[Fecha Ingreso]],"ddd")</f>
        <v>lun</v>
      </c>
      <c r="I312" s="20" t="str">
        <f>TEXT(DATOS[[#This Row],[Fecha Ingreso]],"mmmm")</f>
        <v>febrero</v>
      </c>
      <c r="J312" s="20" t="str">
        <f>TEXT(DATOS[[#This Row],[Fecha Ingreso]],"yyyy")</f>
        <v>2020</v>
      </c>
      <c r="K312" s="3">
        <v>2774</v>
      </c>
      <c r="L312" s="5">
        <v>371.11</v>
      </c>
    </row>
    <row r="313" spans="1:12" x14ac:dyDescent="0.3">
      <c r="A313" t="s">
        <v>317</v>
      </c>
      <c r="B313" t="s">
        <v>993</v>
      </c>
      <c r="C313">
        <f>LEN(DATOS[[#This Row],[Información]])</f>
        <v>23</v>
      </c>
      <c r="D313">
        <f>FIND("-",DATOS[[#This Row],[Información]])</f>
        <v>15</v>
      </c>
      <c r="E313" t="str">
        <f>LEFT(DATOS[[#This Row],[Información]],DATOS[[#This Row],[separador]]-1)</f>
        <v>Estados Unidos</v>
      </c>
      <c r="F313" t="str">
        <f>RIGHT(DATOS[[#This Row],[Información]],DATOS[[#This Row],[Largo]]-DATOS[[#This Row],[separador]])</f>
        <v>San José</v>
      </c>
      <c r="G313" s="2">
        <v>43873</v>
      </c>
      <c r="H313" s="19" t="str">
        <f>TEXT(DATOS[[#This Row],[Fecha Ingreso]],"ddd")</f>
        <v>mié</v>
      </c>
      <c r="I313" s="20" t="str">
        <f>TEXT(DATOS[[#This Row],[Fecha Ingreso]],"mmmm")</f>
        <v>febrero</v>
      </c>
      <c r="J313" s="20" t="str">
        <f>TEXT(DATOS[[#This Row],[Fecha Ingreso]],"yyyy")</f>
        <v>2020</v>
      </c>
      <c r="K313" s="3">
        <v>3908</v>
      </c>
      <c r="L313" s="5">
        <v>456.62</v>
      </c>
    </row>
    <row r="314" spans="1:12" x14ac:dyDescent="0.3">
      <c r="A314" t="s">
        <v>318</v>
      </c>
      <c r="B314" t="s">
        <v>1022</v>
      </c>
      <c r="C314">
        <f>LEN(DATOS[[#This Row],[Información]])</f>
        <v>16</v>
      </c>
      <c r="D314">
        <f>FIND("-",DATOS[[#This Row],[Información]])</f>
        <v>7</v>
      </c>
      <c r="E314" t="str">
        <f>LEFT(DATOS[[#This Row],[Información]],DATOS[[#This Row],[separador]]-1)</f>
        <v>Canadá</v>
      </c>
      <c r="F314" t="str">
        <f>RIGHT(DATOS[[#This Row],[Información]],DATOS[[#This Row],[Largo]]-DATOS[[#This Row],[separador]])</f>
        <v>Sarapiquí</v>
      </c>
      <c r="G314" s="2">
        <v>43882</v>
      </c>
      <c r="H314" s="19" t="str">
        <f>TEXT(DATOS[[#This Row],[Fecha Ingreso]],"ddd")</f>
        <v>vie</v>
      </c>
      <c r="I314" s="20" t="str">
        <f>TEXT(DATOS[[#This Row],[Fecha Ingreso]],"mmmm")</f>
        <v>febrero</v>
      </c>
      <c r="J314" s="20" t="str">
        <f>TEXT(DATOS[[#This Row],[Fecha Ingreso]],"yyyy")</f>
        <v>2020</v>
      </c>
      <c r="K314" s="3">
        <v>1867</v>
      </c>
      <c r="L314" s="5">
        <v>495.86</v>
      </c>
    </row>
    <row r="315" spans="1:12" x14ac:dyDescent="0.3">
      <c r="A315" t="s">
        <v>319</v>
      </c>
      <c r="B315" t="s">
        <v>1006</v>
      </c>
      <c r="C315">
        <f>LEN(DATOS[[#This Row],[Información]])</f>
        <v>22</v>
      </c>
      <c r="D315">
        <f>FIND("-",DATOS[[#This Row],[Información]])</f>
        <v>15</v>
      </c>
      <c r="E315" t="str">
        <f>LEFT(DATOS[[#This Row],[Información]],DATOS[[#This Row],[separador]]-1)</f>
        <v>Estados Unidos</v>
      </c>
      <c r="F315" t="str">
        <f>RIGHT(DATOS[[#This Row],[Información]],DATOS[[#This Row],[Largo]]-DATOS[[#This Row],[separador]])</f>
        <v>Liberia</v>
      </c>
      <c r="G315" s="2">
        <v>43868</v>
      </c>
      <c r="H315" s="19" t="str">
        <f>TEXT(DATOS[[#This Row],[Fecha Ingreso]],"ddd")</f>
        <v>vie</v>
      </c>
      <c r="I315" s="20" t="str">
        <f>TEXT(DATOS[[#This Row],[Fecha Ingreso]],"mmmm")</f>
        <v>febrero</v>
      </c>
      <c r="J315" s="20" t="str">
        <f>TEXT(DATOS[[#This Row],[Fecha Ingreso]],"yyyy")</f>
        <v>2020</v>
      </c>
      <c r="K315" s="3">
        <v>803</v>
      </c>
      <c r="L315" s="5">
        <v>128.77000000000001</v>
      </c>
    </row>
    <row r="316" spans="1:12" x14ac:dyDescent="0.3">
      <c r="A316" t="s">
        <v>320</v>
      </c>
      <c r="B316" t="s">
        <v>1000</v>
      </c>
      <c r="C316">
        <f>LEN(DATOS[[#This Row],[Información]])</f>
        <v>18</v>
      </c>
      <c r="D316">
        <f>FIND("-",DATOS[[#This Row],[Información]])</f>
        <v>7</v>
      </c>
      <c r="E316" t="str">
        <f>LEFT(DATOS[[#This Row],[Información]],DATOS[[#This Row],[separador]]-1)</f>
        <v>España</v>
      </c>
      <c r="F316" t="str">
        <f>RIGHT(DATOS[[#This Row],[Información]],DATOS[[#This Row],[Largo]]-DATOS[[#This Row],[separador]])</f>
        <v>Volcán Poás</v>
      </c>
      <c r="G316" s="2">
        <v>43843</v>
      </c>
      <c r="H316" s="19" t="str">
        <f>TEXT(DATOS[[#This Row],[Fecha Ingreso]],"ddd")</f>
        <v>lun</v>
      </c>
      <c r="I316" s="20" t="str">
        <f>TEXT(DATOS[[#This Row],[Fecha Ingreso]],"mmmm")</f>
        <v>enero</v>
      </c>
      <c r="J316" s="20" t="str">
        <f>TEXT(DATOS[[#This Row],[Fecha Ingreso]],"yyyy")</f>
        <v>2020</v>
      </c>
      <c r="K316" s="3">
        <v>3167</v>
      </c>
      <c r="L316" s="5">
        <v>498.45</v>
      </c>
    </row>
    <row r="317" spans="1:12" x14ac:dyDescent="0.3">
      <c r="A317" t="s">
        <v>321</v>
      </c>
      <c r="B317" t="s">
        <v>1000</v>
      </c>
      <c r="C317">
        <f>LEN(DATOS[[#This Row],[Información]])</f>
        <v>18</v>
      </c>
      <c r="D317">
        <f>FIND("-",DATOS[[#This Row],[Información]])</f>
        <v>7</v>
      </c>
      <c r="E317" t="str">
        <f>LEFT(DATOS[[#This Row],[Información]],DATOS[[#This Row],[separador]]-1)</f>
        <v>España</v>
      </c>
      <c r="F317" t="str">
        <f>RIGHT(DATOS[[#This Row],[Información]],DATOS[[#This Row],[Largo]]-DATOS[[#This Row],[separador]])</f>
        <v>Volcán Poás</v>
      </c>
      <c r="G317" s="2">
        <v>43882</v>
      </c>
      <c r="H317" s="19" t="str">
        <f>TEXT(DATOS[[#This Row],[Fecha Ingreso]],"ddd")</f>
        <v>vie</v>
      </c>
      <c r="I317" s="20" t="str">
        <f>TEXT(DATOS[[#This Row],[Fecha Ingreso]],"mmmm")</f>
        <v>febrero</v>
      </c>
      <c r="J317" s="20" t="str">
        <f>TEXT(DATOS[[#This Row],[Fecha Ingreso]],"yyyy")</f>
        <v>2020</v>
      </c>
      <c r="K317" s="3">
        <v>2882</v>
      </c>
      <c r="L317" s="5">
        <v>318.52</v>
      </c>
    </row>
    <row r="318" spans="1:12" x14ac:dyDescent="0.3">
      <c r="A318" t="s">
        <v>322</v>
      </c>
      <c r="B318" t="s">
        <v>971</v>
      </c>
      <c r="C318">
        <f>LEN(DATOS[[#This Row],[Información]])</f>
        <v>21</v>
      </c>
      <c r="D318">
        <f>FIND("-",DATOS[[#This Row],[Información]])</f>
        <v>7</v>
      </c>
      <c r="E318" t="str">
        <f>LEFT(DATOS[[#This Row],[Información]],DATOS[[#This Row],[separador]]-1)</f>
        <v>España</v>
      </c>
      <c r="F318" t="str">
        <f>RIGHT(DATOS[[#This Row],[Información]],DATOS[[#This Row],[Largo]]-DATOS[[#This Row],[separador]])</f>
        <v>Manuel Antonio</v>
      </c>
      <c r="G318" s="2">
        <v>43867</v>
      </c>
      <c r="H318" s="19" t="str">
        <f>TEXT(DATOS[[#This Row],[Fecha Ingreso]],"ddd")</f>
        <v>jue</v>
      </c>
      <c r="I318" s="20" t="str">
        <f>TEXT(DATOS[[#This Row],[Fecha Ingreso]],"mmmm")</f>
        <v>febrero</v>
      </c>
      <c r="J318" s="20" t="str">
        <f>TEXT(DATOS[[#This Row],[Fecha Ingreso]],"yyyy")</f>
        <v>2020</v>
      </c>
      <c r="K318" s="3">
        <v>6421</v>
      </c>
      <c r="L318" s="5">
        <v>54.45</v>
      </c>
    </row>
    <row r="319" spans="1:12" x14ac:dyDescent="0.3">
      <c r="A319" t="s">
        <v>323</v>
      </c>
      <c r="B319" t="s">
        <v>955</v>
      </c>
      <c r="C319">
        <f>LEN(DATOS[[#This Row],[Información]])</f>
        <v>21</v>
      </c>
      <c r="D319">
        <f>FIND("-",DATOS[[#This Row],[Información]])</f>
        <v>9</v>
      </c>
      <c r="E319" t="str">
        <f>LEFT(DATOS[[#This Row],[Información]],DATOS[[#This Row],[separador]]-1)</f>
        <v>Alemania</v>
      </c>
      <c r="F319" t="str">
        <f>RIGHT(DATOS[[#This Row],[Información]],DATOS[[#This Row],[Largo]]-DATOS[[#This Row],[separador]])</f>
        <v>Puerto Viejo</v>
      </c>
      <c r="G319" s="2">
        <v>43832</v>
      </c>
      <c r="H319" s="19" t="str">
        <f>TEXT(DATOS[[#This Row],[Fecha Ingreso]],"ddd")</f>
        <v>jue</v>
      </c>
      <c r="I319" s="20" t="str">
        <f>TEXT(DATOS[[#This Row],[Fecha Ingreso]],"mmmm")</f>
        <v>enero</v>
      </c>
      <c r="J319" s="20" t="str">
        <f>TEXT(DATOS[[#This Row],[Fecha Ingreso]],"yyyy")</f>
        <v>2020</v>
      </c>
      <c r="K319" s="3">
        <v>8355</v>
      </c>
      <c r="L319" s="5">
        <v>90.92</v>
      </c>
    </row>
    <row r="320" spans="1:12" x14ac:dyDescent="0.3">
      <c r="A320" t="s">
        <v>324</v>
      </c>
      <c r="B320" t="s">
        <v>1007</v>
      </c>
      <c r="C320">
        <f>LEN(DATOS[[#This Row],[Información]])</f>
        <v>15</v>
      </c>
      <c r="D320">
        <f>FIND("-",DATOS[[#This Row],[Información]])</f>
        <v>7</v>
      </c>
      <c r="E320" t="str">
        <f>LEFT(DATOS[[#This Row],[Información]],DATOS[[#This Row],[separador]]-1)</f>
        <v>México</v>
      </c>
      <c r="F320" t="str">
        <f>RIGHT(DATOS[[#This Row],[Información]],DATOS[[#This Row],[Largo]]-DATOS[[#This Row],[separador]])</f>
        <v>San José</v>
      </c>
      <c r="G320" s="2">
        <v>43839</v>
      </c>
      <c r="H320" s="19" t="str">
        <f>TEXT(DATOS[[#This Row],[Fecha Ingreso]],"ddd")</f>
        <v>jue</v>
      </c>
      <c r="I320" s="20" t="str">
        <f>TEXT(DATOS[[#This Row],[Fecha Ingreso]],"mmmm")</f>
        <v>enero</v>
      </c>
      <c r="J320" s="20" t="str">
        <f>TEXT(DATOS[[#This Row],[Fecha Ingreso]],"yyyy")</f>
        <v>2020</v>
      </c>
      <c r="K320" s="3">
        <v>7880</v>
      </c>
      <c r="L320" s="5">
        <v>345.03</v>
      </c>
    </row>
    <row r="321" spans="1:12" x14ac:dyDescent="0.3">
      <c r="A321" t="s">
        <v>325</v>
      </c>
      <c r="B321" t="s">
        <v>955</v>
      </c>
      <c r="C321">
        <f>LEN(DATOS[[#This Row],[Información]])</f>
        <v>21</v>
      </c>
      <c r="D321">
        <f>FIND("-",DATOS[[#This Row],[Información]])</f>
        <v>9</v>
      </c>
      <c r="E321" t="str">
        <f>LEFT(DATOS[[#This Row],[Información]],DATOS[[#This Row],[separador]]-1)</f>
        <v>Alemania</v>
      </c>
      <c r="F321" t="str">
        <f>RIGHT(DATOS[[#This Row],[Información]],DATOS[[#This Row],[Largo]]-DATOS[[#This Row],[separador]])</f>
        <v>Puerto Viejo</v>
      </c>
      <c r="G321" s="2">
        <v>43861</v>
      </c>
      <c r="H321" s="19" t="str">
        <f>TEXT(DATOS[[#This Row],[Fecha Ingreso]],"ddd")</f>
        <v>vie</v>
      </c>
      <c r="I321" s="20" t="str">
        <f>TEXT(DATOS[[#This Row],[Fecha Ingreso]],"mmmm")</f>
        <v>enero</v>
      </c>
      <c r="J321" s="20" t="str">
        <f>TEXT(DATOS[[#This Row],[Fecha Ingreso]],"yyyy")</f>
        <v>2020</v>
      </c>
      <c r="K321" s="3">
        <v>1404</v>
      </c>
      <c r="L321" s="5">
        <v>277.06</v>
      </c>
    </row>
    <row r="322" spans="1:12" x14ac:dyDescent="0.3">
      <c r="A322" t="s">
        <v>326</v>
      </c>
      <c r="B322" t="s">
        <v>978</v>
      </c>
      <c r="C322">
        <f>LEN(DATOS[[#This Row],[Información]])</f>
        <v>16</v>
      </c>
      <c r="D322">
        <f>FIND("-",DATOS[[#This Row],[Información]])</f>
        <v>6</v>
      </c>
      <c r="E322" t="str">
        <f>LEFT(DATOS[[#This Row],[Información]],DATOS[[#This Row],[separador]]-1)</f>
        <v>China</v>
      </c>
      <c r="F322" t="str">
        <f>RIGHT(DATOS[[#This Row],[Información]],DATOS[[#This Row],[Largo]]-DATOS[[#This Row],[separador]])</f>
        <v>Dominicana</v>
      </c>
      <c r="G322" s="2">
        <v>43852</v>
      </c>
      <c r="H322" s="19" t="str">
        <f>TEXT(DATOS[[#This Row],[Fecha Ingreso]],"ddd")</f>
        <v>mié</v>
      </c>
      <c r="I322" s="20" t="str">
        <f>TEXT(DATOS[[#This Row],[Fecha Ingreso]],"mmmm")</f>
        <v>enero</v>
      </c>
      <c r="J322" s="20" t="str">
        <f>TEXT(DATOS[[#This Row],[Fecha Ingreso]],"yyyy")</f>
        <v>2020</v>
      </c>
      <c r="K322" s="3">
        <v>9028</v>
      </c>
      <c r="L322" s="5">
        <v>359.76</v>
      </c>
    </row>
    <row r="323" spans="1:12" x14ac:dyDescent="0.3">
      <c r="A323" t="s">
        <v>327</v>
      </c>
      <c r="B323" t="s">
        <v>1022</v>
      </c>
      <c r="C323">
        <f>LEN(DATOS[[#This Row],[Información]])</f>
        <v>16</v>
      </c>
      <c r="D323">
        <f>FIND("-",DATOS[[#This Row],[Información]])</f>
        <v>7</v>
      </c>
      <c r="E323" t="str">
        <f>LEFT(DATOS[[#This Row],[Información]],DATOS[[#This Row],[separador]]-1)</f>
        <v>Canadá</v>
      </c>
      <c r="F323" t="str">
        <f>RIGHT(DATOS[[#This Row],[Información]],DATOS[[#This Row],[Largo]]-DATOS[[#This Row],[separador]])</f>
        <v>Sarapiquí</v>
      </c>
      <c r="G323" s="2">
        <v>43881</v>
      </c>
      <c r="H323" s="19" t="str">
        <f>TEXT(DATOS[[#This Row],[Fecha Ingreso]],"ddd")</f>
        <v>jue</v>
      </c>
      <c r="I323" s="20" t="str">
        <f>TEXT(DATOS[[#This Row],[Fecha Ingreso]],"mmmm")</f>
        <v>febrero</v>
      </c>
      <c r="J323" s="20" t="str">
        <f>TEXT(DATOS[[#This Row],[Fecha Ingreso]],"yyyy")</f>
        <v>2020</v>
      </c>
      <c r="K323" s="3">
        <v>5662</v>
      </c>
      <c r="L323" s="5">
        <v>247.1</v>
      </c>
    </row>
    <row r="324" spans="1:12" x14ac:dyDescent="0.3">
      <c r="A324" t="s">
        <v>328</v>
      </c>
      <c r="B324" t="s">
        <v>967</v>
      </c>
      <c r="C324">
        <f>LEN(DATOS[[#This Row],[Información]])</f>
        <v>19</v>
      </c>
      <c r="D324">
        <f>FIND("-",DATOS[[#This Row],[Información]])</f>
        <v>7</v>
      </c>
      <c r="E324" t="str">
        <f>LEFT(DATOS[[#This Row],[Información]],DATOS[[#This Row],[separador]]-1)</f>
        <v>Canadá</v>
      </c>
      <c r="F324" t="str">
        <f>RIGHT(DATOS[[#This Row],[Información]],DATOS[[#This Row],[Largo]]-DATOS[[#This Row],[separador]])</f>
        <v>Puerto Viejo</v>
      </c>
      <c r="G324" s="2">
        <v>43880</v>
      </c>
      <c r="H324" s="19" t="str">
        <f>TEXT(DATOS[[#This Row],[Fecha Ingreso]],"ddd")</f>
        <v>mié</v>
      </c>
      <c r="I324" s="20" t="str">
        <f>TEXT(DATOS[[#This Row],[Fecha Ingreso]],"mmmm")</f>
        <v>febrero</v>
      </c>
      <c r="J324" s="20" t="str">
        <f>TEXT(DATOS[[#This Row],[Fecha Ingreso]],"yyyy")</f>
        <v>2020</v>
      </c>
      <c r="K324" s="3">
        <v>630</v>
      </c>
      <c r="L324" s="5">
        <v>123.79</v>
      </c>
    </row>
    <row r="325" spans="1:12" x14ac:dyDescent="0.3">
      <c r="A325" t="s">
        <v>329</v>
      </c>
      <c r="B325" t="s">
        <v>1005</v>
      </c>
      <c r="C325">
        <f>LEN(DATOS[[#This Row],[Información]])</f>
        <v>17</v>
      </c>
      <c r="D325">
        <f>FIND("-",DATOS[[#This Row],[Información]])</f>
        <v>7</v>
      </c>
      <c r="E325" t="str">
        <f>LEFT(DATOS[[#This Row],[Información]],DATOS[[#This Row],[separador]]-1)</f>
        <v>México</v>
      </c>
      <c r="F325" t="str">
        <f>RIGHT(DATOS[[#This Row],[Información]],DATOS[[#This Row],[Largo]]-DATOS[[#This Row],[separador]])</f>
        <v>Dominicana</v>
      </c>
      <c r="G325" s="2">
        <v>43840</v>
      </c>
      <c r="H325" s="19" t="str">
        <f>TEXT(DATOS[[#This Row],[Fecha Ingreso]],"ddd")</f>
        <v>vie</v>
      </c>
      <c r="I325" s="20" t="str">
        <f>TEXT(DATOS[[#This Row],[Fecha Ingreso]],"mmmm")</f>
        <v>enero</v>
      </c>
      <c r="J325" s="20" t="str">
        <f>TEXT(DATOS[[#This Row],[Fecha Ingreso]],"yyyy")</f>
        <v>2020</v>
      </c>
      <c r="K325" s="3">
        <v>8986</v>
      </c>
      <c r="L325" s="5">
        <v>212.95</v>
      </c>
    </row>
    <row r="326" spans="1:12" x14ac:dyDescent="0.3">
      <c r="A326" t="s">
        <v>330</v>
      </c>
      <c r="B326" t="s">
        <v>1003</v>
      </c>
      <c r="C326">
        <f>LEN(DATOS[[#This Row],[Información]])</f>
        <v>14</v>
      </c>
      <c r="D326">
        <f>FIND("-",DATOS[[#This Row],[Información]])</f>
        <v>7</v>
      </c>
      <c r="E326" t="str">
        <f>LEFT(DATOS[[#This Row],[Información]],DATOS[[#This Row],[separador]]-1)</f>
        <v>Canadá</v>
      </c>
      <c r="F326" t="str">
        <f>RIGHT(DATOS[[#This Row],[Información]],DATOS[[#This Row],[Largo]]-DATOS[[#This Row],[separador]])</f>
        <v>Liberia</v>
      </c>
      <c r="G326" s="2">
        <v>43860</v>
      </c>
      <c r="H326" s="19" t="str">
        <f>TEXT(DATOS[[#This Row],[Fecha Ingreso]],"ddd")</f>
        <v>jue</v>
      </c>
      <c r="I326" s="20" t="str">
        <f>TEXT(DATOS[[#This Row],[Fecha Ingreso]],"mmmm")</f>
        <v>enero</v>
      </c>
      <c r="J326" s="20" t="str">
        <f>TEXT(DATOS[[#This Row],[Fecha Ingreso]],"yyyy")</f>
        <v>2020</v>
      </c>
      <c r="K326" s="3">
        <v>6760</v>
      </c>
      <c r="L326" s="5">
        <v>117.18</v>
      </c>
    </row>
    <row r="327" spans="1:12" x14ac:dyDescent="0.3">
      <c r="A327" t="s">
        <v>331</v>
      </c>
      <c r="B327" t="s">
        <v>965</v>
      </c>
      <c r="C327">
        <f>LEN(DATOS[[#This Row],[Información]])</f>
        <v>14</v>
      </c>
      <c r="D327">
        <f>FIND("-",DATOS[[#This Row],[Información]])</f>
        <v>7</v>
      </c>
      <c r="E327" t="str">
        <f>LEFT(DATOS[[#This Row],[Información]],DATOS[[#This Row],[separador]]-1)</f>
        <v>España</v>
      </c>
      <c r="F327" t="str">
        <f>RIGHT(DATOS[[#This Row],[Información]],DATOS[[#This Row],[Largo]]-DATOS[[#This Row],[separador]])</f>
        <v>Liberia</v>
      </c>
      <c r="G327" s="2">
        <v>43868</v>
      </c>
      <c r="H327" s="19" t="str">
        <f>TEXT(DATOS[[#This Row],[Fecha Ingreso]],"ddd")</f>
        <v>vie</v>
      </c>
      <c r="I327" s="20" t="str">
        <f>TEXT(DATOS[[#This Row],[Fecha Ingreso]],"mmmm")</f>
        <v>febrero</v>
      </c>
      <c r="J327" s="20" t="str">
        <f>TEXT(DATOS[[#This Row],[Fecha Ingreso]],"yyyy")</f>
        <v>2020</v>
      </c>
      <c r="K327" s="3">
        <v>2903</v>
      </c>
      <c r="L327" s="5">
        <v>291.49</v>
      </c>
    </row>
    <row r="328" spans="1:12" x14ac:dyDescent="0.3">
      <c r="A328" t="s">
        <v>332</v>
      </c>
      <c r="B328" t="s">
        <v>1016</v>
      </c>
      <c r="C328">
        <f>LEN(DATOS[[#This Row],[Información]])</f>
        <v>16</v>
      </c>
      <c r="D328">
        <f>FIND("-",DATOS[[#This Row],[Información]])</f>
        <v>9</v>
      </c>
      <c r="E328" t="str">
        <f>LEFT(DATOS[[#This Row],[Información]],DATOS[[#This Row],[separador]]-1)</f>
        <v>Alemania</v>
      </c>
      <c r="F328" t="str">
        <f>RIGHT(DATOS[[#This Row],[Información]],DATOS[[#This Row],[Largo]]-DATOS[[#This Row],[separador]])</f>
        <v>Fortuna</v>
      </c>
      <c r="G328" s="2">
        <v>43887</v>
      </c>
      <c r="H328" s="19" t="str">
        <f>TEXT(DATOS[[#This Row],[Fecha Ingreso]],"ddd")</f>
        <v>mié</v>
      </c>
      <c r="I328" s="20" t="str">
        <f>TEXT(DATOS[[#This Row],[Fecha Ingreso]],"mmmm")</f>
        <v>febrero</v>
      </c>
      <c r="J328" s="20" t="str">
        <f>TEXT(DATOS[[#This Row],[Fecha Ingreso]],"yyyy")</f>
        <v>2020</v>
      </c>
      <c r="K328" s="3">
        <v>7940</v>
      </c>
      <c r="L328" s="5">
        <v>324.77</v>
      </c>
    </row>
    <row r="329" spans="1:12" x14ac:dyDescent="0.3">
      <c r="A329" t="s">
        <v>333</v>
      </c>
      <c r="B329" t="s">
        <v>1020</v>
      </c>
      <c r="C329">
        <f>LEN(DATOS[[#This Row],[Información]])</f>
        <v>19</v>
      </c>
      <c r="D329">
        <f>FIND("-",DATOS[[#This Row],[Información]])</f>
        <v>7</v>
      </c>
      <c r="E329" t="str">
        <f>LEFT(DATOS[[#This Row],[Información]],DATOS[[#This Row],[separador]]-1)</f>
        <v>España</v>
      </c>
      <c r="F329" t="str">
        <f>RIGHT(DATOS[[#This Row],[Información]],DATOS[[#This Row],[Largo]]-DATOS[[#This Row],[separador]])</f>
        <v>Puerto Viejo</v>
      </c>
      <c r="G329" s="2">
        <v>43874</v>
      </c>
      <c r="H329" s="19" t="str">
        <f>TEXT(DATOS[[#This Row],[Fecha Ingreso]],"ddd")</f>
        <v>jue</v>
      </c>
      <c r="I329" s="20" t="str">
        <f>TEXT(DATOS[[#This Row],[Fecha Ingreso]],"mmmm")</f>
        <v>febrero</v>
      </c>
      <c r="J329" s="20" t="str">
        <f>TEXT(DATOS[[#This Row],[Fecha Ingreso]],"yyyy")</f>
        <v>2020</v>
      </c>
      <c r="K329" s="3">
        <v>1659</v>
      </c>
      <c r="L329" s="5">
        <v>121.56</v>
      </c>
    </row>
    <row r="330" spans="1:12" x14ac:dyDescent="0.3">
      <c r="A330" t="s">
        <v>334</v>
      </c>
      <c r="B330" t="s">
        <v>997</v>
      </c>
      <c r="C330">
        <f>LEN(DATOS[[#This Row],[Información]])</f>
        <v>21</v>
      </c>
      <c r="D330">
        <f>FIND("-",DATOS[[#This Row],[Información]])</f>
        <v>10</v>
      </c>
      <c r="E330" t="str">
        <f>LEFT(DATOS[[#This Row],[Información]],DATOS[[#This Row],[separador]]-1)</f>
        <v>Argentina</v>
      </c>
      <c r="F330" t="str">
        <f>RIGHT(DATOS[[#This Row],[Información]],DATOS[[#This Row],[Largo]]-DATOS[[#This Row],[separador]])</f>
        <v>Volcán Poás</v>
      </c>
      <c r="G330" s="2">
        <v>43839</v>
      </c>
      <c r="H330" s="19" t="str">
        <f>TEXT(DATOS[[#This Row],[Fecha Ingreso]],"ddd")</f>
        <v>jue</v>
      </c>
      <c r="I330" s="20" t="str">
        <f>TEXT(DATOS[[#This Row],[Fecha Ingreso]],"mmmm")</f>
        <v>enero</v>
      </c>
      <c r="J330" s="20" t="str">
        <f>TEXT(DATOS[[#This Row],[Fecha Ingreso]],"yyyy")</f>
        <v>2020</v>
      </c>
      <c r="K330" s="3">
        <v>321</v>
      </c>
      <c r="L330" s="5">
        <v>417.27</v>
      </c>
    </row>
    <row r="331" spans="1:12" x14ac:dyDescent="0.3">
      <c r="A331" t="s">
        <v>335</v>
      </c>
      <c r="B331" t="s">
        <v>964</v>
      </c>
      <c r="C331">
        <f>LEN(DATOS[[#This Row],[Información]])</f>
        <v>19</v>
      </c>
      <c r="D331">
        <f>FIND("-",DATOS[[#This Row],[Información]])</f>
        <v>7</v>
      </c>
      <c r="E331" t="str">
        <f>LEFT(DATOS[[#This Row],[Información]],DATOS[[#This Row],[separador]]-1)</f>
        <v>México</v>
      </c>
      <c r="F331" t="str">
        <f>RIGHT(DATOS[[#This Row],[Información]],DATOS[[#This Row],[Largo]]-DATOS[[#This Row],[separador]])</f>
        <v>Puerto Viejo</v>
      </c>
      <c r="G331" s="2">
        <v>43833</v>
      </c>
      <c r="H331" s="19" t="str">
        <f>TEXT(DATOS[[#This Row],[Fecha Ingreso]],"ddd")</f>
        <v>vie</v>
      </c>
      <c r="I331" s="20" t="str">
        <f>TEXT(DATOS[[#This Row],[Fecha Ingreso]],"mmmm")</f>
        <v>enero</v>
      </c>
      <c r="J331" s="20" t="str">
        <f>TEXT(DATOS[[#This Row],[Fecha Ingreso]],"yyyy")</f>
        <v>2020</v>
      </c>
      <c r="K331" s="3">
        <v>5082</v>
      </c>
      <c r="L331" s="5">
        <v>182.49</v>
      </c>
    </row>
    <row r="332" spans="1:12" x14ac:dyDescent="0.3">
      <c r="A332" t="s">
        <v>336</v>
      </c>
      <c r="B332" t="s">
        <v>1019</v>
      </c>
      <c r="C332">
        <f>LEN(DATOS[[#This Row],[Información]])</f>
        <v>18</v>
      </c>
      <c r="D332">
        <f>FIND("-",DATOS[[#This Row],[Información]])</f>
        <v>9</v>
      </c>
      <c r="E332" t="str">
        <f>LEFT(DATOS[[#This Row],[Información]],DATOS[[#This Row],[separador]]-1)</f>
        <v>Alemania</v>
      </c>
      <c r="F332" t="str">
        <f>RIGHT(DATOS[[#This Row],[Información]],DATOS[[#This Row],[Largo]]-DATOS[[#This Row],[separador]])</f>
        <v>Sarapiquí</v>
      </c>
      <c r="G332" s="2">
        <v>43834</v>
      </c>
      <c r="H332" s="19" t="str">
        <f>TEXT(DATOS[[#This Row],[Fecha Ingreso]],"ddd")</f>
        <v>sáb</v>
      </c>
      <c r="I332" s="20" t="str">
        <f>TEXT(DATOS[[#This Row],[Fecha Ingreso]],"mmmm")</f>
        <v>enero</v>
      </c>
      <c r="J332" s="20" t="str">
        <f>TEXT(DATOS[[#This Row],[Fecha Ingreso]],"yyyy")</f>
        <v>2020</v>
      </c>
      <c r="K332" s="3">
        <v>8525</v>
      </c>
      <c r="L332" s="5">
        <v>399.42</v>
      </c>
    </row>
    <row r="333" spans="1:12" x14ac:dyDescent="0.3">
      <c r="A333" t="s">
        <v>337</v>
      </c>
      <c r="B333" t="s">
        <v>1022</v>
      </c>
      <c r="C333">
        <f>LEN(DATOS[[#This Row],[Información]])</f>
        <v>16</v>
      </c>
      <c r="D333">
        <f>FIND("-",DATOS[[#This Row],[Información]])</f>
        <v>7</v>
      </c>
      <c r="E333" t="str">
        <f>LEFT(DATOS[[#This Row],[Información]],DATOS[[#This Row],[separador]]-1)</f>
        <v>Canadá</v>
      </c>
      <c r="F333" t="str">
        <f>RIGHT(DATOS[[#This Row],[Información]],DATOS[[#This Row],[Largo]]-DATOS[[#This Row],[separador]])</f>
        <v>Sarapiquí</v>
      </c>
      <c r="G333" s="2">
        <v>43868</v>
      </c>
      <c r="H333" s="19" t="str">
        <f>TEXT(DATOS[[#This Row],[Fecha Ingreso]],"ddd")</f>
        <v>vie</v>
      </c>
      <c r="I333" s="20" t="str">
        <f>TEXT(DATOS[[#This Row],[Fecha Ingreso]],"mmmm")</f>
        <v>febrero</v>
      </c>
      <c r="J333" s="20" t="str">
        <f>TEXT(DATOS[[#This Row],[Fecha Ingreso]],"yyyy")</f>
        <v>2020</v>
      </c>
      <c r="K333" s="3">
        <v>6105</v>
      </c>
      <c r="L333" s="5">
        <v>478.13</v>
      </c>
    </row>
    <row r="334" spans="1:12" x14ac:dyDescent="0.3">
      <c r="A334" t="s">
        <v>338</v>
      </c>
      <c r="B334" t="s">
        <v>990</v>
      </c>
      <c r="C334">
        <f>LEN(DATOS[[#This Row],[Información]])</f>
        <v>15</v>
      </c>
      <c r="D334">
        <f>FIND("-",DATOS[[#This Row],[Información]])</f>
        <v>7</v>
      </c>
      <c r="E334" t="str">
        <f>LEFT(DATOS[[#This Row],[Información]],DATOS[[#This Row],[separador]]-1)</f>
        <v>Canadá</v>
      </c>
      <c r="F334" t="str">
        <f>RIGHT(DATOS[[#This Row],[Información]],DATOS[[#This Row],[Largo]]-DATOS[[#This Row],[separador]])</f>
        <v>San José</v>
      </c>
      <c r="G334" s="2">
        <v>43839</v>
      </c>
      <c r="H334" s="19" t="str">
        <f>TEXT(DATOS[[#This Row],[Fecha Ingreso]],"ddd")</f>
        <v>jue</v>
      </c>
      <c r="I334" s="20" t="str">
        <f>TEXT(DATOS[[#This Row],[Fecha Ingreso]],"mmmm")</f>
        <v>enero</v>
      </c>
      <c r="J334" s="20" t="str">
        <f>TEXT(DATOS[[#This Row],[Fecha Ingreso]],"yyyy")</f>
        <v>2020</v>
      </c>
      <c r="K334" s="3">
        <v>3352</v>
      </c>
      <c r="L334" s="5">
        <v>194.94</v>
      </c>
    </row>
    <row r="335" spans="1:12" x14ac:dyDescent="0.3">
      <c r="A335" t="s">
        <v>339</v>
      </c>
      <c r="B335" t="s">
        <v>1000</v>
      </c>
      <c r="C335">
        <f>LEN(DATOS[[#This Row],[Información]])</f>
        <v>18</v>
      </c>
      <c r="D335">
        <f>FIND("-",DATOS[[#This Row],[Información]])</f>
        <v>7</v>
      </c>
      <c r="E335" t="str">
        <f>LEFT(DATOS[[#This Row],[Información]],DATOS[[#This Row],[separador]]-1)</f>
        <v>España</v>
      </c>
      <c r="F335" t="str">
        <f>RIGHT(DATOS[[#This Row],[Información]],DATOS[[#This Row],[Largo]]-DATOS[[#This Row],[separador]])</f>
        <v>Volcán Poás</v>
      </c>
      <c r="G335" s="2">
        <v>43873</v>
      </c>
      <c r="H335" s="19" t="str">
        <f>TEXT(DATOS[[#This Row],[Fecha Ingreso]],"ddd")</f>
        <v>mié</v>
      </c>
      <c r="I335" s="20" t="str">
        <f>TEXT(DATOS[[#This Row],[Fecha Ingreso]],"mmmm")</f>
        <v>febrero</v>
      </c>
      <c r="J335" s="20" t="str">
        <f>TEXT(DATOS[[#This Row],[Fecha Ingreso]],"yyyy")</f>
        <v>2020</v>
      </c>
      <c r="K335" s="3">
        <v>1821</v>
      </c>
      <c r="L335" s="5">
        <v>473.13</v>
      </c>
    </row>
    <row r="336" spans="1:12" x14ac:dyDescent="0.3">
      <c r="A336" t="s">
        <v>340</v>
      </c>
      <c r="B336" t="s">
        <v>995</v>
      </c>
      <c r="C336">
        <f>LEN(DATOS[[#This Row],[Información]])</f>
        <v>23</v>
      </c>
      <c r="D336">
        <f>FIND("-",DATOS[[#This Row],[Información]])</f>
        <v>12</v>
      </c>
      <c r="E336" t="str">
        <f>LEFT(DATOS[[#This Row],[Información]],DATOS[[#This Row],[separador]]-1)</f>
        <v>Reino Unido</v>
      </c>
      <c r="F336" t="str">
        <f>RIGHT(DATOS[[#This Row],[Información]],DATOS[[#This Row],[Largo]]-DATOS[[#This Row],[separador]])</f>
        <v>Volcán Poás</v>
      </c>
      <c r="G336" s="2">
        <v>43881</v>
      </c>
      <c r="H336" s="19" t="str">
        <f>TEXT(DATOS[[#This Row],[Fecha Ingreso]],"ddd")</f>
        <v>jue</v>
      </c>
      <c r="I336" s="20" t="str">
        <f>TEXT(DATOS[[#This Row],[Fecha Ingreso]],"mmmm")</f>
        <v>febrero</v>
      </c>
      <c r="J336" s="20" t="str">
        <f>TEXT(DATOS[[#This Row],[Fecha Ingreso]],"yyyy")</f>
        <v>2020</v>
      </c>
      <c r="K336" s="3">
        <v>8715</v>
      </c>
      <c r="L336" s="5">
        <v>269.25</v>
      </c>
    </row>
    <row r="337" spans="1:12" x14ac:dyDescent="0.3">
      <c r="A337" t="s">
        <v>341</v>
      </c>
      <c r="B337" t="s">
        <v>1005</v>
      </c>
      <c r="C337">
        <f>LEN(DATOS[[#This Row],[Información]])</f>
        <v>17</v>
      </c>
      <c r="D337">
        <f>FIND("-",DATOS[[#This Row],[Información]])</f>
        <v>7</v>
      </c>
      <c r="E337" t="str">
        <f>LEFT(DATOS[[#This Row],[Información]],DATOS[[#This Row],[separador]]-1)</f>
        <v>México</v>
      </c>
      <c r="F337" t="str">
        <f>RIGHT(DATOS[[#This Row],[Información]],DATOS[[#This Row],[Largo]]-DATOS[[#This Row],[separador]])</f>
        <v>Dominicana</v>
      </c>
      <c r="G337" s="2">
        <v>43857</v>
      </c>
      <c r="H337" s="19" t="str">
        <f>TEXT(DATOS[[#This Row],[Fecha Ingreso]],"ddd")</f>
        <v>lun</v>
      </c>
      <c r="I337" s="20" t="str">
        <f>TEXT(DATOS[[#This Row],[Fecha Ingreso]],"mmmm")</f>
        <v>enero</v>
      </c>
      <c r="J337" s="20" t="str">
        <f>TEXT(DATOS[[#This Row],[Fecha Ingreso]],"yyyy")</f>
        <v>2020</v>
      </c>
      <c r="K337" s="3">
        <v>8152</v>
      </c>
      <c r="L337" s="5">
        <v>132.26</v>
      </c>
    </row>
    <row r="338" spans="1:12" x14ac:dyDescent="0.3">
      <c r="A338" t="s">
        <v>342</v>
      </c>
      <c r="B338" t="s">
        <v>981</v>
      </c>
      <c r="C338">
        <f>LEN(DATOS[[#This Row],[Información]])</f>
        <v>22</v>
      </c>
      <c r="D338">
        <f>FIND("-",DATOS[[#This Row],[Información]])</f>
        <v>12</v>
      </c>
      <c r="E338" t="str">
        <f>LEFT(DATOS[[#This Row],[Información]],DATOS[[#This Row],[separador]]-1)</f>
        <v>Reino Unido</v>
      </c>
      <c r="F338" t="str">
        <f>RIGHT(DATOS[[#This Row],[Información]],DATOS[[#This Row],[Largo]]-DATOS[[#This Row],[separador]])</f>
        <v>Dominicana</v>
      </c>
      <c r="G338" s="2">
        <v>43873</v>
      </c>
      <c r="H338" s="19" t="str">
        <f>TEXT(DATOS[[#This Row],[Fecha Ingreso]],"ddd")</f>
        <v>mié</v>
      </c>
      <c r="I338" s="20" t="str">
        <f>TEXT(DATOS[[#This Row],[Fecha Ingreso]],"mmmm")</f>
        <v>febrero</v>
      </c>
      <c r="J338" s="20" t="str">
        <f>TEXT(DATOS[[#This Row],[Fecha Ingreso]],"yyyy")</f>
        <v>2020</v>
      </c>
      <c r="K338" s="3">
        <v>4059</v>
      </c>
      <c r="L338" s="5">
        <v>443.24</v>
      </c>
    </row>
    <row r="339" spans="1:12" x14ac:dyDescent="0.3">
      <c r="A339" t="s">
        <v>343</v>
      </c>
      <c r="B339" t="s">
        <v>969</v>
      </c>
      <c r="C339">
        <f>LEN(DATOS[[#This Row],[Información]])</f>
        <v>22</v>
      </c>
      <c r="D339">
        <f>FIND("-",DATOS[[#This Row],[Información]])</f>
        <v>15</v>
      </c>
      <c r="E339" t="str">
        <f>LEFT(DATOS[[#This Row],[Información]],DATOS[[#This Row],[separador]]-1)</f>
        <v>Estados Unidos</v>
      </c>
      <c r="F339" t="str">
        <f>RIGHT(DATOS[[#This Row],[Información]],DATOS[[#This Row],[Largo]]-DATOS[[#This Row],[separador]])</f>
        <v>Fortuna</v>
      </c>
      <c r="G339" s="2">
        <v>43831</v>
      </c>
      <c r="H339" s="19" t="str">
        <f>TEXT(DATOS[[#This Row],[Fecha Ingreso]],"ddd")</f>
        <v>mié</v>
      </c>
      <c r="I339" s="20" t="str">
        <f>TEXT(DATOS[[#This Row],[Fecha Ingreso]],"mmmm")</f>
        <v>enero</v>
      </c>
      <c r="J339" s="20" t="str">
        <f>TEXT(DATOS[[#This Row],[Fecha Ingreso]],"yyyy")</f>
        <v>2020</v>
      </c>
      <c r="K339" s="3">
        <v>1734</v>
      </c>
      <c r="L339" s="5">
        <v>71.95</v>
      </c>
    </row>
    <row r="340" spans="1:12" x14ac:dyDescent="0.3">
      <c r="A340" t="s">
        <v>344</v>
      </c>
      <c r="B340" t="s">
        <v>1003</v>
      </c>
      <c r="C340">
        <f>LEN(DATOS[[#This Row],[Información]])</f>
        <v>14</v>
      </c>
      <c r="D340">
        <f>FIND("-",DATOS[[#This Row],[Información]])</f>
        <v>7</v>
      </c>
      <c r="E340" t="str">
        <f>LEFT(DATOS[[#This Row],[Información]],DATOS[[#This Row],[separador]]-1)</f>
        <v>Canadá</v>
      </c>
      <c r="F340" t="str">
        <f>RIGHT(DATOS[[#This Row],[Información]],DATOS[[#This Row],[Largo]]-DATOS[[#This Row],[separador]])</f>
        <v>Liberia</v>
      </c>
      <c r="G340" s="2">
        <v>43848</v>
      </c>
      <c r="H340" s="19" t="str">
        <f>TEXT(DATOS[[#This Row],[Fecha Ingreso]],"ddd")</f>
        <v>sáb</v>
      </c>
      <c r="I340" s="20" t="str">
        <f>TEXT(DATOS[[#This Row],[Fecha Ingreso]],"mmmm")</f>
        <v>enero</v>
      </c>
      <c r="J340" s="20" t="str">
        <f>TEXT(DATOS[[#This Row],[Fecha Ingreso]],"yyyy")</f>
        <v>2020</v>
      </c>
      <c r="K340" s="3">
        <v>404</v>
      </c>
      <c r="L340" s="5">
        <v>243.27</v>
      </c>
    </row>
    <row r="341" spans="1:12" x14ac:dyDescent="0.3">
      <c r="A341" t="s">
        <v>345</v>
      </c>
      <c r="B341" t="s">
        <v>1005</v>
      </c>
      <c r="C341">
        <f>LEN(DATOS[[#This Row],[Información]])</f>
        <v>17</v>
      </c>
      <c r="D341">
        <f>FIND("-",DATOS[[#This Row],[Información]])</f>
        <v>7</v>
      </c>
      <c r="E341" t="str">
        <f>LEFT(DATOS[[#This Row],[Información]],DATOS[[#This Row],[separador]]-1)</f>
        <v>México</v>
      </c>
      <c r="F341" t="str">
        <f>RIGHT(DATOS[[#This Row],[Información]],DATOS[[#This Row],[Largo]]-DATOS[[#This Row],[separador]])</f>
        <v>Dominicana</v>
      </c>
      <c r="G341" s="2">
        <v>43864</v>
      </c>
      <c r="H341" s="19" t="str">
        <f>TEXT(DATOS[[#This Row],[Fecha Ingreso]],"ddd")</f>
        <v>lun</v>
      </c>
      <c r="I341" s="20" t="str">
        <f>TEXT(DATOS[[#This Row],[Fecha Ingreso]],"mmmm")</f>
        <v>febrero</v>
      </c>
      <c r="J341" s="20" t="str">
        <f>TEXT(DATOS[[#This Row],[Fecha Ingreso]],"yyyy")</f>
        <v>2020</v>
      </c>
      <c r="K341" s="3">
        <v>4128</v>
      </c>
      <c r="L341" s="5">
        <v>224.13</v>
      </c>
    </row>
    <row r="342" spans="1:12" x14ac:dyDescent="0.3">
      <c r="A342" t="s">
        <v>346</v>
      </c>
      <c r="B342" t="s">
        <v>974</v>
      </c>
      <c r="C342">
        <f>LEN(DATOS[[#This Row],[Información]])</f>
        <v>23</v>
      </c>
      <c r="D342">
        <f>FIND("-",DATOS[[#This Row],[Información]])</f>
        <v>9</v>
      </c>
      <c r="E342" t="str">
        <f>LEFT(DATOS[[#This Row],[Información]],DATOS[[#This Row],[separador]]-1)</f>
        <v>Alemania</v>
      </c>
      <c r="F342" t="str">
        <f>RIGHT(DATOS[[#This Row],[Información]],DATOS[[#This Row],[Largo]]-DATOS[[#This Row],[separador]])</f>
        <v>Manuel Antonio</v>
      </c>
      <c r="G342" s="2">
        <v>43890</v>
      </c>
      <c r="H342" s="19" t="str">
        <f>TEXT(DATOS[[#This Row],[Fecha Ingreso]],"ddd")</f>
        <v>sáb</v>
      </c>
      <c r="I342" s="20" t="str">
        <f>TEXT(DATOS[[#This Row],[Fecha Ingreso]],"mmmm")</f>
        <v>febrero</v>
      </c>
      <c r="J342" s="20" t="str">
        <f>TEXT(DATOS[[#This Row],[Fecha Ingreso]],"yyyy")</f>
        <v>2020</v>
      </c>
      <c r="K342" s="3">
        <v>9815</v>
      </c>
      <c r="L342" s="5">
        <v>89.58</v>
      </c>
    </row>
    <row r="343" spans="1:12" x14ac:dyDescent="0.3">
      <c r="A343" t="s">
        <v>347</v>
      </c>
      <c r="B343" t="s">
        <v>1021</v>
      </c>
      <c r="C343">
        <f>LEN(DATOS[[#This Row],[Información]])</f>
        <v>18</v>
      </c>
      <c r="D343">
        <f>FIND("-",DATOS[[#This Row],[Información]])</f>
        <v>7</v>
      </c>
      <c r="E343" t="str">
        <f>LEFT(DATOS[[#This Row],[Información]],DATOS[[#This Row],[separador]]-1)</f>
        <v>Canadá</v>
      </c>
      <c r="F343" t="str">
        <f>RIGHT(DATOS[[#This Row],[Información]],DATOS[[#This Row],[Largo]]-DATOS[[#This Row],[separador]])</f>
        <v>Volcán Poás</v>
      </c>
      <c r="G343" s="2">
        <v>43876</v>
      </c>
      <c r="H343" s="19" t="str">
        <f>TEXT(DATOS[[#This Row],[Fecha Ingreso]],"ddd")</f>
        <v>sáb</v>
      </c>
      <c r="I343" s="20" t="str">
        <f>TEXT(DATOS[[#This Row],[Fecha Ingreso]],"mmmm")</f>
        <v>febrero</v>
      </c>
      <c r="J343" s="20" t="str">
        <f>TEXT(DATOS[[#This Row],[Fecha Ingreso]],"yyyy")</f>
        <v>2020</v>
      </c>
      <c r="K343" s="3">
        <v>5268</v>
      </c>
      <c r="L343" s="5">
        <v>206.46</v>
      </c>
    </row>
    <row r="344" spans="1:12" x14ac:dyDescent="0.3">
      <c r="A344" t="s">
        <v>348</v>
      </c>
      <c r="B344" t="s">
        <v>995</v>
      </c>
      <c r="C344">
        <f>LEN(DATOS[[#This Row],[Información]])</f>
        <v>23</v>
      </c>
      <c r="D344">
        <f>FIND("-",DATOS[[#This Row],[Información]])</f>
        <v>12</v>
      </c>
      <c r="E344" t="str">
        <f>LEFT(DATOS[[#This Row],[Información]],DATOS[[#This Row],[separador]]-1)</f>
        <v>Reino Unido</v>
      </c>
      <c r="F344" t="str">
        <f>RIGHT(DATOS[[#This Row],[Información]],DATOS[[#This Row],[Largo]]-DATOS[[#This Row],[separador]])</f>
        <v>Volcán Poás</v>
      </c>
      <c r="G344" s="2">
        <v>43886</v>
      </c>
      <c r="H344" s="19" t="str">
        <f>TEXT(DATOS[[#This Row],[Fecha Ingreso]],"ddd")</f>
        <v>mar</v>
      </c>
      <c r="I344" s="20" t="str">
        <f>TEXT(DATOS[[#This Row],[Fecha Ingreso]],"mmmm")</f>
        <v>febrero</v>
      </c>
      <c r="J344" s="20" t="str">
        <f>TEXT(DATOS[[#This Row],[Fecha Ingreso]],"yyyy")</f>
        <v>2020</v>
      </c>
      <c r="K344" s="3">
        <v>1920</v>
      </c>
      <c r="L344" s="5">
        <v>423.07</v>
      </c>
    </row>
    <row r="345" spans="1:12" x14ac:dyDescent="0.3">
      <c r="A345" t="s">
        <v>349</v>
      </c>
      <c r="B345" t="s">
        <v>996</v>
      </c>
      <c r="C345">
        <f>LEN(DATOS[[#This Row],[Información]])</f>
        <v>26</v>
      </c>
      <c r="D345">
        <f>FIND("-",DATOS[[#This Row],[Información]])</f>
        <v>15</v>
      </c>
      <c r="E345" t="str">
        <f>LEFT(DATOS[[#This Row],[Información]],DATOS[[#This Row],[separador]]-1)</f>
        <v>Estados Unidos</v>
      </c>
      <c r="F345" t="str">
        <f>RIGHT(DATOS[[#This Row],[Información]],DATOS[[#This Row],[Largo]]-DATOS[[#This Row],[separador]])</f>
        <v>Volcán Poás</v>
      </c>
      <c r="G345" s="2">
        <v>43881</v>
      </c>
      <c r="H345" s="19" t="str">
        <f>TEXT(DATOS[[#This Row],[Fecha Ingreso]],"ddd")</f>
        <v>jue</v>
      </c>
      <c r="I345" s="20" t="str">
        <f>TEXT(DATOS[[#This Row],[Fecha Ingreso]],"mmmm")</f>
        <v>febrero</v>
      </c>
      <c r="J345" s="20" t="str">
        <f>TEXT(DATOS[[#This Row],[Fecha Ingreso]],"yyyy")</f>
        <v>2020</v>
      </c>
      <c r="K345" s="3">
        <v>7196</v>
      </c>
      <c r="L345" s="5">
        <v>276.68</v>
      </c>
    </row>
    <row r="346" spans="1:12" x14ac:dyDescent="0.3">
      <c r="A346" t="s">
        <v>350</v>
      </c>
      <c r="B346" t="s">
        <v>1005</v>
      </c>
      <c r="C346">
        <f>LEN(DATOS[[#This Row],[Información]])</f>
        <v>17</v>
      </c>
      <c r="D346">
        <f>FIND("-",DATOS[[#This Row],[Información]])</f>
        <v>7</v>
      </c>
      <c r="E346" t="str">
        <f>LEFT(DATOS[[#This Row],[Información]],DATOS[[#This Row],[separador]]-1)</f>
        <v>México</v>
      </c>
      <c r="F346" t="str">
        <f>RIGHT(DATOS[[#This Row],[Información]],DATOS[[#This Row],[Largo]]-DATOS[[#This Row],[separador]])</f>
        <v>Dominicana</v>
      </c>
      <c r="G346" s="2">
        <v>43872</v>
      </c>
      <c r="H346" s="19" t="str">
        <f>TEXT(DATOS[[#This Row],[Fecha Ingreso]],"ddd")</f>
        <v>mar</v>
      </c>
      <c r="I346" s="20" t="str">
        <f>TEXT(DATOS[[#This Row],[Fecha Ingreso]],"mmmm")</f>
        <v>febrero</v>
      </c>
      <c r="J346" s="20" t="str">
        <f>TEXT(DATOS[[#This Row],[Fecha Ingreso]],"yyyy")</f>
        <v>2020</v>
      </c>
      <c r="K346" s="3">
        <v>4868</v>
      </c>
      <c r="L346" s="5">
        <v>457.76</v>
      </c>
    </row>
    <row r="347" spans="1:12" x14ac:dyDescent="0.3">
      <c r="A347" t="s">
        <v>351</v>
      </c>
      <c r="B347" t="s">
        <v>990</v>
      </c>
      <c r="C347">
        <f>LEN(DATOS[[#This Row],[Información]])</f>
        <v>15</v>
      </c>
      <c r="D347">
        <f>FIND("-",DATOS[[#This Row],[Información]])</f>
        <v>7</v>
      </c>
      <c r="E347" t="str">
        <f>LEFT(DATOS[[#This Row],[Información]],DATOS[[#This Row],[separador]]-1)</f>
        <v>Canadá</v>
      </c>
      <c r="F347" t="str">
        <f>RIGHT(DATOS[[#This Row],[Información]],DATOS[[#This Row],[Largo]]-DATOS[[#This Row],[separador]])</f>
        <v>San José</v>
      </c>
      <c r="G347" s="2">
        <v>43846</v>
      </c>
      <c r="H347" s="19" t="str">
        <f>TEXT(DATOS[[#This Row],[Fecha Ingreso]],"ddd")</f>
        <v>jue</v>
      </c>
      <c r="I347" s="20" t="str">
        <f>TEXT(DATOS[[#This Row],[Fecha Ingreso]],"mmmm")</f>
        <v>enero</v>
      </c>
      <c r="J347" s="20" t="str">
        <f>TEXT(DATOS[[#This Row],[Fecha Ingreso]],"yyyy")</f>
        <v>2020</v>
      </c>
      <c r="K347" s="3">
        <v>8530</v>
      </c>
      <c r="L347" s="5">
        <v>221.82</v>
      </c>
    </row>
    <row r="348" spans="1:12" x14ac:dyDescent="0.3">
      <c r="A348" t="s">
        <v>352</v>
      </c>
      <c r="B348" t="s">
        <v>969</v>
      </c>
      <c r="C348">
        <f>LEN(DATOS[[#This Row],[Información]])</f>
        <v>22</v>
      </c>
      <c r="D348">
        <f>FIND("-",DATOS[[#This Row],[Información]])</f>
        <v>15</v>
      </c>
      <c r="E348" t="str">
        <f>LEFT(DATOS[[#This Row],[Información]],DATOS[[#This Row],[separador]]-1)</f>
        <v>Estados Unidos</v>
      </c>
      <c r="F348" t="str">
        <f>RIGHT(DATOS[[#This Row],[Información]],DATOS[[#This Row],[Largo]]-DATOS[[#This Row],[separador]])</f>
        <v>Fortuna</v>
      </c>
      <c r="G348" s="2">
        <v>43844</v>
      </c>
      <c r="H348" s="19" t="str">
        <f>TEXT(DATOS[[#This Row],[Fecha Ingreso]],"ddd")</f>
        <v>mar</v>
      </c>
      <c r="I348" s="20" t="str">
        <f>TEXT(DATOS[[#This Row],[Fecha Ingreso]],"mmmm")</f>
        <v>enero</v>
      </c>
      <c r="J348" s="20" t="str">
        <f>TEXT(DATOS[[#This Row],[Fecha Ingreso]],"yyyy")</f>
        <v>2020</v>
      </c>
      <c r="K348" s="3">
        <v>3712</v>
      </c>
      <c r="L348" s="5">
        <v>327.23</v>
      </c>
    </row>
    <row r="349" spans="1:12" x14ac:dyDescent="0.3">
      <c r="A349" t="s">
        <v>353</v>
      </c>
      <c r="B349" t="s">
        <v>1021</v>
      </c>
      <c r="C349">
        <f>LEN(DATOS[[#This Row],[Información]])</f>
        <v>18</v>
      </c>
      <c r="D349">
        <f>FIND("-",DATOS[[#This Row],[Información]])</f>
        <v>7</v>
      </c>
      <c r="E349" t="str">
        <f>LEFT(DATOS[[#This Row],[Información]],DATOS[[#This Row],[separador]]-1)</f>
        <v>Canadá</v>
      </c>
      <c r="F349" t="str">
        <f>RIGHT(DATOS[[#This Row],[Información]],DATOS[[#This Row],[Largo]]-DATOS[[#This Row],[separador]])</f>
        <v>Volcán Poás</v>
      </c>
      <c r="G349" s="2">
        <v>43883</v>
      </c>
      <c r="H349" s="19" t="str">
        <f>TEXT(DATOS[[#This Row],[Fecha Ingreso]],"ddd")</f>
        <v>sáb</v>
      </c>
      <c r="I349" s="20" t="str">
        <f>TEXT(DATOS[[#This Row],[Fecha Ingreso]],"mmmm")</f>
        <v>febrero</v>
      </c>
      <c r="J349" s="20" t="str">
        <f>TEXT(DATOS[[#This Row],[Fecha Ingreso]],"yyyy")</f>
        <v>2020</v>
      </c>
      <c r="K349" s="3">
        <v>6792</v>
      </c>
      <c r="L349" s="5">
        <v>250.43</v>
      </c>
    </row>
    <row r="350" spans="1:12" x14ac:dyDescent="0.3">
      <c r="A350" t="s">
        <v>354</v>
      </c>
      <c r="B350" t="s">
        <v>1024</v>
      </c>
      <c r="C350">
        <f>LEN(DATOS[[#This Row],[Información]])</f>
        <v>14</v>
      </c>
      <c r="D350">
        <f>FIND("-",DATOS[[#This Row],[Información]])</f>
        <v>7</v>
      </c>
      <c r="E350" t="str">
        <f>LEFT(DATOS[[#This Row],[Información]],DATOS[[#This Row],[separador]]-1)</f>
        <v>México</v>
      </c>
      <c r="F350" t="str">
        <f>RIGHT(DATOS[[#This Row],[Información]],DATOS[[#This Row],[Largo]]-DATOS[[#This Row],[separador]])</f>
        <v>Fortuna</v>
      </c>
      <c r="G350" s="2">
        <v>43863</v>
      </c>
      <c r="H350" s="19" t="str">
        <f>TEXT(DATOS[[#This Row],[Fecha Ingreso]],"ddd")</f>
        <v>dom</v>
      </c>
      <c r="I350" s="20" t="str">
        <f>TEXT(DATOS[[#This Row],[Fecha Ingreso]],"mmmm")</f>
        <v>febrero</v>
      </c>
      <c r="J350" s="20" t="str">
        <f>TEXT(DATOS[[#This Row],[Fecha Ingreso]],"yyyy")</f>
        <v>2020</v>
      </c>
      <c r="K350" s="3">
        <v>4373</v>
      </c>
      <c r="L350" s="5">
        <v>147.99</v>
      </c>
    </row>
    <row r="351" spans="1:12" x14ac:dyDescent="0.3">
      <c r="A351" t="s">
        <v>355</v>
      </c>
      <c r="B351" t="s">
        <v>971</v>
      </c>
      <c r="C351">
        <f>LEN(DATOS[[#This Row],[Información]])</f>
        <v>21</v>
      </c>
      <c r="D351">
        <f>FIND("-",DATOS[[#This Row],[Información]])</f>
        <v>7</v>
      </c>
      <c r="E351" t="str">
        <f>LEFT(DATOS[[#This Row],[Información]],DATOS[[#This Row],[separador]]-1)</f>
        <v>España</v>
      </c>
      <c r="F351" t="str">
        <f>RIGHT(DATOS[[#This Row],[Información]],DATOS[[#This Row],[Largo]]-DATOS[[#This Row],[separador]])</f>
        <v>Manuel Antonio</v>
      </c>
      <c r="G351" s="2">
        <v>43862</v>
      </c>
      <c r="H351" s="19" t="str">
        <f>TEXT(DATOS[[#This Row],[Fecha Ingreso]],"ddd")</f>
        <v>sáb</v>
      </c>
      <c r="I351" s="20" t="str">
        <f>TEXT(DATOS[[#This Row],[Fecha Ingreso]],"mmmm")</f>
        <v>febrero</v>
      </c>
      <c r="J351" s="20" t="str">
        <f>TEXT(DATOS[[#This Row],[Fecha Ingreso]],"yyyy")</f>
        <v>2020</v>
      </c>
      <c r="K351" s="3">
        <v>2619</v>
      </c>
      <c r="L351" s="5">
        <v>472.16</v>
      </c>
    </row>
    <row r="352" spans="1:12" x14ac:dyDescent="0.3">
      <c r="A352" t="s">
        <v>356</v>
      </c>
      <c r="B352" t="s">
        <v>986</v>
      </c>
      <c r="C352">
        <f>LEN(DATOS[[#This Row],[Información]])</f>
        <v>13</v>
      </c>
      <c r="D352">
        <f>FIND("-",DATOS[[#This Row],[Información]])</f>
        <v>6</v>
      </c>
      <c r="E352" t="str">
        <f>LEFT(DATOS[[#This Row],[Información]],DATOS[[#This Row],[separador]]-1)</f>
        <v>China</v>
      </c>
      <c r="F352" t="str">
        <f>RIGHT(DATOS[[#This Row],[Información]],DATOS[[#This Row],[Largo]]-DATOS[[#This Row],[separador]])</f>
        <v>Liberia</v>
      </c>
      <c r="G352" s="2">
        <v>43877</v>
      </c>
      <c r="H352" s="19" t="str">
        <f>TEXT(DATOS[[#This Row],[Fecha Ingreso]],"ddd")</f>
        <v>dom</v>
      </c>
      <c r="I352" s="20" t="str">
        <f>TEXT(DATOS[[#This Row],[Fecha Ingreso]],"mmmm")</f>
        <v>febrero</v>
      </c>
      <c r="J352" s="20" t="str">
        <f>TEXT(DATOS[[#This Row],[Fecha Ingreso]],"yyyy")</f>
        <v>2020</v>
      </c>
      <c r="K352" s="3">
        <v>8469</v>
      </c>
      <c r="L352" s="5">
        <v>481.76</v>
      </c>
    </row>
    <row r="353" spans="1:12" x14ac:dyDescent="0.3">
      <c r="A353" t="s">
        <v>357</v>
      </c>
      <c r="B353" t="s">
        <v>963</v>
      </c>
      <c r="C353">
        <f>LEN(DATOS[[#This Row],[Información]])</f>
        <v>15</v>
      </c>
      <c r="D353">
        <f>FIND("-",DATOS[[#This Row],[Información]])</f>
        <v>7</v>
      </c>
      <c r="E353" t="str">
        <f>LEFT(DATOS[[#This Row],[Información]],DATOS[[#This Row],[separador]]-1)</f>
        <v>España</v>
      </c>
      <c r="F353" t="str">
        <f>RIGHT(DATOS[[#This Row],[Información]],DATOS[[#This Row],[Largo]]-DATOS[[#This Row],[separador]])</f>
        <v>San José</v>
      </c>
      <c r="G353" s="2">
        <v>43859</v>
      </c>
      <c r="H353" s="19" t="str">
        <f>TEXT(DATOS[[#This Row],[Fecha Ingreso]],"ddd")</f>
        <v>mié</v>
      </c>
      <c r="I353" s="20" t="str">
        <f>TEXT(DATOS[[#This Row],[Fecha Ingreso]],"mmmm")</f>
        <v>enero</v>
      </c>
      <c r="J353" s="20" t="str">
        <f>TEXT(DATOS[[#This Row],[Fecha Ingreso]],"yyyy")</f>
        <v>2020</v>
      </c>
      <c r="K353" s="3">
        <v>5578</v>
      </c>
      <c r="L353" s="5">
        <v>62.34</v>
      </c>
    </row>
    <row r="354" spans="1:12" x14ac:dyDescent="0.3">
      <c r="A354" t="s">
        <v>358</v>
      </c>
      <c r="B354" t="s">
        <v>976</v>
      </c>
      <c r="C354">
        <f>LEN(DATOS[[#This Row],[Información]])</f>
        <v>16</v>
      </c>
      <c r="D354">
        <f>FIND("-",DATOS[[#This Row],[Información]])</f>
        <v>7</v>
      </c>
      <c r="E354" t="str">
        <f>LEFT(DATOS[[#This Row],[Información]],DATOS[[#This Row],[separador]]-1)</f>
        <v>México</v>
      </c>
      <c r="F354" t="str">
        <f>RIGHT(DATOS[[#This Row],[Información]],DATOS[[#This Row],[Largo]]-DATOS[[#This Row],[separador]])</f>
        <v>Sarapiquí</v>
      </c>
      <c r="G354" s="2">
        <v>43875</v>
      </c>
      <c r="H354" s="19" t="str">
        <f>TEXT(DATOS[[#This Row],[Fecha Ingreso]],"ddd")</f>
        <v>vie</v>
      </c>
      <c r="I354" s="20" t="str">
        <f>TEXT(DATOS[[#This Row],[Fecha Ingreso]],"mmmm")</f>
        <v>febrero</v>
      </c>
      <c r="J354" s="20" t="str">
        <f>TEXT(DATOS[[#This Row],[Fecha Ingreso]],"yyyy")</f>
        <v>2020</v>
      </c>
      <c r="K354" s="3">
        <v>3764</v>
      </c>
      <c r="L354" s="5">
        <v>171.4</v>
      </c>
    </row>
    <row r="355" spans="1:12" x14ac:dyDescent="0.3">
      <c r="A355" t="s">
        <v>359</v>
      </c>
      <c r="B355" t="s">
        <v>995</v>
      </c>
      <c r="C355">
        <f>LEN(DATOS[[#This Row],[Información]])</f>
        <v>23</v>
      </c>
      <c r="D355">
        <f>FIND("-",DATOS[[#This Row],[Información]])</f>
        <v>12</v>
      </c>
      <c r="E355" t="str">
        <f>LEFT(DATOS[[#This Row],[Información]],DATOS[[#This Row],[separador]]-1)</f>
        <v>Reino Unido</v>
      </c>
      <c r="F355" t="str">
        <f>RIGHT(DATOS[[#This Row],[Información]],DATOS[[#This Row],[Largo]]-DATOS[[#This Row],[separador]])</f>
        <v>Volcán Poás</v>
      </c>
      <c r="G355" s="2">
        <v>43836</v>
      </c>
      <c r="H355" s="19" t="str">
        <f>TEXT(DATOS[[#This Row],[Fecha Ingreso]],"ddd")</f>
        <v>lun</v>
      </c>
      <c r="I355" s="20" t="str">
        <f>TEXT(DATOS[[#This Row],[Fecha Ingreso]],"mmmm")</f>
        <v>enero</v>
      </c>
      <c r="J355" s="20" t="str">
        <f>TEXT(DATOS[[#This Row],[Fecha Ingreso]],"yyyy")</f>
        <v>2020</v>
      </c>
      <c r="K355" s="3">
        <v>3339</v>
      </c>
      <c r="L355" s="5">
        <v>244.26</v>
      </c>
    </row>
    <row r="356" spans="1:12" x14ac:dyDescent="0.3">
      <c r="A356" t="s">
        <v>360</v>
      </c>
      <c r="B356" t="s">
        <v>1013</v>
      </c>
      <c r="C356">
        <f>LEN(DATOS[[#This Row],[Información]])</f>
        <v>21</v>
      </c>
      <c r="D356">
        <f>FIND("-",DATOS[[#This Row],[Información]])</f>
        <v>12</v>
      </c>
      <c r="E356" t="str">
        <f>LEFT(DATOS[[#This Row],[Información]],DATOS[[#This Row],[separador]]-1)</f>
        <v>Reino Unido</v>
      </c>
      <c r="F356" t="str">
        <f>RIGHT(DATOS[[#This Row],[Información]],DATOS[[#This Row],[Largo]]-DATOS[[#This Row],[separador]])</f>
        <v>Sarapiquí</v>
      </c>
      <c r="G356" s="2">
        <v>43869</v>
      </c>
      <c r="H356" s="19" t="str">
        <f>TEXT(DATOS[[#This Row],[Fecha Ingreso]],"ddd")</f>
        <v>sáb</v>
      </c>
      <c r="I356" s="20" t="str">
        <f>TEXT(DATOS[[#This Row],[Fecha Ingreso]],"mmmm")</f>
        <v>febrero</v>
      </c>
      <c r="J356" s="20" t="str">
        <f>TEXT(DATOS[[#This Row],[Fecha Ingreso]],"yyyy")</f>
        <v>2020</v>
      </c>
      <c r="K356" s="3">
        <v>1716</v>
      </c>
      <c r="L356" s="5">
        <v>399.13</v>
      </c>
    </row>
    <row r="357" spans="1:12" x14ac:dyDescent="0.3">
      <c r="A357" t="s">
        <v>361</v>
      </c>
      <c r="B357" t="s">
        <v>1011</v>
      </c>
      <c r="C357">
        <f>LEN(DATOS[[#This Row],[Información]])</f>
        <v>17</v>
      </c>
      <c r="D357">
        <f>FIND("-",DATOS[[#This Row],[Información]])</f>
        <v>9</v>
      </c>
      <c r="E357" t="str">
        <f>LEFT(DATOS[[#This Row],[Información]],DATOS[[#This Row],[separador]]-1)</f>
        <v>Alemania</v>
      </c>
      <c r="F357" t="str">
        <f>RIGHT(DATOS[[#This Row],[Información]],DATOS[[#This Row],[Largo]]-DATOS[[#This Row],[separador]])</f>
        <v>San José</v>
      </c>
      <c r="G357" s="2">
        <v>43883</v>
      </c>
      <c r="H357" s="19" t="str">
        <f>TEXT(DATOS[[#This Row],[Fecha Ingreso]],"ddd")</f>
        <v>sáb</v>
      </c>
      <c r="I357" s="20" t="str">
        <f>TEXT(DATOS[[#This Row],[Fecha Ingreso]],"mmmm")</f>
        <v>febrero</v>
      </c>
      <c r="J357" s="20" t="str">
        <f>TEXT(DATOS[[#This Row],[Fecha Ingreso]],"yyyy")</f>
        <v>2020</v>
      </c>
      <c r="K357" s="3">
        <v>5437</v>
      </c>
      <c r="L357" s="5">
        <v>367.03</v>
      </c>
    </row>
    <row r="358" spans="1:12" x14ac:dyDescent="0.3">
      <c r="A358" t="s">
        <v>362</v>
      </c>
      <c r="B358" t="s">
        <v>1018</v>
      </c>
      <c r="C358">
        <f>LEN(DATOS[[#This Row],[Información]])</f>
        <v>19</v>
      </c>
      <c r="D358">
        <f>FIND("-",DATOS[[#This Row],[Información]])</f>
        <v>9</v>
      </c>
      <c r="E358" t="str">
        <f>LEFT(DATOS[[#This Row],[Información]],DATOS[[#This Row],[separador]]-1)</f>
        <v>Alemania</v>
      </c>
      <c r="F358" t="str">
        <f>RIGHT(DATOS[[#This Row],[Información]],DATOS[[#This Row],[Largo]]-DATOS[[#This Row],[separador]])</f>
        <v>Dominicana</v>
      </c>
      <c r="G358" s="2">
        <v>43879</v>
      </c>
      <c r="H358" s="19" t="str">
        <f>TEXT(DATOS[[#This Row],[Fecha Ingreso]],"ddd")</f>
        <v>mar</v>
      </c>
      <c r="I358" s="20" t="str">
        <f>TEXT(DATOS[[#This Row],[Fecha Ingreso]],"mmmm")</f>
        <v>febrero</v>
      </c>
      <c r="J358" s="20" t="str">
        <f>TEXT(DATOS[[#This Row],[Fecha Ingreso]],"yyyy")</f>
        <v>2020</v>
      </c>
      <c r="K358" s="3">
        <v>5103</v>
      </c>
      <c r="L358" s="5">
        <v>482.04</v>
      </c>
    </row>
    <row r="359" spans="1:12" x14ac:dyDescent="0.3">
      <c r="A359" t="s">
        <v>363</v>
      </c>
      <c r="B359" t="s">
        <v>959</v>
      </c>
      <c r="C359">
        <f>LEN(DATOS[[#This Row],[Información]])</f>
        <v>20</v>
      </c>
      <c r="D359">
        <f>FIND("-",DATOS[[#This Row],[Información]])</f>
        <v>9</v>
      </c>
      <c r="E359" t="str">
        <f>LEFT(DATOS[[#This Row],[Información]],DATOS[[#This Row],[separador]]-1)</f>
        <v>Alemania</v>
      </c>
      <c r="F359" t="str">
        <f>RIGHT(DATOS[[#This Row],[Información]],DATOS[[#This Row],[Largo]]-DATOS[[#This Row],[separador]])</f>
        <v>Volcán Poás</v>
      </c>
      <c r="G359" s="2">
        <v>43856</v>
      </c>
      <c r="H359" s="19" t="str">
        <f>TEXT(DATOS[[#This Row],[Fecha Ingreso]],"ddd")</f>
        <v>dom</v>
      </c>
      <c r="I359" s="20" t="str">
        <f>TEXT(DATOS[[#This Row],[Fecha Ingreso]],"mmmm")</f>
        <v>enero</v>
      </c>
      <c r="J359" s="20" t="str">
        <f>TEXT(DATOS[[#This Row],[Fecha Ingreso]],"yyyy")</f>
        <v>2020</v>
      </c>
      <c r="K359" s="3">
        <v>2518</v>
      </c>
      <c r="L359" s="5">
        <v>268.43</v>
      </c>
    </row>
    <row r="360" spans="1:12" x14ac:dyDescent="0.3">
      <c r="A360" t="s">
        <v>364</v>
      </c>
      <c r="B360" t="s">
        <v>964</v>
      </c>
      <c r="C360">
        <f>LEN(DATOS[[#This Row],[Información]])</f>
        <v>19</v>
      </c>
      <c r="D360">
        <f>FIND("-",DATOS[[#This Row],[Información]])</f>
        <v>7</v>
      </c>
      <c r="E360" t="str">
        <f>LEFT(DATOS[[#This Row],[Información]],DATOS[[#This Row],[separador]]-1)</f>
        <v>México</v>
      </c>
      <c r="F360" t="str">
        <f>RIGHT(DATOS[[#This Row],[Información]],DATOS[[#This Row],[Largo]]-DATOS[[#This Row],[separador]])</f>
        <v>Puerto Viejo</v>
      </c>
      <c r="G360" s="2">
        <v>43869</v>
      </c>
      <c r="H360" s="19" t="str">
        <f>TEXT(DATOS[[#This Row],[Fecha Ingreso]],"ddd")</f>
        <v>sáb</v>
      </c>
      <c r="I360" s="20" t="str">
        <f>TEXT(DATOS[[#This Row],[Fecha Ingreso]],"mmmm")</f>
        <v>febrero</v>
      </c>
      <c r="J360" s="20" t="str">
        <f>TEXT(DATOS[[#This Row],[Fecha Ingreso]],"yyyy")</f>
        <v>2020</v>
      </c>
      <c r="K360" s="3">
        <v>8927</v>
      </c>
      <c r="L360" s="5">
        <v>247.38</v>
      </c>
    </row>
    <row r="361" spans="1:12" x14ac:dyDescent="0.3">
      <c r="A361" t="s">
        <v>365</v>
      </c>
      <c r="B361" t="s">
        <v>989</v>
      </c>
      <c r="C361">
        <f>LEN(DATOS[[#This Row],[Información]])</f>
        <v>17</v>
      </c>
      <c r="D361">
        <f>FIND("-",DATOS[[#This Row],[Información]])</f>
        <v>10</v>
      </c>
      <c r="E361" t="str">
        <f>LEFT(DATOS[[#This Row],[Información]],DATOS[[#This Row],[separador]]-1)</f>
        <v>Argentina</v>
      </c>
      <c r="F361" t="str">
        <f>RIGHT(DATOS[[#This Row],[Información]],DATOS[[#This Row],[Largo]]-DATOS[[#This Row],[separador]])</f>
        <v>Liberia</v>
      </c>
      <c r="G361" s="2">
        <v>43867</v>
      </c>
      <c r="H361" s="19" t="str">
        <f>TEXT(DATOS[[#This Row],[Fecha Ingreso]],"ddd")</f>
        <v>jue</v>
      </c>
      <c r="I361" s="20" t="str">
        <f>TEXT(DATOS[[#This Row],[Fecha Ingreso]],"mmmm")</f>
        <v>febrero</v>
      </c>
      <c r="J361" s="20" t="str">
        <f>TEXT(DATOS[[#This Row],[Fecha Ingreso]],"yyyy")</f>
        <v>2020</v>
      </c>
      <c r="K361" s="3">
        <v>3222</v>
      </c>
      <c r="L361" s="5">
        <v>349.79</v>
      </c>
    </row>
    <row r="362" spans="1:12" x14ac:dyDescent="0.3">
      <c r="A362" t="s">
        <v>366</v>
      </c>
      <c r="B362" t="s">
        <v>1007</v>
      </c>
      <c r="C362">
        <f>LEN(DATOS[[#This Row],[Información]])</f>
        <v>15</v>
      </c>
      <c r="D362">
        <f>FIND("-",DATOS[[#This Row],[Información]])</f>
        <v>7</v>
      </c>
      <c r="E362" t="str">
        <f>LEFT(DATOS[[#This Row],[Información]],DATOS[[#This Row],[separador]]-1)</f>
        <v>México</v>
      </c>
      <c r="F362" t="str">
        <f>RIGHT(DATOS[[#This Row],[Información]],DATOS[[#This Row],[Largo]]-DATOS[[#This Row],[separador]])</f>
        <v>San José</v>
      </c>
      <c r="G362" s="2">
        <v>43869</v>
      </c>
      <c r="H362" s="19" t="str">
        <f>TEXT(DATOS[[#This Row],[Fecha Ingreso]],"ddd")</f>
        <v>sáb</v>
      </c>
      <c r="I362" s="20" t="str">
        <f>TEXT(DATOS[[#This Row],[Fecha Ingreso]],"mmmm")</f>
        <v>febrero</v>
      </c>
      <c r="J362" s="20" t="str">
        <f>TEXT(DATOS[[#This Row],[Fecha Ingreso]],"yyyy")</f>
        <v>2020</v>
      </c>
      <c r="K362" s="3">
        <v>7676</v>
      </c>
      <c r="L362" s="5">
        <v>203.27</v>
      </c>
    </row>
    <row r="363" spans="1:12" x14ac:dyDescent="0.3">
      <c r="A363" t="s">
        <v>367</v>
      </c>
      <c r="B363" t="s">
        <v>957</v>
      </c>
      <c r="C363">
        <f>LEN(DATOS[[#This Row],[Información]])</f>
        <v>24</v>
      </c>
      <c r="D363">
        <f>FIND("-",DATOS[[#This Row],[Información]])</f>
        <v>10</v>
      </c>
      <c r="E363" t="str">
        <f>LEFT(DATOS[[#This Row],[Información]],DATOS[[#This Row],[separador]]-1)</f>
        <v>Argentina</v>
      </c>
      <c r="F363" t="str">
        <f>RIGHT(DATOS[[#This Row],[Información]],DATOS[[#This Row],[Largo]]-DATOS[[#This Row],[separador]])</f>
        <v>Manuel Antonio</v>
      </c>
      <c r="G363" s="2">
        <v>43844</v>
      </c>
      <c r="H363" s="19" t="str">
        <f>TEXT(DATOS[[#This Row],[Fecha Ingreso]],"ddd")</f>
        <v>mar</v>
      </c>
      <c r="I363" s="20" t="str">
        <f>TEXT(DATOS[[#This Row],[Fecha Ingreso]],"mmmm")</f>
        <v>enero</v>
      </c>
      <c r="J363" s="20" t="str">
        <f>TEXT(DATOS[[#This Row],[Fecha Ingreso]],"yyyy")</f>
        <v>2020</v>
      </c>
      <c r="K363" s="3">
        <v>8542</v>
      </c>
      <c r="L363" s="5">
        <v>301.05</v>
      </c>
    </row>
    <row r="364" spans="1:12" x14ac:dyDescent="0.3">
      <c r="A364" t="s">
        <v>368</v>
      </c>
      <c r="B364" t="s">
        <v>1006</v>
      </c>
      <c r="C364">
        <f>LEN(DATOS[[#This Row],[Información]])</f>
        <v>22</v>
      </c>
      <c r="D364">
        <f>FIND("-",DATOS[[#This Row],[Información]])</f>
        <v>15</v>
      </c>
      <c r="E364" t="str">
        <f>LEFT(DATOS[[#This Row],[Información]],DATOS[[#This Row],[separador]]-1)</f>
        <v>Estados Unidos</v>
      </c>
      <c r="F364" t="str">
        <f>RIGHT(DATOS[[#This Row],[Información]],DATOS[[#This Row],[Largo]]-DATOS[[#This Row],[separador]])</f>
        <v>Liberia</v>
      </c>
      <c r="G364" s="2">
        <v>43834</v>
      </c>
      <c r="H364" s="19" t="str">
        <f>TEXT(DATOS[[#This Row],[Fecha Ingreso]],"ddd")</f>
        <v>sáb</v>
      </c>
      <c r="I364" s="20" t="str">
        <f>TEXT(DATOS[[#This Row],[Fecha Ingreso]],"mmmm")</f>
        <v>enero</v>
      </c>
      <c r="J364" s="20" t="str">
        <f>TEXT(DATOS[[#This Row],[Fecha Ingreso]],"yyyy")</f>
        <v>2020</v>
      </c>
      <c r="K364" s="3">
        <v>8564</v>
      </c>
      <c r="L364" s="5">
        <v>106.1</v>
      </c>
    </row>
    <row r="365" spans="1:12" x14ac:dyDescent="0.3">
      <c r="A365" t="s">
        <v>369</v>
      </c>
      <c r="B365" t="s">
        <v>1000</v>
      </c>
      <c r="C365">
        <f>LEN(DATOS[[#This Row],[Información]])</f>
        <v>18</v>
      </c>
      <c r="D365">
        <f>FIND("-",DATOS[[#This Row],[Información]])</f>
        <v>7</v>
      </c>
      <c r="E365" t="str">
        <f>LEFT(DATOS[[#This Row],[Información]],DATOS[[#This Row],[separador]]-1)</f>
        <v>España</v>
      </c>
      <c r="F365" t="str">
        <f>RIGHT(DATOS[[#This Row],[Información]],DATOS[[#This Row],[Largo]]-DATOS[[#This Row],[separador]])</f>
        <v>Volcán Poás</v>
      </c>
      <c r="G365" s="2">
        <v>43848</v>
      </c>
      <c r="H365" s="19" t="str">
        <f>TEXT(DATOS[[#This Row],[Fecha Ingreso]],"ddd")</f>
        <v>sáb</v>
      </c>
      <c r="I365" s="20" t="str">
        <f>TEXT(DATOS[[#This Row],[Fecha Ingreso]],"mmmm")</f>
        <v>enero</v>
      </c>
      <c r="J365" s="20" t="str">
        <f>TEXT(DATOS[[#This Row],[Fecha Ingreso]],"yyyy")</f>
        <v>2020</v>
      </c>
      <c r="K365" s="3">
        <v>1392</v>
      </c>
      <c r="L365" s="5">
        <v>89.47</v>
      </c>
    </row>
    <row r="366" spans="1:12" x14ac:dyDescent="0.3">
      <c r="A366" t="s">
        <v>370</v>
      </c>
      <c r="B366" t="s">
        <v>963</v>
      </c>
      <c r="C366">
        <f>LEN(DATOS[[#This Row],[Información]])</f>
        <v>15</v>
      </c>
      <c r="D366">
        <f>FIND("-",DATOS[[#This Row],[Información]])</f>
        <v>7</v>
      </c>
      <c r="E366" t="str">
        <f>LEFT(DATOS[[#This Row],[Información]],DATOS[[#This Row],[separador]]-1)</f>
        <v>España</v>
      </c>
      <c r="F366" t="str">
        <f>RIGHT(DATOS[[#This Row],[Información]],DATOS[[#This Row],[Largo]]-DATOS[[#This Row],[separador]])</f>
        <v>San José</v>
      </c>
      <c r="G366" s="2">
        <v>43841</v>
      </c>
      <c r="H366" s="19" t="str">
        <f>TEXT(DATOS[[#This Row],[Fecha Ingreso]],"ddd")</f>
        <v>sáb</v>
      </c>
      <c r="I366" s="20" t="str">
        <f>TEXT(DATOS[[#This Row],[Fecha Ingreso]],"mmmm")</f>
        <v>enero</v>
      </c>
      <c r="J366" s="20" t="str">
        <f>TEXT(DATOS[[#This Row],[Fecha Ingreso]],"yyyy")</f>
        <v>2020</v>
      </c>
      <c r="K366" s="3">
        <v>7208</v>
      </c>
      <c r="L366" s="5">
        <v>485.49</v>
      </c>
    </row>
    <row r="367" spans="1:12" x14ac:dyDescent="0.3">
      <c r="A367" t="s">
        <v>371</v>
      </c>
      <c r="B367" t="s">
        <v>1016</v>
      </c>
      <c r="C367">
        <f>LEN(DATOS[[#This Row],[Información]])</f>
        <v>16</v>
      </c>
      <c r="D367">
        <f>FIND("-",DATOS[[#This Row],[Información]])</f>
        <v>9</v>
      </c>
      <c r="E367" t="str">
        <f>LEFT(DATOS[[#This Row],[Información]],DATOS[[#This Row],[separador]]-1)</f>
        <v>Alemania</v>
      </c>
      <c r="F367" t="str">
        <f>RIGHT(DATOS[[#This Row],[Información]],DATOS[[#This Row],[Largo]]-DATOS[[#This Row],[separador]])</f>
        <v>Fortuna</v>
      </c>
      <c r="G367" s="2">
        <v>43840</v>
      </c>
      <c r="H367" s="19" t="str">
        <f>TEXT(DATOS[[#This Row],[Fecha Ingreso]],"ddd")</f>
        <v>vie</v>
      </c>
      <c r="I367" s="20" t="str">
        <f>TEXT(DATOS[[#This Row],[Fecha Ingreso]],"mmmm")</f>
        <v>enero</v>
      </c>
      <c r="J367" s="20" t="str">
        <f>TEXT(DATOS[[#This Row],[Fecha Ingreso]],"yyyy")</f>
        <v>2020</v>
      </c>
      <c r="K367" s="3">
        <v>5858</v>
      </c>
      <c r="L367" s="5">
        <v>462.68</v>
      </c>
    </row>
    <row r="368" spans="1:12" x14ac:dyDescent="0.3">
      <c r="A368" t="s">
        <v>372</v>
      </c>
      <c r="B368" t="s">
        <v>1019</v>
      </c>
      <c r="C368">
        <f>LEN(DATOS[[#This Row],[Información]])</f>
        <v>18</v>
      </c>
      <c r="D368">
        <f>FIND("-",DATOS[[#This Row],[Información]])</f>
        <v>9</v>
      </c>
      <c r="E368" t="str">
        <f>LEFT(DATOS[[#This Row],[Información]],DATOS[[#This Row],[separador]]-1)</f>
        <v>Alemania</v>
      </c>
      <c r="F368" t="str">
        <f>RIGHT(DATOS[[#This Row],[Información]],DATOS[[#This Row],[Largo]]-DATOS[[#This Row],[separador]])</f>
        <v>Sarapiquí</v>
      </c>
      <c r="G368" s="2">
        <v>43864</v>
      </c>
      <c r="H368" s="19" t="str">
        <f>TEXT(DATOS[[#This Row],[Fecha Ingreso]],"ddd")</f>
        <v>lun</v>
      </c>
      <c r="I368" s="20" t="str">
        <f>TEXT(DATOS[[#This Row],[Fecha Ingreso]],"mmmm")</f>
        <v>febrero</v>
      </c>
      <c r="J368" s="20" t="str">
        <f>TEXT(DATOS[[#This Row],[Fecha Ingreso]],"yyyy")</f>
        <v>2020</v>
      </c>
      <c r="K368" s="3">
        <v>9847</v>
      </c>
      <c r="L368" s="5">
        <v>338.4</v>
      </c>
    </row>
    <row r="369" spans="1:12" x14ac:dyDescent="0.3">
      <c r="A369" t="s">
        <v>373</v>
      </c>
      <c r="B369" t="s">
        <v>1013</v>
      </c>
      <c r="C369">
        <f>LEN(DATOS[[#This Row],[Información]])</f>
        <v>21</v>
      </c>
      <c r="D369">
        <f>FIND("-",DATOS[[#This Row],[Información]])</f>
        <v>12</v>
      </c>
      <c r="E369" t="str">
        <f>LEFT(DATOS[[#This Row],[Información]],DATOS[[#This Row],[separador]]-1)</f>
        <v>Reino Unido</v>
      </c>
      <c r="F369" t="str">
        <f>RIGHT(DATOS[[#This Row],[Información]],DATOS[[#This Row],[Largo]]-DATOS[[#This Row],[separador]])</f>
        <v>Sarapiquí</v>
      </c>
      <c r="G369" s="2">
        <v>43881</v>
      </c>
      <c r="H369" s="19" t="str">
        <f>TEXT(DATOS[[#This Row],[Fecha Ingreso]],"ddd")</f>
        <v>jue</v>
      </c>
      <c r="I369" s="20" t="str">
        <f>TEXT(DATOS[[#This Row],[Fecha Ingreso]],"mmmm")</f>
        <v>febrero</v>
      </c>
      <c r="J369" s="20" t="str">
        <f>TEXT(DATOS[[#This Row],[Fecha Ingreso]],"yyyy")</f>
        <v>2020</v>
      </c>
      <c r="K369" s="3">
        <v>8942</v>
      </c>
      <c r="L369" s="5">
        <v>379.75</v>
      </c>
    </row>
    <row r="370" spans="1:12" x14ac:dyDescent="0.3">
      <c r="A370" t="s">
        <v>374</v>
      </c>
      <c r="B370" t="s">
        <v>963</v>
      </c>
      <c r="C370">
        <f>LEN(DATOS[[#This Row],[Información]])</f>
        <v>15</v>
      </c>
      <c r="D370">
        <f>FIND("-",DATOS[[#This Row],[Información]])</f>
        <v>7</v>
      </c>
      <c r="E370" t="str">
        <f>LEFT(DATOS[[#This Row],[Información]],DATOS[[#This Row],[separador]]-1)</f>
        <v>España</v>
      </c>
      <c r="F370" t="str">
        <f>RIGHT(DATOS[[#This Row],[Información]],DATOS[[#This Row],[Largo]]-DATOS[[#This Row],[separador]])</f>
        <v>San José</v>
      </c>
      <c r="G370" s="2">
        <v>43855</v>
      </c>
      <c r="H370" s="19" t="str">
        <f>TEXT(DATOS[[#This Row],[Fecha Ingreso]],"ddd")</f>
        <v>sáb</v>
      </c>
      <c r="I370" s="20" t="str">
        <f>TEXT(DATOS[[#This Row],[Fecha Ingreso]],"mmmm")</f>
        <v>enero</v>
      </c>
      <c r="J370" s="20" t="str">
        <f>TEXT(DATOS[[#This Row],[Fecha Ingreso]],"yyyy")</f>
        <v>2020</v>
      </c>
      <c r="K370" s="3">
        <v>1254</v>
      </c>
      <c r="L370" s="5">
        <v>400.65</v>
      </c>
    </row>
    <row r="371" spans="1:12" x14ac:dyDescent="0.3">
      <c r="A371" t="s">
        <v>375</v>
      </c>
      <c r="B371" t="s">
        <v>953</v>
      </c>
      <c r="C371">
        <f>LEN(DATOS[[#This Row],[Información]])</f>
        <v>14</v>
      </c>
      <c r="D371">
        <f>FIND("-",DATOS[[#This Row],[Información]])</f>
        <v>7</v>
      </c>
      <c r="E371" t="str">
        <f>LEFT(DATOS[[#This Row],[Información]],DATOS[[#This Row],[separador]]-1)</f>
        <v>México</v>
      </c>
      <c r="F371" t="str">
        <f>RIGHT(DATOS[[#This Row],[Información]],DATOS[[#This Row],[Largo]]-DATOS[[#This Row],[separador]])</f>
        <v>Liberia</v>
      </c>
      <c r="G371" s="2">
        <v>43840</v>
      </c>
      <c r="H371" s="19" t="str">
        <f>TEXT(DATOS[[#This Row],[Fecha Ingreso]],"ddd")</f>
        <v>vie</v>
      </c>
      <c r="I371" s="20" t="str">
        <f>TEXT(DATOS[[#This Row],[Fecha Ingreso]],"mmmm")</f>
        <v>enero</v>
      </c>
      <c r="J371" s="20" t="str">
        <f>TEXT(DATOS[[#This Row],[Fecha Ingreso]],"yyyy")</f>
        <v>2020</v>
      </c>
      <c r="K371" s="3">
        <v>8547</v>
      </c>
      <c r="L371" s="5">
        <v>145.13999999999999</v>
      </c>
    </row>
    <row r="372" spans="1:12" x14ac:dyDescent="0.3">
      <c r="A372" t="s">
        <v>376</v>
      </c>
      <c r="B372" t="s">
        <v>999</v>
      </c>
      <c r="C372">
        <f>LEN(DATOS[[#This Row],[Información]])</f>
        <v>21</v>
      </c>
      <c r="D372">
        <f>FIND("-",DATOS[[#This Row],[Información]])</f>
        <v>7</v>
      </c>
      <c r="E372" t="str">
        <f>LEFT(DATOS[[#This Row],[Información]],DATOS[[#This Row],[separador]]-1)</f>
        <v>Canadá</v>
      </c>
      <c r="F372" t="str">
        <f>RIGHT(DATOS[[#This Row],[Información]],DATOS[[#This Row],[Largo]]-DATOS[[#This Row],[separador]])</f>
        <v>Manuel Antonio</v>
      </c>
      <c r="G372" s="2">
        <v>43883</v>
      </c>
      <c r="H372" s="19" t="str">
        <f>TEXT(DATOS[[#This Row],[Fecha Ingreso]],"ddd")</f>
        <v>sáb</v>
      </c>
      <c r="I372" s="20" t="str">
        <f>TEXT(DATOS[[#This Row],[Fecha Ingreso]],"mmmm")</f>
        <v>febrero</v>
      </c>
      <c r="J372" s="20" t="str">
        <f>TEXT(DATOS[[#This Row],[Fecha Ingreso]],"yyyy")</f>
        <v>2020</v>
      </c>
      <c r="K372" s="3">
        <v>333</v>
      </c>
      <c r="L372" s="5">
        <v>265.44</v>
      </c>
    </row>
    <row r="373" spans="1:12" x14ac:dyDescent="0.3">
      <c r="A373" t="s">
        <v>377</v>
      </c>
      <c r="B373" t="s">
        <v>954</v>
      </c>
      <c r="C373">
        <f>LEN(DATOS[[#This Row],[Información]])</f>
        <v>20</v>
      </c>
      <c r="D373">
        <f>FIND("-",DATOS[[#This Row],[Información]])</f>
        <v>6</v>
      </c>
      <c r="E373" t="str">
        <f>LEFT(DATOS[[#This Row],[Información]],DATOS[[#This Row],[separador]]-1)</f>
        <v>China</v>
      </c>
      <c r="F373" t="str">
        <f>RIGHT(DATOS[[#This Row],[Información]],DATOS[[#This Row],[Largo]]-DATOS[[#This Row],[separador]])</f>
        <v>Manuel Antonio</v>
      </c>
      <c r="G373" s="2">
        <v>43847</v>
      </c>
      <c r="H373" s="19" t="str">
        <f>TEXT(DATOS[[#This Row],[Fecha Ingreso]],"ddd")</f>
        <v>vie</v>
      </c>
      <c r="I373" s="20" t="str">
        <f>TEXT(DATOS[[#This Row],[Fecha Ingreso]],"mmmm")</f>
        <v>enero</v>
      </c>
      <c r="J373" s="20" t="str">
        <f>TEXT(DATOS[[#This Row],[Fecha Ingreso]],"yyyy")</f>
        <v>2020</v>
      </c>
      <c r="K373" s="3">
        <v>5942</v>
      </c>
      <c r="L373" s="5">
        <v>439.38</v>
      </c>
    </row>
    <row r="374" spans="1:12" x14ac:dyDescent="0.3">
      <c r="A374" t="s">
        <v>378</v>
      </c>
      <c r="B374" t="s">
        <v>1009</v>
      </c>
      <c r="C374">
        <f>LEN(DATOS[[#This Row],[Información]])</f>
        <v>18</v>
      </c>
      <c r="D374">
        <f>FIND("-",DATOS[[#This Row],[Información]])</f>
        <v>10</v>
      </c>
      <c r="E374" t="str">
        <f>LEFT(DATOS[[#This Row],[Información]],DATOS[[#This Row],[separador]]-1)</f>
        <v>Argentina</v>
      </c>
      <c r="F374" t="str">
        <f>RIGHT(DATOS[[#This Row],[Información]],DATOS[[#This Row],[Largo]]-DATOS[[#This Row],[separador]])</f>
        <v>San José</v>
      </c>
      <c r="G374" s="2">
        <v>43885</v>
      </c>
      <c r="H374" s="19" t="str">
        <f>TEXT(DATOS[[#This Row],[Fecha Ingreso]],"ddd")</f>
        <v>lun</v>
      </c>
      <c r="I374" s="20" t="str">
        <f>TEXT(DATOS[[#This Row],[Fecha Ingreso]],"mmmm")</f>
        <v>febrero</v>
      </c>
      <c r="J374" s="20" t="str">
        <f>TEXT(DATOS[[#This Row],[Fecha Ingreso]],"yyyy")</f>
        <v>2020</v>
      </c>
      <c r="K374" s="3">
        <v>8768</v>
      </c>
      <c r="L374" s="5">
        <v>434.82</v>
      </c>
    </row>
    <row r="375" spans="1:12" x14ac:dyDescent="0.3">
      <c r="A375" t="s">
        <v>379</v>
      </c>
      <c r="B375" t="s">
        <v>1020</v>
      </c>
      <c r="C375">
        <f>LEN(DATOS[[#This Row],[Información]])</f>
        <v>19</v>
      </c>
      <c r="D375">
        <f>FIND("-",DATOS[[#This Row],[Información]])</f>
        <v>7</v>
      </c>
      <c r="E375" t="str">
        <f>LEFT(DATOS[[#This Row],[Información]],DATOS[[#This Row],[separador]]-1)</f>
        <v>España</v>
      </c>
      <c r="F375" t="str">
        <f>RIGHT(DATOS[[#This Row],[Información]],DATOS[[#This Row],[Largo]]-DATOS[[#This Row],[separador]])</f>
        <v>Puerto Viejo</v>
      </c>
      <c r="G375" s="2">
        <v>43878</v>
      </c>
      <c r="H375" s="19" t="str">
        <f>TEXT(DATOS[[#This Row],[Fecha Ingreso]],"ddd")</f>
        <v>lun</v>
      </c>
      <c r="I375" s="20" t="str">
        <f>TEXT(DATOS[[#This Row],[Fecha Ingreso]],"mmmm")</f>
        <v>febrero</v>
      </c>
      <c r="J375" s="20" t="str">
        <f>TEXT(DATOS[[#This Row],[Fecha Ingreso]],"yyyy")</f>
        <v>2020</v>
      </c>
      <c r="K375" s="3">
        <v>1621</v>
      </c>
      <c r="L375" s="5">
        <v>292.74</v>
      </c>
    </row>
    <row r="376" spans="1:12" x14ac:dyDescent="0.3">
      <c r="A376" t="s">
        <v>380</v>
      </c>
      <c r="B376" t="s">
        <v>954</v>
      </c>
      <c r="C376">
        <f>LEN(DATOS[[#This Row],[Información]])</f>
        <v>20</v>
      </c>
      <c r="D376">
        <f>FIND("-",DATOS[[#This Row],[Información]])</f>
        <v>6</v>
      </c>
      <c r="E376" t="str">
        <f>LEFT(DATOS[[#This Row],[Información]],DATOS[[#This Row],[separador]]-1)</f>
        <v>China</v>
      </c>
      <c r="F376" t="str">
        <f>RIGHT(DATOS[[#This Row],[Información]],DATOS[[#This Row],[Largo]]-DATOS[[#This Row],[separador]])</f>
        <v>Manuel Antonio</v>
      </c>
      <c r="G376" s="2">
        <v>43858</v>
      </c>
      <c r="H376" s="19" t="str">
        <f>TEXT(DATOS[[#This Row],[Fecha Ingreso]],"ddd")</f>
        <v>mar</v>
      </c>
      <c r="I376" s="20" t="str">
        <f>TEXT(DATOS[[#This Row],[Fecha Ingreso]],"mmmm")</f>
        <v>enero</v>
      </c>
      <c r="J376" s="20" t="str">
        <f>TEXT(DATOS[[#This Row],[Fecha Ingreso]],"yyyy")</f>
        <v>2020</v>
      </c>
      <c r="K376" s="3">
        <v>4528</v>
      </c>
      <c r="L376" s="5">
        <v>153</v>
      </c>
    </row>
    <row r="377" spans="1:12" x14ac:dyDescent="0.3">
      <c r="A377" t="s">
        <v>381</v>
      </c>
      <c r="B377" t="s">
        <v>1004</v>
      </c>
      <c r="C377">
        <f>LEN(DATOS[[#This Row],[Información]])</f>
        <v>18</v>
      </c>
      <c r="D377">
        <f>FIND("-",DATOS[[#This Row],[Información]])</f>
        <v>7</v>
      </c>
      <c r="E377" t="str">
        <f>LEFT(DATOS[[#This Row],[Información]],DATOS[[#This Row],[separador]]-1)</f>
        <v>México</v>
      </c>
      <c r="F377" t="str">
        <f>RIGHT(DATOS[[#This Row],[Información]],DATOS[[#This Row],[Largo]]-DATOS[[#This Row],[separador]])</f>
        <v>Río Celeste</v>
      </c>
      <c r="G377" s="2">
        <v>43864</v>
      </c>
      <c r="H377" s="19" t="str">
        <f>TEXT(DATOS[[#This Row],[Fecha Ingreso]],"ddd")</f>
        <v>lun</v>
      </c>
      <c r="I377" s="20" t="str">
        <f>TEXT(DATOS[[#This Row],[Fecha Ingreso]],"mmmm")</f>
        <v>febrero</v>
      </c>
      <c r="J377" s="20" t="str">
        <f>TEXT(DATOS[[#This Row],[Fecha Ingreso]],"yyyy")</f>
        <v>2020</v>
      </c>
      <c r="K377" s="3">
        <v>5678</v>
      </c>
      <c r="L377" s="5">
        <v>338.8</v>
      </c>
    </row>
    <row r="378" spans="1:12" x14ac:dyDescent="0.3">
      <c r="A378" t="s">
        <v>382</v>
      </c>
      <c r="B378" t="s">
        <v>1006</v>
      </c>
      <c r="C378">
        <f>LEN(DATOS[[#This Row],[Información]])</f>
        <v>22</v>
      </c>
      <c r="D378">
        <f>FIND("-",DATOS[[#This Row],[Información]])</f>
        <v>15</v>
      </c>
      <c r="E378" t="str">
        <f>LEFT(DATOS[[#This Row],[Información]],DATOS[[#This Row],[separador]]-1)</f>
        <v>Estados Unidos</v>
      </c>
      <c r="F378" t="str">
        <f>RIGHT(DATOS[[#This Row],[Información]],DATOS[[#This Row],[Largo]]-DATOS[[#This Row],[separador]])</f>
        <v>Liberia</v>
      </c>
      <c r="G378" s="2">
        <v>43847</v>
      </c>
      <c r="H378" s="19" t="str">
        <f>TEXT(DATOS[[#This Row],[Fecha Ingreso]],"ddd")</f>
        <v>vie</v>
      </c>
      <c r="I378" s="20" t="str">
        <f>TEXT(DATOS[[#This Row],[Fecha Ingreso]],"mmmm")</f>
        <v>enero</v>
      </c>
      <c r="J378" s="20" t="str">
        <f>TEXT(DATOS[[#This Row],[Fecha Ingreso]],"yyyy")</f>
        <v>2020</v>
      </c>
      <c r="K378" s="3">
        <v>502</v>
      </c>
      <c r="L378" s="5">
        <v>115.84</v>
      </c>
    </row>
    <row r="379" spans="1:12" x14ac:dyDescent="0.3">
      <c r="A379" t="s">
        <v>383</v>
      </c>
      <c r="B379" t="s">
        <v>961</v>
      </c>
      <c r="C379">
        <f>LEN(DATOS[[#This Row],[Información]])</f>
        <v>29</v>
      </c>
      <c r="D379">
        <f>FIND("-",DATOS[[#This Row],[Información]])</f>
        <v>15</v>
      </c>
      <c r="E379" t="str">
        <f>LEFT(DATOS[[#This Row],[Información]],DATOS[[#This Row],[separador]]-1)</f>
        <v>Estados Unidos</v>
      </c>
      <c r="F379" t="str">
        <f>RIGHT(DATOS[[#This Row],[Información]],DATOS[[#This Row],[Largo]]-DATOS[[#This Row],[separador]])</f>
        <v>Manuel Antonio</v>
      </c>
      <c r="G379" s="2">
        <v>43833</v>
      </c>
      <c r="H379" s="19" t="str">
        <f>TEXT(DATOS[[#This Row],[Fecha Ingreso]],"ddd")</f>
        <v>vie</v>
      </c>
      <c r="I379" s="20" t="str">
        <f>TEXT(DATOS[[#This Row],[Fecha Ingreso]],"mmmm")</f>
        <v>enero</v>
      </c>
      <c r="J379" s="20" t="str">
        <f>TEXT(DATOS[[#This Row],[Fecha Ingreso]],"yyyy")</f>
        <v>2020</v>
      </c>
      <c r="K379" s="3">
        <v>9763</v>
      </c>
      <c r="L379" s="5">
        <v>478.55</v>
      </c>
    </row>
    <row r="380" spans="1:12" x14ac:dyDescent="0.3">
      <c r="A380" t="s">
        <v>384</v>
      </c>
      <c r="B380" t="s">
        <v>959</v>
      </c>
      <c r="C380">
        <f>LEN(DATOS[[#This Row],[Información]])</f>
        <v>20</v>
      </c>
      <c r="D380">
        <f>FIND("-",DATOS[[#This Row],[Información]])</f>
        <v>9</v>
      </c>
      <c r="E380" t="str">
        <f>LEFT(DATOS[[#This Row],[Información]],DATOS[[#This Row],[separador]]-1)</f>
        <v>Alemania</v>
      </c>
      <c r="F380" t="str">
        <f>RIGHT(DATOS[[#This Row],[Información]],DATOS[[#This Row],[Largo]]-DATOS[[#This Row],[separador]])</f>
        <v>Volcán Poás</v>
      </c>
      <c r="G380" s="2">
        <v>43883</v>
      </c>
      <c r="H380" s="19" t="str">
        <f>TEXT(DATOS[[#This Row],[Fecha Ingreso]],"ddd")</f>
        <v>sáb</v>
      </c>
      <c r="I380" s="20" t="str">
        <f>TEXT(DATOS[[#This Row],[Fecha Ingreso]],"mmmm")</f>
        <v>febrero</v>
      </c>
      <c r="J380" s="20" t="str">
        <f>TEXT(DATOS[[#This Row],[Fecha Ingreso]],"yyyy")</f>
        <v>2020</v>
      </c>
      <c r="K380" s="3">
        <v>8196</v>
      </c>
      <c r="L380" s="5">
        <v>91.34</v>
      </c>
    </row>
    <row r="381" spans="1:12" x14ac:dyDescent="0.3">
      <c r="A381" t="s">
        <v>385</v>
      </c>
      <c r="B381" t="s">
        <v>1024</v>
      </c>
      <c r="C381">
        <f>LEN(DATOS[[#This Row],[Información]])</f>
        <v>14</v>
      </c>
      <c r="D381">
        <f>FIND("-",DATOS[[#This Row],[Información]])</f>
        <v>7</v>
      </c>
      <c r="E381" t="str">
        <f>LEFT(DATOS[[#This Row],[Información]],DATOS[[#This Row],[separador]]-1)</f>
        <v>México</v>
      </c>
      <c r="F381" t="str">
        <f>RIGHT(DATOS[[#This Row],[Información]],DATOS[[#This Row],[Largo]]-DATOS[[#This Row],[separador]])</f>
        <v>Fortuna</v>
      </c>
      <c r="G381" s="2">
        <v>43854</v>
      </c>
      <c r="H381" s="19" t="str">
        <f>TEXT(DATOS[[#This Row],[Fecha Ingreso]],"ddd")</f>
        <v>vie</v>
      </c>
      <c r="I381" s="20" t="str">
        <f>TEXT(DATOS[[#This Row],[Fecha Ingreso]],"mmmm")</f>
        <v>enero</v>
      </c>
      <c r="J381" s="20" t="str">
        <f>TEXT(DATOS[[#This Row],[Fecha Ingreso]],"yyyy")</f>
        <v>2020</v>
      </c>
      <c r="K381" s="3">
        <v>6103</v>
      </c>
      <c r="L381" s="5">
        <v>365.87</v>
      </c>
    </row>
    <row r="382" spans="1:12" x14ac:dyDescent="0.3">
      <c r="A382" t="s">
        <v>386</v>
      </c>
      <c r="B382" t="s">
        <v>971</v>
      </c>
      <c r="C382">
        <f>LEN(DATOS[[#This Row],[Información]])</f>
        <v>21</v>
      </c>
      <c r="D382">
        <f>FIND("-",DATOS[[#This Row],[Información]])</f>
        <v>7</v>
      </c>
      <c r="E382" t="str">
        <f>LEFT(DATOS[[#This Row],[Información]],DATOS[[#This Row],[separador]]-1)</f>
        <v>España</v>
      </c>
      <c r="F382" t="str">
        <f>RIGHT(DATOS[[#This Row],[Información]],DATOS[[#This Row],[Largo]]-DATOS[[#This Row],[separador]])</f>
        <v>Manuel Antonio</v>
      </c>
      <c r="G382" s="2">
        <v>43843</v>
      </c>
      <c r="H382" s="19" t="str">
        <f>TEXT(DATOS[[#This Row],[Fecha Ingreso]],"ddd")</f>
        <v>lun</v>
      </c>
      <c r="I382" s="20" t="str">
        <f>TEXT(DATOS[[#This Row],[Fecha Ingreso]],"mmmm")</f>
        <v>enero</v>
      </c>
      <c r="J382" s="20" t="str">
        <f>TEXT(DATOS[[#This Row],[Fecha Ingreso]],"yyyy")</f>
        <v>2020</v>
      </c>
      <c r="K382" s="3">
        <v>769</v>
      </c>
      <c r="L382" s="5">
        <v>422.88</v>
      </c>
    </row>
    <row r="383" spans="1:12" x14ac:dyDescent="0.3">
      <c r="A383" t="s">
        <v>387</v>
      </c>
      <c r="B383" t="s">
        <v>962</v>
      </c>
      <c r="C383">
        <f>LEN(DATOS[[#This Row],[Información]])</f>
        <v>17</v>
      </c>
      <c r="D383">
        <f>FIND("-",DATOS[[#This Row],[Información]])</f>
        <v>10</v>
      </c>
      <c r="E383" t="str">
        <f>LEFT(DATOS[[#This Row],[Información]],DATOS[[#This Row],[separador]]-1)</f>
        <v>Argentina</v>
      </c>
      <c r="F383" t="str">
        <f>RIGHT(DATOS[[#This Row],[Información]],DATOS[[#This Row],[Largo]]-DATOS[[#This Row],[separador]])</f>
        <v>Fortuna</v>
      </c>
      <c r="G383" s="2">
        <v>43842</v>
      </c>
      <c r="H383" s="19" t="str">
        <f>TEXT(DATOS[[#This Row],[Fecha Ingreso]],"ddd")</f>
        <v>dom</v>
      </c>
      <c r="I383" s="20" t="str">
        <f>TEXT(DATOS[[#This Row],[Fecha Ingreso]],"mmmm")</f>
        <v>enero</v>
      </c>
      <c r="J383" s="20" t="str">
        <f>TEXT(DATOS[[#This Row],[Fecha Ingreso]],"yyyy")</f>
        <v>2020</v>
      </c>
      <c r="K383" s="3">
        <v>4299</v>
      </c>
      <c r="L383" s="5">
        <v>120.81</v>
      </c>
    </row>
    <row r="384" spans="1:12" x14ac:dyDescent="0.3">
      <c r="A384" t="s">
        <v>388</v>
      </c>
      <c r="B384" t="s">
        <v>968</v>
      </c>
      <c r="C384">
        <f>LEN(DATOS[[#This Row],[Información]])</f>
        <v>16</v>
      </c>
      <c r="D384">
        <f>FIND("-",DATOS[[#This Row],[Información]])</f>
        <v>7</v>
      </c>
      <c r="E384" t="str">
        <f>LEFT(DATOS[[#This Row],[Información]],DATOS[[#This Row],[separador]]-1)</f>
        <v>España</v>
      </c>
      <c r="F384" t="str">
        <f>RIGHT(DATOS[[#This Row],[Información]],DATOS[[#This Row],[Largo]]-DATOS[[#This Row],[separador]])</f>
        <v>Sarapiquí</v>
      </c>
      <c r="G384" s="2">
        <v>43874</v>
      </c>
      <c r="H384" s="19" t="str">
        <f>TEXT(DATOS[[#This Row],[Fecha Ingreso]],"ddd")</f>
        <v>jue</v>
      </c>
      <c r="I384" s="20" t="str">
        <f>TEXT(DATOS[[#This Row],[Fecha Ingreso]],"mmmm")</f>
        <v>febrero</v>
      </c>
      <c r="J384" s="20" t="str">
        <f>TEXT(DATOS[[#This Row],[Fecha Ingreso]],"yyyy")</f>
        <v>2020</v>
      </c>
      <c r="K384" s="3">
        <v>3557</v>
      </c>
      <c r="L384" s="5">
        <v>242.35</v>
      </c>
    </row>
    <row r="385" spans="1:12" x14ac:dyDescent="0.3">
      <c r="A385" t="s">
        <v>389</v>
      </c>
      <c r="B385" t="s">
        <v>1014</v>
      </c>
      <c r="C385">
        <f>LEN(DATOS[[#This Row],[Información]])</f>
        <v>19</v>
      </c>
      <c r="D385">
        <f>FIND("-",DATOS[[#This Row],[Información]])</f>
        <v>12</v>
      </c>
      <c r="E385" t="str">
        <f>LEFT(DATOS[[#This Row],[Información]],DATOS[[#This Row],[separador]]-1)</f>
        <v>Reino Unido</v>
      </c>
      <c r="F385" t="str">
        <f>RIGHT(DATOS[[#This Row],[Información]],DATOS[[#This Row],[Largo]]-DATOS[[#This Row],[separador]])</f>
        <v>Fortuna</v>
      </c>
      <c r="G385" s="2">
        <v>43870</v>
      </c>
      <c r="H385" s="19" t="str">
        <f>TEXT(DATOS[[#This Row],[Fecha Ingreso]],"ddd")</f>
        <v>dom</v>
      </c>
      <c r="I385" s="20" t="str">
        <f>TEXT(DATOS[[#This Row],[Fecha Ingreso]],"mmmm")</f>
        <v>febrero</v>
      </c>
      <c r="J385" s="20" t="str">
        <f>TEXT(DATOS[[#This Row],[Fecha Ingreso]],"yyyy")</f>
        <v>2020</v>
      </c>
      <c r="K385" s="3">
        <v>3986</v>
      </c>
      <c r="L385" s="5">
        <v>397.51</v>
      </c>
    </row>
    <row r="386" spans="1:12" x14ac:dyDescent="0.3">
      <c r="A386" t="s">
        <v>390</v>
      </c>
      <c r="B386" t="s">
        <v>1018</v>
      </c>
      <c r="C386">
        <f>LEN(DATOS[[#This Row],[Información]])</f>
        <v>19</v>
      </c>
      <c r="D386">
        <f>FIND("-",DATOS[[#This Row],[Información]])</f>
        <v>9</v>
      </c>
      <c r="E386" t="str">
        <f>LEFT(DATOS[[#This Row],[Información]],DATOS[[#This Row],[separador]]-1)</f>
        <v>Alemania</v>
      </c>
      <c r="F386" t="str">
        <f>RIGHT(DATOS[[#This Row],[Información]],DATOS[[#This Row],[Largo]]-DATOS[[#This Row],[separador]])</f>
        <v>Dominicana</v>
      </c>
      <c r="G386" s="2">
        <v>43865</v>
      </c>
      <c r="H386" s="19" t="str">
        <f>TEXT(DATOS[[#This Row],[Fecha Ingreso]],"ddd")</f>
        <v>mar</v>
      </c>
      <c r="I386" s="20" t="str">
        <f>TEXT(DATOS[[#This Row],[Fecha Ingreso]],"mmmm")</f>
        <v>febrero</v>
      </c>
      <c r="J386" s="20" t="str">
        <f>TEXT(DATOS[[#This Row],[Fecha Ingreso]],"yyyy")</f>
        <v>2020</v>
      </c>
      <c r="K386" s="3">
        <v>9290</v>
      </c>
      <c r="L386" s="5">
        <v>284.75</v>
      </c>
    </row>
    <row r="387" spans="1:12" x14ac:dyDescent="0.3">
      <c r="A387" t="s">
        <v>391</v>
      </c>
      <c r="B387" t="s">
        <v>973</v>
      </c>
      <c r="C387">
        <f>LEN(DATOS[[#This Row],[Información]])</f>
        <v>22</v>
      </c>
      <c r="D387">
        <f>FIND("-",DATOS[[#This Row],[Información]])</f>
        <v>10</v>
      </c>
      <c r="E387" t="str">
        <f>LEFT(DATOS[[#This Row],[Información]],DATOS[[#This Row],[separador]]-1)</f>
        <v>Argentina</v>
      </c>
      <c r="F387" t="str">
        <f>RIGHT(DATOS[[#This Row],[Información]],DATOS[[#This Row],[Largo]]-DATOS[[#This Row],[separador]])</f>
        <v>Puerto Viejo</v>
      </c>
      <c r="G387" s="2">
        <v>43831</v>
      </c>
      <c r="H387" s="19" t="str">
        <f>TEXT(DATOS[[#This Row],[Fecha Ingreso]],"ddd")</f>
        <v>mié</v>
      </c>
      <c r="I387" s="20" t="str">
        <f>TEXT(DATOS[[#This Row],[Fecha Ingreso]],"mmmm")</f>
        <v>enero</v>
      </c>
      <c r="J387" s="20" t="str">
        <f>TEXT(DATOS[[#This Row],[Fecha Ingreso]],"yyyy")</f>
        <v>2020</v>
      </c>
      <c r="K387" s="3">
        <v>2705</v>
      </c>
      <c r="L387" s="5">
        <v>174.57</v>
      </c>
    </row>
    <row r="388" spans="1:12" x14ac:dyDescent="0.3">
      <c r="A388" t="s">
        <v>392</v>
      </c>
      <c r="B388" t="s">
        <v>990</v>
      </c>
      <c r="C388">
        <f>LEN(DATOS[[#This Row],[Información]])</f>
        <v>15</v>
      </c>
      <c r="D388">
        <f>FIND("-",DATOS[[#This Row],[Información]])</f>
        <v>7</v>
      </c>
      <c r="E388" t="str">
        <f>LEFT(DATOS[[#This Row],[Información]],DATOS[[#This Row],[separador]]-1)</f>
        <v>Canadá</v>
      </c>
      <c r="F388" t="str">
        <f>RIGHT(DATOS[[#This Row],[Información]],DATOS[[#This Row],[Largo]]-DATOS[[#This Row],[separador]])</f>
        <v>San José</v>
      </c>
      <c r="G388" s="2">
        <v>43868</v>
      </c>
      <c r="H388" s="19" t="str">
        <f>TEXT(DATOS[[#This Row],[Fecha Ingreso]],"ddd")</f>
        <v>vie</v>
      </c>
      <c r="I388" s="20" t="str">
        <f>TEXT(DATOS[[#This Row],[Fecha Ingreso]],"mmmm")</f>
        <v>febrero</v>
      </c>
      <c r="J388" s="20" t="str">
        <f>TEXT(DATOS[[#This Row],[Fecha Ingreso]],"yyyy")</f>
        <v>2020</v>
      </c>
      <c r="K388" s="3">
        <v>1544</v>
      </c>
      <c r="L388" s="5">
        <v>498.35</v>
      </c>
    </row>
    <row r="389" spans="1:12" x14ac:dyDescent="0.3">
      <c r="A389" t="s">
        <v>393</v>
      </c>
      <c r="B389" t="s">
        <v>980</v>
      </c>
      <c r="C389">
        <f>LEN(DATOS[[#This Row],[Información]])</f>
        <v>17</v>
      </c>
      <c r="D389">
        <f>FIND("-",DATOS[[#This Row],[Información]])</f>
        <v>7</v>
      </c>
      <c r="E389" t="str">
        <f>LEFT(DATOS[[#This Row],[Información]],DATOS[[#This Row],[separador]]-1)</f>
        <v>Canadá</v>
      </c>
      <c r="F389" t="str">
        <f>RIGHT(DATOS[[#This Row],[Información]],DATOS[[#This Row],[Largo]]-DATOS[[#This Row],[separador]])</f>
        <v>Dominicana</v>
      </c>
      <c r="G389" s="2">
        <v>43857</v>
      </c>
      <c r="H389" s="19" t="str">
        <f>TEXT(DATOS[[#This Row],[Fecha Ingreso]],"ddd")</f>
        <v>lun</v>
      </c>
      <c r="I389" s="20" t="str">
        <f>TEXT(DATOS[[#This Row],[Fecha Ingreso]],"mmmm")</f>
        <v>enero</v>
      </c>
      <c r="J389" s="20" t="str">
        <f>TEXT(DATOS[[#This Row],[Fecha Ingreso]],"yyyy")</f>
        <v>2020</v>
      </c>
      <c r="K389" s="3">
        <v>716</v>
      </c>
      <c r="L389" s="5">
        <v>185.75</v>
      </c>
    </row>
    <row r="390" spans="1:12" x14ac:dyDescent="0.3">
      <c r="A390" t="s">
        <v>394</v>
      </c>
      <c r="B390" t="s">
        <v>1010</v>
      </c>
      <c r="C390">
        <f>LEN(DATOS[[#This Row],[Información]])</f>
        <v>20</v>
      </c>
      <c r="D390">
        <f>FIND("-",DATOS[[#This Row],[Información]])</f>
        <v>10</v>
      </c>
      <c r="E390" t="str">
        <f>LEFT(DATOS[[#This Row],[Información]],DATOS[[#This Row],[separador]]-1)</f>
        <v>Argentina</v>
      </c>
      <c r="F390" t="str">
        <f>RIGHT(DATOS[[#This Row],[Información]],DATOS[[#This Row],[Largo]]-DATOS[[#This Row],[separador]])</f>
        <v>Dominicana</v>
      </c>
      <c r="G390" s="2">
        <v>43848</v>
      </c>
      <c r="H390" s="19" t="str">
        <f>TEXT(DATOS[[#This Row],[Fecha Ingreso]],"ddd")</f>
        <v>sáb</v>
      </c>
      <c r="I390" s="20" t="str">
        <f>TEXT(DATOS[[#This Row],[Fecha Ingreso]],"mmmm")</f>
        <v>enero</v>
      </c>
      <c r="J390" s="20" t="str">
        <f>TEXT(DATOS[[#This Row],[Fecha Ingreso]],"yyyy")</f>
        <v>2020</v>
      </c>
      <c r="K390" s="3">
        <v>3506</v>
      </c>
      <c r="L390" s="5">
        <v>208.54</v>
      </c>
    </row>
    <row r="391" spans="1:12" x14ac:dyDescent="0.3">
      <c r="A391" t="s">
        <v>395</v>
      </c>
      <c r="B391" t="s">
        <v>962</v>
      </c>
      <c r="C391">
        <f>LEN(DATOS[[#This Row],[Información]])</f>
        <v>17</v>
      </c>
      <c r="D391">
        <f>FIND("-",DATOS[[#This Row],[Información]])</f>
        <v>10</v>
      </c>
      <c r="E391" t="str">
        <f>LEFT(DATOS[[#This Row],[Información]],DATOS[[#This Row],[separador]]-1)</f>
        <v>Argentina</v>
      </c>
      <c r="F391" t="str">
        <f>RIGHT(DATOS[[#This Row],[Información]],DATOS[[#This Row],[Largo]]-DATOS[[#This Row],[separador]])</f>
        <v>Fortuna</v>
      </c>
      <c r="G391" s="2">
        <v>43852</v>
      </c>
      <c r="H391" s="19" t="str">
        <f>TEXT(DATOS[[#This Row],[Fecha Ingreso]],"ddd")</f>
        <v>mié</v>
      </c>
      <c r="I391" s="20" t="str">
        <f>TEXT(DATOS[[#This Row],[Fecha Ingreso]],"mmmm")</f>
        <v>enero</v>
      </c>
      <c r="J391" s="20" t="str">
        <f>TEXT(DATOS[[#This Row],[Fecha Ingreso]],"yyyy")</f>
        <v>2020</v>
      </c>
      <c r="K391" s="3">
        <v>1487</v>
      </c>
      <c r="L391" s="5">
        <v>119.28</v>
      </c>
    </row>
    <row r="392" spans="1:12" x14ac:dyDescent="0.3">
      <c r="A392" t="s">
        <v>396</v>
      </c>
      <c r="B392" t="s">
        <v>990</v>
      </c>
      <c r="C392">
        <f>LEN(DATOS[[#This Row],[Información]])</f>
        <v>15</v>
      </c>
      <c r="D392">
        <f>FIND("-",DATOS[[#This Row],[Información]])</f>
        <v>7</v>
      </c>
      <c r="E392" t="str">
        <f>LEFT(DATOS[[#This Row],[Información]],DATOS[[#This Row],[separador]]-1)</f>
        <v>Canadá</v>
      </c>
      <c r="F392" t="str">
        <f>RIGHT(DATOS[[#This Row],[Información]],DATOS[[#This Row],[Largo]]-DATOS[[#This Row],[separador]])</f>
        <v>San José</v>
      </c>
      <c r="G392" s="2">
        <v>43834</v>
      </c>
      <c r="H392" s="19" t="str">
        <f>TEXT(DATOS[[#This Row],[Fecha Ingreso]],"ddd")</f>
        <v>sáb</v>
      </c>
      <c r="I392" s="20" t="str">
        <f>TEXT(DATOS[[#This Row],[Fecha Ingreso]],"mmmm")</f>
        <v>enero</v>
      </c>
      <c r="J392" s="20" t="str">
        <f>TEXT(DATOS[[#This Row],[Fecha Ingreso]],"yyyy")</f>
        <v>2020</v>
      </c>
      <c r="K392" s="3">
        <v>3297</v>
      </c>
      <c r="L392" s="5">
        <v>447.86</v>
      </c>
    </row>
    <row r="393" spans="1:12" x14ac:dyDescent="0.3">
      <c r="A393" t="s">
        <v>397</v>
      </c>
      <c r="B393" t="s">
        <v>975</v>
      </c>
      <c r="C393">
        <f>LEN(DATOS[[#This Row],[Información]])</f>
        <v>26</v>
      </c>
      <c r="D393">
        <f>FIND("-",DATOS[[#This Row],[Información]])</f>
        <v>15</v>
      </c>
      <c r="E393" t="str">
        <f>LEFT(DATOS[[#This Row],[Información]],DATOS[[#This Row],[separador]]-1)</f>
        <v>Estados Unidos</v>
      </c>
      <c r="F393" t="str">
        <f>RIGHT(DATOS[[#This Row],[Información]],DATOS[[#This Row],[Largo]]-DATOS[[#This Row],[separador]])</f>
        <v>Río Celeste</v>
      </c>
      <c r="G393" s="2">
        <v>43884</v>
      </c>
      <c r="H393" s="19" t="str">
        <f>TEXT(DATOS[[#This Row],[Fecha Ingreso]],"ddd")</f>
        <v>dom</v>
      </c>
      <c r="I393" s="20" t="str">
        <f>TEXT(DATOS[[#This Row],[Fecha Ingreso]],"mmmm")</f>
        <v>febrero</v>
      </c>
      <c r="J393" s="20" t="str">
        <f>TEXT(DATOS[[#This Row],[Fecha Ingreso]],"yyyy")</f>
        <v>2020</v>
      </c>
      <c r="K393" s="3">
        <v>1945</v>
      </c>
      <c r="L393" s="5">
        <v>370.41</v>
      </c>
    </row>
    <row r="394" spans="1:12" x14ac:dyDescent="0.3">
      <c r="A394" t="s">
        <v>398</v>
      </c>
      <c r="B394" t="s">
        <v>958</v>
      </c>
      <c r="C394">
        <f>LEN(DATOS[[#This Row],[Información]])</f>
        <v>13</v>
      </c>
      <c r="D394">
        <f>FIND("-",DATOS[[#This Row],[Información]])</f>
        <v>6</v>
      </c>
      <c r="E394" t="str">
        <f>LEFT(DATOS[[#This Row],[Información]],DATOS[[#This Row],[separador]]-1)</f>
        <v>China</v>
      </c>
      <c r="F394" t="str">
        <f>RIGHT(DATOS[[#This Row],[Información]],DATOS[[#This Row],[Largo]]-DATOS[[#This Row],[separador]])</f>
        <v>Fortuna</v>
      </c>
      <c r="G394" s="2">
        <v>43885</v>
      </c>
      <c r="H394" s="19" t="str">
        <f>TEXT(DATOS[[#This Row],[Fecha Ingreso]],"ddd")</f>
        <v>lun</v>
      </c>
      <c r="I394" s="20" t="str">
        <f>TEXT(DATOS[[#This Row],[Fecha Ingreso]],"mmmm")</f>
        <v>febrero</v>
      </c>
      <c r="J394" s="20" t="str">
        <f>TEXT(DATOS[[#This Row],[Fecha Ingreso]],"yyyy")</f>
        <v>2020</v>
      </c>
      <c r="K394" s="3">
        <v>5623</v>
      </c>
      <c r="L394" s="5">
        <v>62.43</v>
      </c>
    </row>
    <row r="395" spans="1:12" x14ac:dyDescent="0.3">
      <c r="A395" t="s">
        <v>399</v>
      </c>
      <c r="B395" t="s">
        <v>1024</v>
      </c>
      <c r="C395">
        <f>LEN(DATOS[[#This Row],[Información]])</f>
        <v>14</v>
      </c>
      <c r="D395">
        <f>FIND("-",DATOS[[#This Row],[Información]])</f>
        <v>7</v>
      </c>
      <c r="E395" t="str">
        <f>LEFT(DATOS[[#This Row],[Información]],DATOS[[#This Row],[separador]]-1)</f>
        <v>México</v>
      </c>
      <c r="F395" t="str">
        <f>RIGHT(DATOS[[#This Row],[Información]],DATOS[[#This Row],[Largo]]-DATOS[[#This Row],[separador]])</f>
        <v>Fortuna</v>
      </c>
      <c r="G395" s="2">
        <v>43878</v>
      </c>
      <c r="H395" s="19" t="str">
        <f>TEXT(DATOS[[#This Row],[Fecha Ingreso]],"ddd")</f>
        <v>lun</v>
      </c>
      <c r="I395" s="20" t="str">
        <f>TEXT(DATOS[[#This Row],[Fecha Ingreso]],"mmmm")</f>
        <v>febrero</v>
      </c>
      <c r="J395" s="20" t="str">
        <f>TEXT(DATOS[[#This Row],[Fecha Ingreso]],"yyyy")</f>
        <v>2020</v>
      </c>
      <c r="K395" s="3">
        <v>5319</v>
      </c>
      <c r="L395" s="5">
        <v>493.79</v>
      </c>
    </row>
    <row r="396" spans="1:12" x14ac:dyDescent="0.3">
      <c r="A396" t="s">
        <v>400</v>
      </c>
      <c r="B396" t="s">
        <v>963</v>
      </c>
      <c r="C396">
        <f>LEN(DATOS[[#This Row],[Información]])</f>
        <v>15</v>
      </c>
      <c r="D396">
        <f>FIND("-",DATOS[[#This Row],[Información]])</f>
        <v>7</v>
      </c>
      <c r="E396" t="str">
        <f>LEFT(DATOS[[#This Row],[Información]],DATOS[[#This Row],[separador]]-1)</f>
        <v>España</v>
      </c>
      <c r="F396" t="str">
        <f>RIGHT(DATOS[[#This Row],[Información]],DATOS[[#This Row],[Largo]]-DATOS[[#This Row],[separador]])</f>
        <v>San José</v>
      </c>
      <c r="G396" s="2">
        <v>43831</v>
      </c>
      <c r="H396" s="19" t="str">
        <f>TEXT(DATOS[[#This Row],[Fecha Ingreso]],"ddd")</f>
        <v>mié</v>
      </c>
      <c r="I396" s="20" t="str">
        <f>TEXT(DATOS[[#This Row],[Fecha Ingreso]],"mmmm")</f>
        <v>enero</v>
      </c>
      <c r="J396" s="20" t="str">
        <f>TEXT(DATOS[[#This Row],[Fecha Ingreso]],"yyyy")</f>
        <v>2020</v>
      </c>
      <c r="K396" s="3">
        <v>1399</v>
      </c>
      <c r="L396" s="5">
        <v>434.51</v>
      </c>
    </row>
    <row r="397" spans="1:12" x14ac:dyDescent="0.3">
      <c r="A397" t="s">
        <v>401</v>
      </c>
      <c r="B397" t="s">
        <v>953</v>
      </c>
      <c r="C397">
        <f>LEN(DATOS[[#This Row],[Información]])</f>
        <v>14</v>
      </c>
      <c r="D397">
        <f>FIND("-",DATOS[[#This Row],[Información]])</f>
        <v>7</v>
      </c>
      <c r="E397" t="str">
        <f>LEFT(DATOS[[#This Row],[Información]],DATOS[[#This Row],[separador]]-1)</f>
        <v>México</v>
      </c>
      <c r="F397" t="str">
        <f>RIGHT(DATOS[[#This Row],[Información]],DATOS[[#This Row],[Largo]]-DATOS[[#This Row],[separador]])</f>
        <v>Liberia</v>
      </c>
      <c r="G397" s="2">
        <v>43832</v>
      </c>
      <c r="H397" s="19" t="str">
        <f>TEXT(DATOS[[#This Row],[Fecha Ingreso]],"ddd")</f>
        <v>jue</v>
      </c>
      <c r="I397" s="20" t="str">
        <f>TEXT(DATOS[[#This Row],[Fecha Ingreso]],"mmmm")</f>
        <v>enero</v>
      </c>
      <c r="J397" s="20" t="str">
        <f>TEXT(DATOS[[#This Row],[Fecha Ingreso]],"yyyy")</f>
        <v>2020</v>
      </c>
      <c r="K397" s="3">
        <v>9854</v>
      </c>
      <c r="L397" s="5">
        <v>68.37</v>
      </c>
    </row>
    <row r="398" spans="1:12" x14ac:dyDescent="0.3">
      <c r="A398" t="s">
        <v>402</v>
      </c>
      <c r="B398" t="s">
        <v>988</v>
      </c>
      <c r="C398">
        <f>LEN(DATOS[[#This Row],[Información]])</f>
        <v>14</v>
      </c>
      <c r="D398">
        <f>FIND("-",DATOS[[#This Row],[Información]])</f>
        <v>7</v>
      </c>
      <c r="E398" t="str">
        <f>LEFT(DATOS[[#This Row],[Información]],DATOS[[#This Row],[separador]]-1)</f>
        <v>Canadá</v>
      </c>
      <c r="F398" t="str">
        <f>RIGHT(DATOS[[#This Row],[Información]],DATOS[[#This Row],[Largo]]-DATOS[[#This Row],[separador]])</f>
        <v>Fortuna</v>
      </c>
      <c r="G398" s="2">
        <v>43848</v>
      </c>
      <c r="H398" s="19" t="str">
        <f>TEXT(DATOS[[#This Row],[Fecha Ingreso]],"ddd")</f>
        <v>sáb</v>
      </c>
      <c r="I398" s="20" t="str">
        <f>TEXT(DATOS[[#This Row],[Fecha Ingreso]],"mmmm")</f>
        <v>enero</v>
      </c>
      <c r="J398" s="20" t="str">
        <f>TEXT(DATOS[[#This Row],[Fecha Ingreso]],"yyyy")</f>
        <v>2020</v>
      </c>
      <c r="K398" s="3">
        <v>5114</v>
      </c>
      <c r="L398" s="5">
        <v>132.69999999999999</v>
      </c>
    </row>
    <row r="399" spans="1:12" x14ac:dyDescent="0.3">
      <c r="A399" t="s">
        <v>403</v>
      </c>
      <c r="B399" t="s">
        <v>996</v>
      </c>
      <c r="C399">
        <f>LEN(DATOS[[#This Row],[Información]])</f>
        <v>26</v>
      </c>
      <c r="D399">
        <f>FIND("-",DATOS[[#This Row],[Información]])</f>
        <v>15</v>
      </c>
      <c r="E399" t="str">
        <f>LEFT(DATOS[[#This Row],[Información]],DATOS[[#This Row],[separador]]-1)</f>
        <v>Estados Unidos</v>
      </c>
      <c r="F399" t="str">
        <f>RIGHT(DATOS[[#This Row],[Información]],DATOS[[#This Row],[Largo]]-DATOS[[#This Row],[separador]])</f>
        <v>Volcán Poás</v>
      </c>
      <c r="G399" s="2">
        <v>43838</v>
      </c>
      <c r="H399" s="19" t="str">
        <f>TEXT(DATOS[[#This Row],[Fecha Ingreso]],"ddd")</f>
        <v>mié</v>
      </c>
      <c r="I399" s="20" t="str">
        <f>TEXT(DATOS[[#This Row],[Fecha Ingreso]],"mmmm")</f>
        <v>enero</v>
      </c>
      <c r="J399" s="20" t="str">
        <f>TEXT(DATOS[[#This Row],[Fecha Ingreso]],"yyyy")</f>
        <v>2020</v>
      </c>
      <c r="K399" s="3">
        <v>9694</v>
      </c>
      <c r="L399" s="5">
        <v>252.16</v>
      </c>
    </row>
    <row r="400" spans="1:12" x14ac:dyDescent="0.3">
      <c r="A400" t="s">
        <v>404</v>
      </c>
      <c r="B400" t="s">
        <v>959</v>
      </c>
      <c r="C400">
        <f>LEN(DATOS[[#This Row],[Información]])</f>
        <v>20</v>
      </c>
      <c r="D400">
        <f>FIND("-",DATOS[[#This Row],[Información]])</f>
        <v>9</v>
      </c>
      <c r="E400" t="str">
        <f>LEFT(DATOS[[#This Row],[Información]],DATOS[[#This Row],[separador]]-1)</f>
        <v>Alemania</v>
      </c>
      <c r="F400" t="str">
        <f>RIGHT(DATOS[[#This Row],[Información]],DATOS[[#This Row],[Largo]]-DATOS[[#This Row],[separador]])</f>
        <v>Volcán Poás</v>
      </c>
      <c r="G400" s="2">
        <v>43852</v>
      </c>
      <c r="H400" s="19" t="str">
        <f>TEXT(DATOS[[#This Row],[Fecha Ingreso]],"ddd")</f>
        <v>mié</v>
      </c>
      <c r="I400" s="20" t="str">
        <f>TEXT(DATOS[[#This Row],[Fecha Ingreso]],"mmmm")</f>
        <v>enero</v>
      </c>
      <c r="J400" s="20" t="str">
        <f>TEXT(DATOS[[#This Row],[Fecha Ingreso]],"yyyy")</f>
        <v>2020</v>
      </c>
      <c r="K400" s="3">
        <v>4664</v>
      </c>
      <c r="L400" s="5">
        <v>311.93</v>
      </c>
    </row>
    <row r="401" spans="1:12" x14ac:dyDescent="0.3">
      <c r="A401" t="s">
        <v>405</v>
      </c>
      <c r="B401" t="s">
        <v>994</v>
      </c>
      <c r="C401">
        <f>LEN(DATOS[[#This Row],[Información]])</f>
        <v>14</v>
      </c>
      <c r="D401">
        <f>FIND("-",DATOS[[#This Row],[Información]])</f>
        <v>7</v>
      </c>
      <c r="E401" t="str">
        <f>LEFT(DATOS[[#This Row],[Información]],DATOS[[#This Row],[separador]]-1)</f>
        <v>España</v>
      </c>
      <c r="F401" t="str">
        <f>RIGHT(DATOS[[#This Row],[Información]],DATOS[[#This Row],[Largo]]-DATOS[[#This Row],[separador]])</f>
        <v>Fortuna</v>
      </c>
      <c r="G401" s="2">
        <v>43881</v>
      </c>
      <c r="H401" s="19" t="str">
        <f>TEXT(DATOS[[#This Row],[Fecha Ingreso]],"ddd")</f>
        <v>jue</v>
      </c>
      <c r="I401" s="20" t="str">
        <f>TEXT(DATOS[[#This Row],[Fecha Ingreso]],"mmmm")</f>
        <v>febrero</v>
      </c>
      <c r="J401" s="20" t="str">
        <f>TEXT(DATOS[[#This Row],[Fecha Ingreso]],"yyyy")</f>
        <v>2020</v>
      </c>
      <c r="K401" s="3">
        <v>958</v>
      </c>
      <c r="L401" s="5">
        <v>345.15</v>
      </c>
    </row>
    <row r="402" spans="1:12" x14ac:dyDescent="0.3">
      <c r="A402" t="s">
        <v>406</v>
      </c>
      <c r="B402" t="s">
        <v>1002</v>
      </c>
      <c r="C402">
        <f>LEN(DATOS[[#This Row],[Información]])</f>
        <v>18</v>
      </c>
      <c r="D402">
        <f>FIND("-",DATOS[[#This Row],[Información]])</f>
        <v>6</v>
      </c>
      <c r="E402" t="str">
        <f>LEFT(DATOS[[#This Row],[Información]],DATOS[[#This Row],[separador]]-1)</f>
        <v>China</v>
      </c>
      <c r="F402" t="str">
        <f>RIGHT(DATOS[[#This Row],[Información]],DATOS[[#This Row],[Largo]]-DATOS[[#This Row],[separador]])</f>
        <v>Puerto Viejo</v>
      </c>
      <c r="G402" s="2">
        <v>43845</v>
      </c>
      <c r="H402" s="19" t="str">
        <f>TEXT(DATOS[[#This Row],[Fecha Ingreso]],"ddd")</f>
        <v>mié</v>
      </c>
      <c r="I402" s="20" t="str">
        <f>TEXT(DATOS[[#This Row],[Fecha Ingreso]],"mmmm")</f>
        <v>enero</v>
      </c>
      <c r="J402" s="20" t="str">
        <f>TEXT(DATOS[[#This Row],[Fecha Ingreso]],"yyyy")</f>
        <v>2020</v>
      </c>
      <c r="K402" s="3">
        <v>6029</v>
      </c>
      <c r="L402" s="5">
        <v>140.44999999999999</v>
      </c>
    </row>
    <row r="403" spans="1:12" x14ac:dyDescent="0.3">
      <c r="A403" t="s">
        <v>407</v>
      </c>
      <c r="B403" t="s">
        <v>1023</v>
      </c>
      <c r="C403">
        <f>LEN(DATOS[[#This Row],[Información]])</f>
        <v>23</v>
      </c>
      <c r="D403">
        <f>FIND("-",DATOS[[#This Row],[Información]])</f>
        <v>12</v>
      </c>
      <c r="E403" t="str">
        <f>LEFT(DATOS[[#This Row],[Información]],DATOS[[#This Row],[separador]]-1)</f>
        <v>Reino Unido</v>
      </c>
      <c r="F403" t="str">
        <f>RIGHT(DATOS[[#This Row],[Información]],DATOS[[#This Row],[Largo]]-DATOS[[#This Row],[separador]])</f>
        <v>Río Celeste</v>
      </c>
      <c r="G403" s="2">
        <v>43857</v>
      </c>
      <c r="H403" s="19" t="str">
        <f>TEXT(DATOS[[#This Row],[Fecha Ingreso]],"ddd")</f>
        <v>lun</v>
      </c>
      <c r="I403" s="20" t="str">
        <f>TEXT(DATOS[[#This Row],[Fecha Ingreso]],"mmmm")</f>
        <v>enero</v>
      </c>
      <c r="J403" s="20" t="str">
        <f>TEXT(DATOS[[#This Row],[Fecha Ingreso]],"yyyy")</f>
        <v>2020</v>
      </c>
      <c r="K403" s="3">
        <v>2911</v>
      </c>
      <c r="L403" s="5">
        <v>151.78</v>
      </c>
    </row>
    <row r="404" spans="1:12" x14ac:dyDescent="0.3">
      <c r="A404" t="s">
        <v>408</v>
      </c>
      <c r="B404" t="s">
        <v>957</v>
      </c>
      <c r="C404">
        <f>LEN(DATOS[[#This Row],[Información]])</f>
        <v>24</v>
      </c>
      <c r="D404">
        <f>FIND("-",DATOS[[#This Row],[Información]])</f>
        <v>10</v>
      </c>
      <c r="E404" t="str">
        <f>LEFT(DATOS[[#This Row],[Información]],DATOS[[#This Row],[separador]]-1)</f>
        <v>Argentina</v>
      </c>
      <c r="F404" t="str">
        <f>RIGHT(DATOS[[#This Row],[Información]],DATOS[[#This Row],[Largo]]-DATOS[[#This Row],[separador]])</f>
        <v>Manuel Antonio</v>
      </c>
      <c r="G404" s="2">
        <v>43885</v>
      </c>
      <c r="H404" s="19" t="str">
        <f>TEXT(DATOS[[#This Row],[Fecha Ingreso]],"ddd")</f>
        <v>lun</v>
      </c>
      <c r="I404" s="20" t="str">
        <f>TEXT(DATOS[[#This Row],[Fecha Ingreso]],"mmmm")</f>
        <v>febrero</v>
      </c>
      <c r="J404" s="20" t="str">
        <f>TEXT(DATOS[[#This Row],[Fecha Ingreso]],"yyyy")</f>
        <v>2020</v>
      </c>
      <c r="K404" s="3">
        <v>4811</v>
      </c>
      <c r="L404" s="5">
        <v>313.55</v>
      </c>
    </row>
    <row r="405" spans="1:12" x14ac:dyDescent="0.3">
      <c r="A405" t="s">
        <v>409</v>
      </c>
      <c r="B405" t="s">
        <v>1014</v>
      </c>
      <c r="C405">
        <f>LEN(DATOS[[#This Row],[Información]])</f>
        <v>19</v>
      </c>
      <c r="D405">
        <f>FIND("-",DATOS[[#This Row],[Información]])</f>
        <v>12</v>
      </c>
      <c r="E405" t="str">
        <f>LEFT(DATOS[[#This Row],[Información]],DATOS[[#This Row],[separador]]-1)</f>
        <v>Reino Unido</v>
      </c>
      <c r="F405" t="str">
        <f>RIGHT(DATOS[[#This Row],[Información]],DATOS[[#This Row],[Largo]]-DATOS[[#This Row],[separador]])</f>
        <v>Fortuna</v>
      </c>
      <c r="G405" s="2">
        <v>43851</v>
      </c>
      <c r="H405" s="19" t="str">
        <f>TEXT(DATOS[[#This Row],[Fecha Ingreso]],"ddd")</f>
        <v>mar</v>
      </c>
      <c r="I405" s="20" t="str">
        <f>TEXT(DATOS[[#This Row],[Fecha Ingreso]],"mmmm")</f>
        <v>enero</v>
      </c>
      <c r="J405" s="20" t="str">
        <f>TEXT(DATOS[[#This Row],[Fecha Ingreso]],"yyyy")</f>
        <v>2020</v>
      </c>
      <c r="K405" s="3">
        <v>748</v>
      </c>
      <c r="L405" s="5">
        <v>278.97000000000003</v>
      </c>
    </row>
    <row r="406" spans="1:12" x14ac:dyDescent="0.3">
      <c r="A406" t="s">
        <v>410</v>
      </c>
      <c r="B406" t="s">
        <v>992</v>
      </c>
      <c r="C406">
        <f>LEN(DATOS[[#This Row],[Información]])</f>
        <v>26</v>
      </c>
      <c r="D406">
        <f>FIND("-",DATOS[[#This Row],[Información]])</f>
        <v>12</v>
      </c>
      <c r="E406" t="str">
        <f>LEFT(DATOS[[#This Row],[Información]],DATOS[[#This Row],[separador]]-1)</f>
        <v>Reino Unido</v>
      </c>
      <c r="F406" t="str">
        <f>RIGHT(DATOS[[#This Row],[Información]],DATOS[[#This Row],[Largo]]-DATOS[[#This Row],[separador]])</f>
        <v>Manuel Antonio</v>
      </c>
      <c r="G406" s="2">
        <v>43875</v>
      </c>
      <c r="H406" s="19" t="str">
        <f>TEXT(DATOS[[#This Row],[Fecha Ingreso]],"ddd")</f>
        <v>vie</v>
      </c>
      <c r="I406" s="20" t="str">
        <f>TEXT(DATOS[[#This Row],[Fecha Ingreso]],"mmmm")</f>
        <v>febrero</v>
      </c>
      <c r="J406" s="20" t="str">
        <f>TEXT(DATOS[[#This Row],[Fecha Ingreso]],"yyyy")</f>
        <v>2020</v>
      </c>
      <c r="K406" s="3">
        <v>1830</v>
      </c>
      <c r="L406" s="5">
        <v>86.47</v>
      </c>
    </row>
    <row r="407" spans="1:12" x14ac:dyDescent="0.3">
      <c r="A407" t="s">
        <v>411</v>
      </c>
      <c r="B407" t="s">
        <v>964</v>
      </c>
      <c r="C407">
        <f>LEN(DATOS[[#This Row],[Información]])</f>
        <v>19</v>
      </c>
      <c r="D407">
        <f>FIND("-",DATOS[[#This Row],[Información]])</f>
        <v>7</v>
      </c>
      <c r="E407" t="str">
        <f>LEFT(DATOS[[#This Row],[Información]],DATOS[[#This Row],[separador]]-1)</f>
        <v>México</v>
      </c>
      <c r="F407" t="str">
        <f>RIGHT(DATOS[[#This Row],[Información]],DATOS[[#This Row],[Largo]]-DATOS[[#This Row],[separador]])</f>
        <v>Puerto Viejo</v>
      </c>
      <c r="G407" s="2">
        <v>43863</v>
      </c>
      <c r="H407" s="19" t="str">
        <f>TEXT(DATOS[[#This Row],[Fecha Ingreso]],"ddd")</f>
        <v>dom</v>
      </c>
      <c r="I407" s="20" t="str">
        <f>TEXT(DATOS[[#This Row],[Fecha Ingreso]],"mmmm")</f>
        <v>febrero</v>
      </c>
      <c r="J407" s="20" t="str">
        <f>TEXT(DATOS[[#This Row],[Fecha Ingreso]],"yyyy")</f>
        <v>2020</v>
      </c>
      <c r="K407" s="3">
        <v>1280</v>
      </c>
      <c r="L407" s="5">
        <v>403.98</v>
      </c>
    </row>
    <row r="408" spans="1:12" x14ac:dyDescent="0.3">
      <c r="A408" t="s">
        <v>412</v>
      </c>
      <c r="B408" t="s">
        <v>1018</v>
      </c>
      <c r="C408">
        <f>LEN(DATOS[[#This Row],[Información]])</f>
        <v>19</v>
      </c>
      <c r="D408">
        <f>FIND("-",DATOS[[#This Row],[Información]])</f>
        <v>9</v>
      </c>
      <c r="E408" t="str">
        <f>LEFT(DATOS[[#This Row],[Información]],DATOS[[#This Row],[separador]]-1)</f>
        <v>Alemania</v>
      </c>
      <c r="F408" t="str">
        <f>RIGHT(DATOS[[#This Row],[Información]],DATOS[[#This Row],[Largo]]-DATOS[[#This Row],[separador]])</f>
        <v>Dominicana</v>
      </c>
      <c r="G408" s="2">
        <v>43851</v>
      </c>
      <c r="H408" s="19" t="str">
        <f>TEXT(DATOS[[#This Row],[Fecha Ingreso]],"ddd")</f>
        <v>mar</v>
      </c>
      <c r="I408" s="20" t="str">
        <f>TEXT(DATOS[[#This Row],[Fecha Ingreso]],"mmmm")</f>
        <v>enero</v>
      </c>
      <c r="J408" s="20" t="str">
        <f>TEXT(DATOS[[#This Row],[Fecha Ingreso]],"yyyy")</f>
        <v>2020</v>
      </c>
      <c r="K408" s="3">
        <v>4008</v>
      </c>
      <c r="L408" s="5">
        <v>88.56</v>
      </c>
    </row>
    <row r="409" spans="1:12" x14ac:dyDescent="0.3">
      <c r="A409" t="s">
        <v>413</v>
      </c>
      <c r="B409" t="s">
        <v>1011</v>
      </c>
      <c r="C409">
        <f>LEN(DATOS[[#This Row],[Información]])</f>
        <v>17</v>
      </c>
      <c r="D409">
        <f>FIND("-",DATOS[[#This Row],[Información]])</f>
        <v>9</v>
      </c>
      <c r="E409" t="str">
        <f>LEFT(DATOS[[#This Row],[Información]],DATOS[[#This Row],[separador]]-1)</f>
        <v>Alemania</v>
      </c>
      <c r="F409" t="str">
        <f>RIGHT(DATOS[[#This Row],[Información]],DATOS[[#This Row],[Largo]]-DATOS[[#This Row],[separador]])</f>
        <v>San José</v>
      </c>
      <c r="G409" s="2">
        <v>43832</v>
      </c>
      <c r="H409" s="19" t="str">
        <f>TEXT(DATOS[[#This Row],[Fecha Ingreso]],"ddd")</f>
        <v>jue</v>
      </c>
      <c r="I409" s="20" t="str">
        <f>TEXT(DATOS[[#This Row],[Fecha Ingreso]],"mmmm")</f>
        <v>enero</v>
      </c>
      <c r="J409" s="20" t="str">
        <f>TEXT(DATOS[[#This Row],[Fecha Ingreso]],"yyyy")</f>
        <v>2020</v>
      </c>
      <c r="K409" s="3">
        <v>1947</v>
      </c>
      <c r="L409" s="5">
        <v>282.87</v>
      </c>
    </row>
    <row r="410" spans="1:12" x14ac:dyDescent="0.3">
      <c r="A410" t="s">
        <v>414</v>
      </c>
      <c r="B410" t="s">
        <v>973</v>
      </c>
      <c r="C410">
        <f>LEN(DATOS[[#This Row],[Información]])</f>
        <v>22</v>
      </c>
      <c r="D410">
        <f>FIND("-",DATOS[[#This Row],[Información]])</f>
        <v>10</v>
      </c>
      <c r="E410" t="str">
        <f>LEFT(DATOS[[#This Row],[Información]],DATOS[[#This Row],[separador]]-1)</f>
        <v>Argentina</v>
      </c>
      <c r="F410" t="str">
        <f>RIGHT(DATOS[[#This Row],[Información]],DATOS[[#This Row],[Largo]]-DATOS[[#This Row],[separador]])</f>
        <v>Puerto Viejo</v>
      </c>
      <c r="G410" s="2">
        <v>43839</v>
      </c>
      <c r="H410" s="19" t="str">
        <f>TEXT(DATOS[[#This Row],[Fecha Ingreso]],"ddd")</f>
        <v>jue</v>
      </c>
      <c r="I410" s="20" t="str">
        <f>TEXT(DATOS[[#This Row],[Fecha Ingreso]],"mmmm")</f>
        <v>enero</v>
      </c>
      <c r="J410" s="20" t="str">
        <f>TEXT(DATOS[[#This Row],[Fecha Ingreso]],"yyyy")</f>
        <v>2020</v>
      </c>
      <c r="K410" s="3">
        <v>8650</v>
      </c>
      <c r="L410" s="5">
        <v>466.33</v>
      </c>
    </row>
    <row r="411" spans="1:12" x14ac:dyDescent="0.3">
      <c r="A411" t="s">
        <v>415</v>
      </c>
      <c r="B411" t="s">
        <v>975</v>
      </c>
      <c r="C411">
        <f>LEN(DATOS[[#This Row],[Información]])</f>
        <v>26</v>
      </c>
      <c r="D411">
        <f>FIND("-",DATOS[[#This Row],[Información]])</f>
        <v>15</v>
      </c>
      <c r="E411" t="str">
        <f>LEFT(DATOS[[#This Row],[Información]],DATOS[[#This Row],[separador]]-1)</f>
        <v>Estados Unidos</v>
      </c>
      <c r="F411" t="str">
        <f>RIGHT(DATOS[[#This Row],[Información]],DATOS[[#This Row],[Largo]]-DATOS[[#This Row],[separador]])</f>
        <v>Río Celeste</v>
      </c>
      <c r="G411" s="2">
        <v>43873</v>
      </c>
      <c r="H411" s="19" t="str">
        <f>TEXT(DATOS[[#This Row],[Fecha Ingreso]],"ddd")</f>
        <v>mié</v>
      </c>
      <c r="I411" s="20" t="str">
        <f>TEXT(DATOS[[#This Row],[Fecha Ingreso]],"mmmm")</f>
        <v>febrero</v>
      </c>
      <c r="J411" s="20" t="str">
        <f>TEXT(DATOS[[#This Row],[Fecha Ingreso]],"yyyy")</f>
        <v>2020</v>
      </c>
      <c r="K411" s="3">
        <v>6605</v>
      </c>
      <c r="L411" s="5">
        <v>119.73</v>
      </c>
    </row>
    <row r="412" spans="1:12" x14ac:dyDescent="0.3">
      <c r="A412" t="s">
        <v>416</v>
      </c>
      <c r="B412" t="s">
        <v>992</v>
      </c>
      <c r="C412">
        <f>LEN(DATOS[[#This Row],[Información]])</f>
        <v>26</v>
      </c>
      <c r="D412">
        <f>FIND("-",DATOS[[#This Row],[Información]])</f>
        <v>12</v>
      </c>
      <c r="E412" t="str">
        <f>LEFT(DATOS[[#This Row],[Información]],DATOS[[#This Row],[separador]]-1)</f>
        <v>Reino Unido</v>
      </c>
      <c r="F412" t="str">
        <f>RIGHT(DATOS[[#This Row],[Información]],DATOS[[#This Row],[Largo]]-DATOS[[#This Row],[separador]])</f>
        <v>Manuel Antonio</v>
      </c>
      <c r="G412" s="2">
        <v>43870</v>
      </c>
      <c r="H412" s="19" t="str">
        <f>TEXT(DATOS[[#This Row],[Fecha Ingreso]],"ddd")</f>
        <v>dom</v>
      </c>
      <c r="I412" s="20" t="str">
        <f>TEXT(DATOS[[#This Row],[Fecha Ingreso]],"mmmm")</f>
        <v>febrero</v>
      </c>
      <c r="J412" s="20" t="str">
        <f>TEXT(DATOS[[#This Row],[Fecha Ingreso]],"yyyy")</f>
        <v>2020</v>
      </c>
      <c r="K412" s="3">
        <v>5252</v>
      </c>
      <c r="L412" s="5">
        <v>429.84</v>
      </c>
    </row>
    <row r="413" spans="1:12" x14ac:dyDescent="0.3">
      <c r="A413" t="s">
        <v>417</v>
      </c>
      <c r="B413" t="s">
        <v>955</v>
      </c>
      <c r="C413">
        <f>LEN(DATOS[[#This Row],[Información]])</f>
        <v>21</v>
      </c>
      <c r="D413">
        <f>FIND("-",DATOS[[#This Row],[Información]])</f>
        <v>9</v>
      </c>
      <c r="E413" t="str">
        <f>LEFT(DATOS[[#This Row],[Información]],DATOS[[#This Row],[separador]]-1)</f>
        <v>Alemania</v>
      </c>
      <c r="F413" t="str">
        <f>RIGHT(DATOS[[#This Row],[Información]],DATOS[[#This Row],[Largo]]-DATOS[[#This Row],[separador]])</f>
        <v>Puerto Viejo</v>
      </c>
      <c r="G413" s="2">
        <v>43865</v>
      </c>
      <c r="H413" s="19" t="str">
        <f>TEXT(DATOS[[#This Row],[Fecha Ingreso]],"ddd")</f>
        <v>mar</v>
      </c>
      <c r="I413" s="20" t="str">
        <f>TEXT(DATOS[[#This Row],[Fecha Ingreso]],"mmmm")</f>
        <v>febrero</v>
      </c>
      <c r="J413" s="20" t="str">
        <f>TEXT(DATOS[[#This Row],[Fecha Ingreso]],"yyyy")</f>
        <v>2020</v>
      </c>
      <c r="K413" s="3">
        <v>3072</v>
      </c>
      <c r="L413" s="5">
        <v>381.55</v>
      </c>
    </row>
    <row r="414" spans="1:12" x14ac:dyDescent="0.3">
      <c r="A414" t="s">
        <v>418</v>
      </c>
      <c r="B414" t="s">
        <v>1023</v>
      </c>
      <c r="C414">
        <f>LEN(DATOS[[#This Row],[Información]])</f>
        <v>23</v>
      </c>
      <c r="D414">
        <f>FIND("-",DATOS[[#This Row],[Información]])</f>
        <v>12</v>
      </c>
      <c r="E414" t="str">
        <f>LEFT(DATOS[[#This Row],[Información]],DATOS[[#This Row],[separador]]-1)</f>
        <v>Reino Unido</v>
      </c>
      <c r="F414" t="str">
        <f>RIGHT(DATOS[[#This Row],[Información]],DATOS[[#This Row],[Largo]]-DATOS[[#This Row],[separador]])</f>
        <v>Río Celeste</v>
      </c>
      <c r="G414" s="2">
        <v>43855</v>
      </c>
      <c r="H414" s="19" t="str">
        <f>TEXT(DATOS[[#This Row],[Fecha Ingreso]],"ddd")</f>
        <v>sáb</v>
      </c>
      <c r="I414" s="20" t="str">
        <f>TEXT(DATOS[[#This Row],[Fecha Ingreso]],"mmmm")</f>
        <v>enero</v>
      </c>
      <c r="J414" s="20" t="str">
        <f>TEXT(DATOS[[#This Row],[Fecha Ingreso]],"yyyy")</f>
        <v>2020</v>
      </c>
      <c r="K414" s="3">
        <v>5881</v>
      </c>
      <c r="L414" s="5">
        <v>379.04</v>
      </c>
    </row>
    <row r="415" spans="1:12" x14ac:dyDescent="0.3">
      <c r="A415" t="s">
        <v>419</v>
      </c>
      <c r="B415" t="s">
        <v>979</v>
      </c>
      <c r="C415">
        <f>LEN(DATOS[[#This Row],[Información]])</f>
        <v>16</v>
      </c>
      <c r="D415">
        <f>FIND("-",DATOS[[#This Row],[Información]])</f>
        <v>9</v>
      </c>
      <c r="E415" t="str">
        <f>LEFT(DATOS[[#This Row],[Información]],DATOS[[#This Row],[separador]]-1)</f>
        <v>Alemania</v>
      </c>
      <c r="F415" t="str">
        <f>RIGHT(DATOS[[#This Row],[Información]],DATOS[[#This Row],[Largo]]-DATOS[[#This Row],[separador]])</f>
        <v>Liberia</v>
      </c>
      <c r="G415" s="2">
        <v>43837</v>
      </c>
      <c r="H415" s="19" t="str">
        <f>TEXT(DATOS[[#This Row],[Fecha Ingreso]],"ddd")</f>
        <v>mar</v>
      </c>
      <c r="I415" s="20" t="str">
        <f>TEXT(DATOS[[#This Row],[Fecha Ingreso]],"mmmm")</f>
        <v>enero</v>
      </c>
      <c r="J415" s="20" t="str">
        <f>TEXT(DATOS[[#This Row],[Fecha Ingreso]],"yyyy")</f>
        <v>2020</v>
      </c>
      <c r="K415" s="3">
        <v>2395</v>
      </c>
      <c r="L415" s="5">
        <v>285.62</v>
      </c>
    </row>
    <row r="416" spans="1:12" x14ac:dyDescent="0.3">
      <c r="A416" t="s">
        <v>420</v>
      </c>
      <c r="B416" t="s">
        <v>1022</v>
      </c>
      <c r="C416">
        <f>LEN(DATOS[[#This Row],[Información]])</f>
        <v>16</v>
      </c>
      <c r="D416">
        <f>FIND("-",DATOS[[#This Row],[Información]])</f>
        <v>7</v>
      </c>
      <c r="E416" t="str">
        <f>LEFT(DATOS[[#This Row],[Información]],DATOS[[#This Row],[separador]]-1)</f>
        <v>Canadá</v>
      </c>
      <c r="F416" t="str">
        <f>RIGHT(DATOS[[#This Row],[Información]],DATOS[[#This Row],[Largo]]-DATOS[[#This Row],[separador]])</f>
        <v>Sarapiquí</v>
      </c>
      <c r="G416" s="2">
        <v>43848</v>
      </c>
      <c r="H416" s="19" t="str">
        <f>TEXT(DATOS[[#This Row],[Fecha Ingreso]],"ddd")</f>
        <v>sáb</v>
      </c>
      <c r="I416" s="20" t="str">
        <f>TEXT(DATOS[[#This Row],[Fecha Ingreso]],"mmmm")</f>
        <v>enero</v>
      </c>
      <c r="J416" s="20" t="str">
        <f>TEXT(DATOS[[#This Row],[Fecha Ingreso]],"yyyy")</f>
        <v>2020</v>
      </c>
      <c r="K416" s="3">
        <v>496</v>
      </c>
      <c r="L416" s="5">
        <v>64.45</v>
      </c>
    </row>
    <row r="417" spans="1:12" x14ac:dyDescent="0.3">
      <c r="A417" t="s">
        <v>421</v>
      </c>
      <c r="B417" t="s">
        <v>964</v>
      </c>
      <c r="C417">
        <f>LEN(DATOS[[#This Row],[Información]])</f>
        <v>19</v>
      </c>
      <c r="D417">
        <f>FIND("-",DATOS[[#This Row],[Información]])</f>
        <v>7</v>
      </c>
      <c r="E417" t="str">
        <f>LEFT(DATOS[[#This Row],[Información]],DATOS[[#This Row],[separador]]-1)</f>
        <v>México</v>
      </c>
      <c r="F417" t="str">
        <f>RIGHT(DATOS[[#This Row],[Información]],DATOS[[#This Row],[Largo]]-DATOS[[#This Row],[separador]])</f>
        <v>Puerto Viejo</v>
      </c>
      <c r="G417" s="2">
        <v>43833</v>
      </c>
      <c r="H417" s="19" t="str">
        <f>TEXT(DATOS[[#This Row],[Fecha Ingreso]],"ddd")</f>
        <v>vie</v>
      </c>
      <c r="I417" s="20" t="str">
        <f>TEXT(DATOS[[#This Row],[Fecha Ingreso]],"mmmm")</f>
        <v>enero</v>
      </c>
      <c r="J417" s="20" t="str">
        <f>TEXT(DATOS[[#This Row],[Fecha Ingreso]],"yyyy")</f>
        <v>2020</v>
      </c>
      <c r="K417" s="3">
        <v>2414</v>
      </c>
      <c r="L417" s="5">
        <v>289.57</v>
      </c>
    </row>
    <row r="418" spans="1:12" x14ac:dyDescent="0.3">
      <c r="A418" t="s">
        <v>422</v>
      </c>
      <c r="B418" t="s">
        <v>981</v>
      </c>
      <c r="C418">
        <f>LEN(DATOS[[#This Row],[Información]])</f>
        <v>22</v>
      </c>
      <c r="D418">
        <f>FIND("-",DATOS[[#This Row],[Información]])</f>
        <v>12</v>
      </c>
      <c r="E418" t="str">
        <f>LEFT(DATOS[[#This Row],[Información]],DATOS[[#This Row],[separador]]-1)</f>
        <v>Reino Unido</v>
      </c>
      <c r="F418" t="str">
        <f>RIGHT(DATOS[[#This Row],[Información]],DATOS[[#This Row],[Largo]]-DATOS[[#This Row],[separador]])</f>
        <v>Dominicana</v>
      </c>
      <c r="G418" s="2">
        <v>43865</v>
      </c>
      <c r="H418" s="19" t="str">
        <f>TEXT(DATOS[[#This Row],[Fecha Ingreso]],"ddd")</f>
        <v>mar</v>
      </c>
      <c r="I418" s="20" t="str">
        <f>TEXT(DATOS[[#This Row],[Fecha Ingreso]],"mmmm")</f>
        <v>febrero</v>
      </c>
      <c r="J418" s="20" t="str">
        <f>TEXT(DATOS[[#This Row],[Fecha Ingreso]],"yyyy")</f>
        <v>2020</v>
      </c>
      <c r="K418" s="3">
        <v>2472</v>
      </c>
      <c r="L418" s="5">
        <v>127.32</v>
      </c>
    </row>
    <row r="419" spans="1:12" x14ac:dyDescent="0.3">
      <c r="A419" t="s">
        <v>423</v>
      </c>
      <c r="B419" t="s">
        <v>1023</v>
      </c>
      <c r="C419">
        <f>LEN(DATOS[[#This Row],[Información]])</f>
        <v>23</v>
      </c>
      <c r="D419">
        <f>FIND("-",DATOS[[#This Row],[Información]])</f>
        <v>12</v>
      </c>
      <c r="E419" t="str">
        <f>LEFT(DATOS[[#This Row],[Información]],DATOS[[#This Row],[separador]]-1)</f>
        <v>Reino Unido</v>
      </c>
      <c r="F419" t="str">
        <f>RIGHT(DATOS[[#This Row],[Información]],DATOS[[#This Row],[Largo]]-DATOS[[#This Row],[separador]])</f>
        <v>Río Celeste</v>
      </c>
      <c r="G419" s="2">
        <v>43842</v>
      </c>
      <c r="H419" s="19" t="str">
        <f>TEXT(DATOS[[#This Row],[Fecha Ingreso]],"ddd")</f>
        <v>dom</v>
      </c>
      <c r="I419" s="20" t="str">
        <f>TEXT(DATOS[[#This Row],[Fecha Ingreso]],"mmmm")</f>
        <v>enero</v>
      </c>
      <c r="J419" s="20" t="str">
        <f>TEXT(DATOS[[#This Row],[Fecha Ingreso]],"yyyy")</f>
        <v>2020</v>
      </c>
      <c r="K419" s="3">
        <v>8195</v>
      </c>
      <c r="L419" s="5">
        <v>399.11</v>
      </c>
    </row>
    <row r="420" spans="1:12" x14ac:dyDescent="0.3">
      <c r="A420" t="s">
        <v>424</v>
      </c>
      <c r="B420" t="s">
        <v>1008</v>
      </c>
      <c r="C420">
        <f>LEN(DATOS[[#This Row],[Información]])</f>
        <v>15</v>
      </c>
      <c r="D420">
        <f>FIND("-",DATOS[[#This Row],[Información]])</f>
        <v>6</v>
      </c>
      <c r="E420" t="str">
        <f>LEFT(DATOS[[#This Row],[Información]],DATOS[[#This Row],[separador]]-1)</f>
        <v>China</v>
      </c>
      <c r="F420" t="str">
        <f>RIGHT(DATOS[[#This Row],[Información]],DATOS[[#This Row],[Largo]]-DATOS[[#This Row],[separador]])</f>
        <v>Sarapiquí</v>
      </c>
      <c r="G420" s="2">
        <v>43871</v>
      </c>
      <c r="H420" s="19" t="str">
        <f>TEXT(DATOS[[#This Row],[Fecha Ingreso]],"ddd")</f>
        <v>lun</v>
      </c>
      <c r="I420" s="20" t="str">
        <f>TEXT(DATOS[[#This Row],[Fecha Ingreso]],"mmmm")</f>
        <v>febrero</v>
      </c>
      <c r="J420" s="20" t="str">
        <f>TEXT(DATOS[[#This Row],[Fecha Ingreso]],"yyyy")</f>
        <v>2020</v>
      </c>
      <c r="K420" s="3">
        <v>1851</v>
      </c>
      <c r="L420" s="5">
        <v>356.12</v>
      </c>
    </row>
    <row r="421" spans="1:12" x14ac:dyDescent="0.3">
      <c r="A421" t="s">
        <v>425</v>
      </c>
      <c r="B421" t="s">
        <v>966</v>
      </c>
      <c r="C421">
        <f>LEN(DATOS[[#This Row],[Información]])</f>
        <v>18</v>
      </c>
      <c r="D421">
        <f>FIND("-",DATOS[[#This Row],[Información]])</f>
        <v>7</v>
      </c>
      <c r="E421" t="str">
        <f>LEFT(DATOS[[#This Row],[Información]],DATOS[[#This Row],[separador]]-1)</f>
        <v>Canadá</v>
      </c>
      <c r="F421" t="str">
        <f>RIGHT(DATOS[[#This Row],[Información]],DATOS[[#This Row],[Largo]]-DATOS[[#This Row],[separador]])</f>
        <v>Río Celeste</v>
      </c>
      <c r="G421" s="2">
        <v>43831</v>
      </c>
      <c r="H421" s="19" t="str">
        <f>TEXT(DATOS[[#This Row],[Fecha Ingreso]],"ddd")</f>
        <v>mié</v>
      </c>
      <c r="I421" s="20" t="str">
        <f>TEXT(DATOS[[#This Row],[Fecha Ingreso]],"mmmm")</f>
        <v>enero</v>
      </c>
      <c r="J421" s="20" t="str">
        <f>TEXT(DATOS[[#This Row],[Fecha Ingreso]],"yyyy")</f>
        <v>2020</v>
      </c>
      <c r="K421" s="3">
        <v>8374</v>
      </c>
      <c r="L421" s="5">
        <v>68.45</v>
      </c>
    </row>
    <row r="422" spans="1:12" x14ac:dyDescent="0.3">
      <c r="A422" t="s">
        <v>426</v>
      </c>
      <c r="B422" t="s">
        <v>975</v>
      </c>
      <c r="C422">
        <f>LEN(DATOS[[#This Row],[Información]])</f>
        <v>26</v>
      </c>
      <c r="D422">
        <f>FIND("-",DATOS[[#This Row],[Información]])</f>
        <v>15</v>
      </c>
      <c r="E422" t="str">
        <f>LEFT(DATOS[[#This Row],[Información]],DATOS[[#This Row],[separador]]-1)</f>
        <v>Estados Unidos</v>
      </c>
      <c r="F422" t="str">
        <f>RIGHT(DATOS[[#This Row],[Información]],DATOS[[#This Row],[Largo]]-DATOS[[#This Row],[separador]])</f>
        <v>Río Celeste</v>
      </c>
      <c r="G422" s="2">
        <v>43847</v>
      </c>
      <c r="H422" s="19" t="str">
        <f>TEXT(DATOS[[#This Row],[Fecha Ingreso]],"ddd")</f>
        <v>vie</v>
      </c>
      <c r="I422" s="20" t="str">
        <f>TEXT(DATOS[[#This Row],[Fecha Ingreso]],"mmmm")</f>
        <v>enero</v>
      </c>
      <c r="J422" s="20" t="str">
        <f>TEXT(DATOS[[#This Row],[Fecha Ingreso]],"yyyy")</f>
        <v>2020</v>
      </c>
      <c r="K422" s="3">
        <v>8813</v>
      </c>
      <c r="L422" s="5">
        <v>110.16</v>
      </c>
    </row>
    <row r="423" spans="1:12" x14ac:dyDescent="0.3">
      <c r="A423" t="s">
        <v>427</v>
      </c>
      <c r="B423" t="s">
        <v>1019</v>
      </c>
      <c r="C423">
        <f>LEN(DATOS[[#This Row],[Información]])</f>
        <v>18</v>
      </c>
      <c r="D423">
        <f>FIND("-",DATOS[[#This Row],[Información]])</f>
        <v>9</v>
      </c>
      <c r="E423" t="str">
        <f>LEFT(DATOS[[#This Row],[Información]],DATOS[[#This Row],[separador]]-1)</f>
        <v>Alemania</v>
      </c>
      <c r="F423" t="str">
        <f>RIGHT(DATOS[[#This Row],[Información]],DATOS[[#This Row],[Largo]]-DATOS[[#This Row],[separador]])</f>
        <v>Sarapiquí</v>
      </c>
      <c r="G423" s="2">
        <v>43856</v>
      </c>
      <c r="H423" s="19" t="str">
        <f>TEXT(DATOS[[#This Row],[Fecha Ingreso]],"ddd")</f>
        <v>dom</v>
      </c>
      <c r="I423" s="20" t="str">
        <f>TEXT(DATOS[[#This Row],[Fecha Ingreso]],"mmmm")</f>
        <v>enero</v>
      </c>
      <c r="J423" s="20" t="str">
        <f>TEXT(DATOS[[#This Row],[Fecha Ingreso]],"yyyy")</f>
        <v>2020</v>
      </c>
      <c r="K423" s="3">
        <v>8526</v>
      </c>
      <c r="L423" s="5">
        <v>414.46</v>
      </c>
    </row>
    <row r="424" spans="1:12" x14ac:dyDescent="0.3">
      <c r="A424" t="s">
        <v>428</v>
      </c>
      <c r="B424" t="s">
        <v>1006</v>
      </c>
      <c r="C424">
        <f>LEN(DATOS[[#This Row],[Información]])</f>
        <v>22</v>
      </c>
      <c r="D424">
        <f>FIND("-",DATOS[[#This Row],[Información]])</f>
        <v>15</v>
      </c>
      <c r="E424" t="str">
        <f>LEFT(DATOS[[#This Row],[Información]],DATOS[[#This Row],[separador]]-1)</f>
        <v>Estados Unidos</v>
      </c>
      <c r="F424" t="str">
        <f>RIGHT(DATOS[[#This Row],[Información]],DATOS[[#This Row],[Largo]]-DATOS[[#This Row],[separador]])</f>
        <v>Liberia</v>
      </c>
      <c r="G424" s="2">
        <v>43861</v>
      </c>
      <c r="H424" s="19" t="str">
        <f>TEXT(DATOS[[#This Row],[Fecha Ingreso]],"ddd")</f>
        <v>vie</v>
      </c>
      <c r="I424" s="20" t="str">
        <f>TEXT(DATOS[[#This Row],[Fecha Ingreso]],"mmmm")</f>
        <v>enero</v>
      </c>
      <c r="J424" s="20" t="str">
        <f>TEXT(DATOS[[#This Row],[Fecha Ingreso]],"yyyy")</f>
        <v>2020</v>
      </c>
      <c r="K424" s="3">
        <v>3175</v>
      </c>
      <c r="L424" s="5">
        <v>411.88</v>
      </c>
    </row>
    <row r="425" spans="1:12" x14ac:dyDescent="0.3">
      <c r="A425" t="s">
        <v>429</v>
      </c>
      <c r="B425" t="s">
        <v>982</v>
      </c>
      <c r="C425">
        <f>LEN(DATOS[[#This Row],[Información]])</f>
        <v>18</v>
      </c>
      <c r="D425">
        <f>FIND("-",DATOS[[#This Row],[Información]])</f>
        <v>7</v>
      </c>
      <c r="E425" t="str">
        <f>LEFT(DATOS[[#This Row],[Información]],DATOS[[#This Row],[separador]]-1)</f>
        <v>México</v>
      </c>
      <c r="F425" t="str">
        <f>RIGHT(DATOS[[#This Row],[Información]],DATOS[[#This Row],[Largo]]-DATOS[[#This Row],[separador]])</f>
        <v>Volcán Poás</v>
      </c>
      <c r="G425" s="2">
        <v>43833</v>
      </c>
      <c r="H425" s="19" t="str">
        <f>TEXT(DATOS[[#This Row],[Fecha Ingreso]],"ddd")</f>
        <v>vie</v>
      </c>
      <c r="I425" s="20" t="str">
        <f>TEXT(DATOS[[#This Row],[Fecha Ingreso]],"mmmm")</f>
        <v>enero</v>
      </c>
      <c r="J425" s="20" t="str">
        <f>TEXT(DATOS[[#This Row],[Fecha Ingreso]],"yyyy")</f>
        <v>2020</v>
      </c>
      <c r="K425" s="3">
        <v>5135</v>
      </c>
      <c r="L425" s="5">
        <v>69.510000000000005</v>
      </c>
    </row>
    <row r="426" spans="1:12" x14ac:dyDescent="0.3">
      <c r="A426" t="s">
        <v>430</v>
      </c>
      <c r="B426" t="s">
        <v>966</v>
      </c>
      <c r="C426">
        <f>LEN(DATOS[[#This Row],[Información]])</f>
        <v>18</v>
      </c>
      <c r="D426">
        <f>FIND("-",DATOS[[#This Row],[Información]])</f>
        <v>7</v>
      </c>
      <c r="E426" t="str">
        <f>LEFT(DATOS[[#This Row],[Información]],DATOS[[#This Row],[separador]]-1)</f>
        <v>Canadá</v>
      </c>
      <c r="F426" t="str">
        <f>RIGHT(DATOS[[#This Row],[Información]],DATOS[[#This Row],[Largo]]-DATOS[[#This Row],[separador]])</f>
        <v>Río Celeste</v>
      </c>
      <c r="G426" s="2">
        <v>43888</v>
      </c>
      <c r="H426" s="19" t="str">
        <f>TEXT(DATOS[[#This Row],[Fecha Ingreso]],"ddd")</f>
        <v>jue</v>
      </c>
      <c r="I426" s="20" t="str">
        <f>TEXT(DATOS[[#This Row],[Fecha Ingreso]],"mmmm")</f>
        <v>febrero</v>
      </c>
      <c r="J426" s="20" t="str">
        <f>TEXT(DATOS[[#This Row],[Fecha Ingreso]],"yyyy")</f>
        <v>2020</v>
      </c>
      <c r="K426" s="3">
        <v>551</v>
      </c>
      <c r="L426" s="5">
        <v>279.41000000000003</v>
      </c>
    </row>
    <row r="427" spans="1:12" x14ac:dyDescent="0.3">
      <c r="A427" t="s">
        <v>431</v>
      </c>
      <c r="B427" t="s">
        <v>997</v>
      </c>
      <c r="C427">
        <f>LEN(DATOS[[#This Row],[Información]])</f>
        <v>21</v>
      </c>
      <c r="D427">
        <f>FIND("-",DATOS[[#This Row],[Información]])</f>
        <v>10</v>
      </c>
      <c r="E427" t="str">
        <f>LEFT(DATOS[[#This Row],[Información]],DATOS[[#This Row],[separador]]-1)</f>
        <v>Argentina</v>
      </c>
      <c r="F427" t="str">
        <f>RIGHT(DATOS[[#This Row],[Información]],DATOS[[#This Row],[Largo]]-DATOS[[#This Row],[separador]])</f>
        <v>Volcán Poás</v>
      </c>
      <c r="G427" s="2">
        <v>43859</v>
      </c>
      <c r="H427" s="19" t="str">
        <f>TEXT(DATOS[[#This Row],[Fecha Ingreso]],"ddd")</f>
        <v>mié</v>
      </c>
      <c r="I427" s="20" t="str">
        <f>TEXT(DATOS[[#This Row],[Fecha Ingreso]],"mmmm")</f>
        <v>enero</v>
      </c>
      <c r="J427" s="20" t="str">
        <f>TEXT(DATOS[[#This Row],[Fecha Ingreso]],"yyyy")</f>
        <v>2020</v>
      </c>
      <c r="K427" s="3">
        <v>9991</v>
      </c>
      <c r="L427" s="5">
        <v>50.65</v>
      </c>
    </row>
    <row r="428" spans="1:12" x14ac:dyDescent="0.3">
      <c r="A428" t="s">
        <v>432</v>
      </c>
      <c r="B428" t="s">
        <v>958</v>
      </c>
      <c r="C428">
        <f>LEN(DATOS[[#This Row],[Información]])</f>
        <v>13</v>
      </c>
      <c r="D428">
        <f>FIND("-",DATOS[[#This Row],[Información]])</f>
        <v>6</v>
      </c>
      <c r="E428" t="str">
        <f>LEFT(DATOS[[#This Row],[Información]],DATOS[[#This Row],[separador]]-1)</f>
        <v>China</v>
      </c>
      <c r="F428" t="str">
        <f>RIGHT(DATOS[[#This Row],[Información]],DATOS[[#This Row],[Largo]]-DATOS[[#This Row],[separador]])</f>
        <v>Fortuna</v>
      </c>
      <c r="G428" s="2">
        <v>43841</v>
      </c>
      <c r="H428" s="19" t="str">
        <f>TEXT(DATOS[[#This Row],[Fecha Ingreso]],"ddd")</f>
        <v>sáb</v>
      </c>
      <c r="I428" s="20" t="str">
        <f>TEXT(DATOS[[#This Row],[Fecha Ingreso]],"mmmm")</f>
        <v>enero</v>
      </c>
      <c r="J428" s="20" t="str">
        <f>TEXT(DATOS[[#This Row],[Fecha Ingreso]],"yyyy")</f>
        <v>2020</v>
      </c>
      <c r="K428" s="3">
        <v>1933</v>
      </c>
      <c r="L428" s="5">
        <v>276.39</v>
      </c>
    </row>
    <row r="429" spans="1:12" x14ac:dyDescent="0.3">
      <c r="A429" t="s">
        <v>433</v>
      </c>
      <c r="B429" t="s">
        <v>961</v>
      </c>
      <c r="C429">
        <f>LEN(DATOS[[#This Row],[Información]])</f>
        <v>29</v>
      </c>
      <c r="D429">
        <f>FIND("-",DATOS[[#This Row],[Información]])</f>
        <v>15</v>
      </c>
      <c r="E429" t="str">
        <f>LEFT(DATOS[[#This Row],[Información]],DATOS[[#This Row],[separador]]-1)</f>
        <v>Estados Unidos</v>
      </c>
      <c r="F429" t="str">
        <f>RIGHT(DATOS[[#This Row],[Información]],DATOS[[#This Row],[Largo]]-DATOS[[#This Row],[separador]])</f>
        <v>Manuel Antonio</v>
      </c>
      <c r="G429" s="2">
        <v>43843</v>
      </c>
      <c r="H429" s="19" t="str">
        <f>TEXT(DATOS[[#This Row],[Fecha Ingreso]],"ddd")</f>
        <v>lun</v>
      </c>
      <c r="I429" s="20" t="str">
        <f>TEXT(DATOS[[#This Row],[Fecha Ingreso]],"mmmm")</f>
        <v>enero</v>
      </c>
      <c r="J429" s="20" t="str">
        <f>TEXT(DATOS[[#This Row],[Fecha Ingreso]],"yyyy")</f>
        <v>2020</v>
      </c>
      <c r="K429" s="3">
        <v>5277</v>
      </c>
      <c r="L429" s="5">
        <v>382.39</v>
      </c>
    </row>
    <row r="430" spans="1:12" x14ac:dyDescent="0.3">
      <c r="A430" t="s">
        <v>434</v>
      </c>
      <c r="B430" t="s">
        <v>990</v>
      </c>
      <c r="C430">
        <f>LEN(DATOS[[#This Row],[Información]])</f>
        <v>15</v>
      </c>
      <c r="D430">
        <f>FIND("-",DATOS[[#This Row],[Información]])</f>
        <v>7</v>
      </c>
      <c r="E430" t="str">
        <f>LEFT(DATOS[[#This Row],[Información]],DATOS[[#This Row],[separador]]-1)</f>
        <v>Canadá</v>
      </c>
      <c r="F430" t="str">
        <f>RIGHT(DATOS[[#This Row],[Información]],DATOS[[#This Row],[Largo]]-DATOS[[#This Row],[separador]])</f>
        <v>San José</v>
      </c>
      <c r="G430" s="2">
        <v>43834</v>
      </c>
      <c r="H430" s="19" t="str">
        <f>TEXT(DATOS[[#This Row],[Fecha Ingreso]],"ddd")</f>
        <v>sáb</v>
      </c>
      <c r="I430" s="20" t="str">
        <f>TEXT(DATOS[[#This Row],[Fecha Ingreso]],"mmmm")</f>
        <v>enero</v>
      </c>
      <c r="J430" s="20" t="str">
        <f>TEXT(DATOS[[#This Row],[Fecha Ingreso]],"yyyy")</f>
        <v>2020</v>
      </c>
      <c r="K430" s="3">
        <v>885</v>
      </c>
      <c r="L430" s="5">
        <v>470.36</v>
      </c>
    </row>
    <row r="431" spans="1:12" x14ac:dyDescent="0.3">
      <c r="A431" t="s">
        <v>435</v>
      </c>
      <c r="B431" t="s">
        <v>1018</v>
      </c>
      <c r="C431">
        <f>LEN(DATOS[[#This Row],[Información]])</f>
        <v>19</v>
      </c>
      <c r="D431">
        <f>FIND("-",DATOS[[#This Row],[Información]])</f>
        <v>9</v>
      </c>
      <c r="E431" t="str">
        <f>LEFT(DATOS[[#This Row],[Información]],DATOS[[#This Row],[separador]]-1)</f>
        <v>Alemania</v>
      </c>
      <c r="F431" t="str">
        <f>RIGHT(DATOS[[#This Row],[Información]],DATOS[[#This Row],[Largo]]-DATOS[[#This Row],[separador]])</f>
        <v>Dominicana</v>
      </c>
      <c r="G431" s="2">
        <v>43879</v>
      </c>
      <c r="H431" s="19" t="str">
        <f>TEXT(DATOS[[#This Row],[Fecha Ingreso]],"ddd")</f>
        <v>mar</v>
      </c>
      <c r="I431" s="20" t="str">
        <f>TEXT(DATOS[[#This Row],[Fecha Ingreso]],"mmmm")</f>
        <v>febrero</v>
      </c>
      <c r="J431" s="20" t="str">
        <f>TEXT(DATOS[[#This Row],[Fecha Ingreso]],"yyyy")</f>
        <v>2020</v>
      </c>
      <c r="K431" s="3">
        <v>2707</v>
      </c>
      <c r="L431" s="5">
        <v>416.35</v>
      </c>
    </row>
    <row r="432" spans="1:12" x14ac:dyDescent="0.3">
      <c r="A432" t="s">
        <v>436</v>
      </c>
      <c r="B432" t="s">
        <v>962</v>
      </c>
      <c r="C432">
        <f>LEN(DATOS[[#This Row],[Información]])</f>
        <v>17</v>
      </c>
      <c r="D432">
        <f>FIND("-",DATOS[[#This Row],[Información]])</f>
        <v>10</v>
      </c>
      <c r="E432" t="str">
        <f>LEFT(DATOS[[#This Row],[Información]],DATOS[[#This Row],[separador]]-1)</f>
        <v>Argentina</v>
      </c>
      <c r="F432" t="str">
        <f>RIGHT(DATOS[[#This Row],[Información]],DATOS[[#This Row],[Largo]]-DATOS[[#This Row],[separador]])</f>
        <v>Fortuna</v>
      </c>
      <c r="G432" s="2">
        <v>43867</v>
      </c>
      <c r="H432" s="19" t="str">
        <f>TEXT(DATOS[[#This Row],[Fecha Ingreso]],"ddd")</f>
        <v>jue</v>
      </c>
      <c r="I432" s="20" t="str">
        <f>TEXT(DATOS[[#This Row],[Fecha Ingreso]],"mmmm")</f>
        <v>febrero</v>
      </c>
      <c r="J432" s="20" t="str">
        <f>TEXT(DATOS[[#This Row],[Fecha Ingreso]],"yyyy")</f>
        <v>2020</v>
      </c>
      <c r="K432" s="3">
        <v>4441</v>
      </c>
      <c r="L432" s="5">
        <v>468.81</v>
      </c>
    </row>
    <row r="433" spans="1:12" x14ac:dyDescent="0.3">
      <c r="A433" t="s">
        <v>437</v>
      </c>
      <c r="B433" t="s">
        <v>990</v>
      </c>
      <c r="C433">
        <f>LEN(DATOS[[#This Row],[Información]])</f>
        <v>15</v>
      </c>
      <c r="D433">
        <f>FIND("-",DATOS[[#This Row],[Información]])</f>
        <v>7</v>
      </c>
      <c r="E433" t="str">
        <f>LEFT(DATOS[[#This Row],[Información]],DATOS[[#This Row],[separador]]-1)</f>
        <v>Canadá</v>
      </c>
      <c r="F433" t="str">
        <f>RIGHT(DATOS[[#This Row],[Información]],DATOS[[#This Row],[Largo]]-DATOS[[#This Row],[separador]])</f>
        <v>San José</v>
      </c>
      <c r="G433" s="2">
        <v>43835</v>
      </c>
      <c r="H433" s="19" t="str">
        <f>TEXT(DATOS[[#This Row],[Fecha Ingreso]],"ddd")</f>
        <v>dom</v>
      </c>
      <c r="I433" s="20" t="str">
        <f>TEXT(DATOS[[#This Row],[Fecha Ingreso]],"mmmm")</f>
        <v>enero</v>
      </c>
      <c r="J433" s="20" t="str">
        <f>TEXT(DATOS[[#This Row],[Fecha Ingreso]],"yyyy")</f>
        <v>2020</v>
      </c>
      <c r="K433" s="3">
        <v>4744</v>
      </c>
      <c r="L433" s="5">
        <v>373.47</v>
      </c>
    </row>
    <row r="434" spans="1:12" x14ac:dyDescent="0.3">
      <c r="A434" t="s">
        <v>438</v>
      </c>
      <c r="B434" t="s">
        <v>1022</v>
      </c>
      <c r="C434">
        <f>LEN(DATOS[[#This Row],[Información]])</f>
        <v>16</v>
      </c>
      <c r="D434">
        <f>FIND("-",DATOS[[#This Row],[Información]])</f>
        <v>7</v>
      </c>
      <c r="E434" t="str">
        <f>LEFT(DATOS[[#This Row],[Información]],DATOS[[#This Row],[separador]]-1)</f>
        <v>Canadá</v>
      </c>
      <c r="F434" t="str">
        <f>RIGHT(DATOS[[#This Row],[Información]],DATOS[[#This Row],[Largo]]-DATOS[[#This Row],[separador]])</f>
        <v>Sarapiquí</v>
      </c>
      <c r="G434" s="2">
        <v>43861</v>
      </c>
      <c r="H434" s="19" t="str">
        <f>TEXT(DATOS[[#This Row],[Fecha Ingreso]],"ddd")</f>
        <v>vie</v>
      </c>
      <c r="I434" s="20" t="str">
        <f>TEXT(DATOS[[#This Row],[Fecha Ingreso]],"mmmm")</f>
        <v>enero</v>
      </c>
      <c r="J434" s="20" t="str">
        <f>TEXT(DATOS[[#This Row],[Fecha Ingreso]],"yyyy")</f>
        <v>2020</v>
      </c>
      <c r="K434" s="3">
        <v>9111</v>
      </c>
      <c r="L434" s="5">
        <v>253.4</v>
      </c>
    </row>
    <row r="435" spans="1:12" x14ac:dyDescent="0.3">
      <c r="A435" t="s">
        <v>439</v>
      </c>
      <c r="B435" t="s">
        <v>1014</v>
      </c>
      <c r="C435">
        <f>LEN(DATOS[[#This Row],[Información]])</f>
        <v>19</v>
      </c>
      <c r="D435">
        <f>FIND("-",DATOS[[#This Row],[Información]])</f>
        <v>12</v>
      </c>
      <c r="E435" t="str">
        <f>LEFT(DATOS[[#This Row],[Información]],DATOS[[#This Row],[separador]]-1)</f>
        <v>Reino Unido</v>
      </c>
      <c r="F435" t="str">
        <f>RIGHT(DATOS[[#This Row],[Información]],DATOS[[#This Row],[Largo]]-DATOS[[#This Row],[separador]])</f>
        <v>Fortuna</v>
      </c>
      <c r="G435" s="2">
        <v>43835</v>
      </c>
      <c r="H435" s="19" t="str">
        <f>TEXT(DATOS[[#This Row],[Fecha Ingreso]],"ddd")</f>
        <v>dom</v>
      </c>
      <c r="I435" s="20" t="str">
        <f>TEXT(DATOS[[#This Row],[Fecha Ingreso]],"mmmm")</f>
        <v>enero</v>
      </c>
      <c r="J435" s="20" t="str">
        <f>TEXT(DATOS[[#This Row],[Fecha Ingreso]],"yyyy")</f>
        <v>2020</v>
      </c>
      <c r="K435" s="3">
        <v>1439</v>
      </c>
      <c r="L435" s="5">
        <v>444.82</v>
      </c>
    </row>
    <row r="436" spans="1:12" x14ac:dyDescent="0.3">
      <c r="A436" t="s">
        <v>440</v>
      </c>
      <c r="B436" t="s">
        <v>1016</v>
      </c>
      <c r="C436">
        <f>LEN(DATOS[[#This Row],[Información]])</f>
        <v>16</v>
      </c>
      <c r="D436">
        <f>FIND("-",DATOS[[#This Row],[Información]])</f>
        <v>9</v>
      </c>
      <c r="E436" t="str">
        <f>LEFT(DATOS[[#This Row],[Información]],DATOS[[#This Row],[separador]]-1)</f>
        <v>Alemania</v>
      </c>
      <c r="F436" t="str">
        <f>RIGHT(DATOS[[#This Row],[Información]],DATOS[[#This Row],[Largo]]-DATOS[[#This Row],[separador]])</f>
        <v>Fortuna</v>
      </c>
      <c r="G436" s="2">
        <v>43864</v>
      </c>
      <c r="H436" s="19" t="str">
        <f>TEXT(DATOS[[#This Row],[Fecha Ingreso]],"ddd")</f>
        <v>lun</v>
      </c>
      <c r="I436" s="20" t="str">
        <f>TEXT(DATOS[[#This Row],[Fecha Ingreso]],"mmmm")</f>
        <v>febrero</v>
      </c>
      <c r="J436" s="20" t="str">
        <f>TEXT(DATOS[[#This Row],[Fecha Ingreso]],"yyyy")</f>
        <v>2020</v>
      </c>
      <c r="K436" s="3">
        <v>728</v>
      </c>
      <c r="L436" s="5">
        <v>422.19</v>
      </c>
    </row>
    <row r="437" spans="1:12" x14ac:dyDescent="0.3">
      <c r="A437" t="s">
        <v>441</v>
      </c>
      <c r="B437" t="s">
        <v>965</v>
      </c>
      <c r="C437">
        <f>LEN(DATOS[[#This Row],[Información]])</f>
        <v>14</v>
      </c>
      <c r="D437">
        <f>FIND("-",DATOS[[#This Row],[Información]])</f>
        <v>7</v>
      </c>
      <c r="E437" t="str">
        <f>LEFT(DATOS[[#This Row],[Información]],DATOS[[#This Row],[separador]]-1)</f>
        <v>España</v>
      </c>
      <c r="F437" t="str">
        <f>RIGHT(DATOS[[#This Row],[Información]],DATOS[[#This Row],[Largo]]-DATOS[[#This Row],[separador]])</f>
        <v>Liberia</v>
      </c>
      <c r="G437" s="2">
        <v>43890</v>
      </c>
      <c r="H437" s="19" t="str">
        <f>TEXT(DATOS[[#This Row],[Fecha Ingreso]],"ddd")</f>
        <v>sáb</v>
      </c>
      <c r="I437" s="20" t="str">
        <f>TEXT(DATOS[[#This Row],[Fecha Ingreso]],"mmmm")</f>
        <v>febrero</v>
      </c>
      <c r="J437" s="20" t="str">
        <f>TEXT(DATOS[[#This Row],[Fecha Ingreso]],"yyyy")</f>
        <v>2020</v>
      </c>
      <c r="K437" s="3">
        <v>7268</v>
      </c>
      <c r="L437" s="5">
        <v>111.36</v>
      </c>
    </row>
    <row r="438" spans="1:12" x14ac:dyDescent="0.3">
      <c r="A438" t="s">
        <v>442</v>
      </c>
      <c r="B438" t="s">
        <v>978</v>
      </c>
      <c r="C438">
        <f>LEN(DATOS[[#This Row],[Información]])</f>
        <v>16</v>
      </c>
      <c r="D438">
        <f>FIND("-",DATOS[[#This Row],[Información]])</f>
        <v>6</v>
      </c>
      <c r="E438" t="str">
        <f>LEFT(DATOS[[#This Row],[Información]],DATOS[[#This Row],[separador]]-1)</f>
        <v>China</v>
      </c>
      <c r="F438" t="str">
        <f>RIGHT(DATOS[[#This Row],[Información]],DATOS[[#This Row],[Largo]]-DATOS[[#This Row],[separador]])</f>
        <v>Dominicana</v>
      </c>
      <c r="G438" s="2">
        <v>43882</v>
      </c>
      <c r="H438" s="19" t="str">
        <f>TEXT(DATOS[[#This Row],[Fecha Ingreso]],"ddd")</f>
        <v>vie</v>
      </c>
      <c r="I438" s="20" t="str">
        <f>TEXT(DATOS[[#This Row],[Fecha Ingreso]],"mmmm")</f>
        <v>febrero</v>
      </c>
      <c r="J438" s="20" t="str">
        <f>TEXT(DATOS[[#This Row],[Fecha Ingreso]],"yyyy")</f>
        <v>2020</v>
      </c>
      <c r="K438" s="3">
        <v>1590</v>
      </c>
      <c r="L438" s="5">
        <v>174.64</v>
      </c>
    </row>
    <row r="439" spans="1:12" x14ac:dyDescent="0.3">
      <c r="A439" t="s">
        <v>443</v>
      </c>
      <c r="B439" t="s">
        <v>1002</v>
      </c>
      <c r="C439">
        <f>LEN(DATOS[[#This Row],[Información]])</f>
        <v>18</v>
      </c>
      <c r="D439">
        <f>FIND("-",DATOS[[#This Row],[Información]])</f>
        <v>6</v>
      </c>
      <c r="E439" t="str">
        <f>LEFT(DATOS[[#This Row],[Información]],DATOS[[#This Row],[separador]]-1)</f>
        <v>China</v>
      </c>
      <c r="F439" t="str">
        <f>RIGHT(DATOS[[#This Row],[Información]],DATOS[[#This Row],[Largo]]-DATOS[[#This Row],[separador]])</f>
        <v>Puerto Viejo</v>
      </c>
      <c r="G439" s="2">
        <v>43873</v>
      </c>
      <c r="H439" s="19" t="str">
        <f>TEXT(DATOS[[#This Row],[Fecha Ingreso]],"ddd")</f>
        <v>mié</v>
      </c>
      <c r="I439" s="20" t="str">
        <f>TEXT(DATOS[[#This Row],[Fecha Ingreso]],"mmmm")</f>
        <v>febrero</v>
      </c>
      <c r="J439" s="20" t="str">
        <f>TEXT(DATOS[[#This Row],[Fecha Ingreso]],"yyyy")</f>
        <v>2020</v>
      </c>
      <c r="K439" s="3">
        <v>1018</v>
      </c>
      <c r="L439" s="5">
        <v>444.72</v>
      </c>
    </row>
    <row r="440" spans="1:12" x14ac:dyDescent="0.3">
      <c r="A440" t="s">
        <v>444</v>
      </c>
      <c r="B440" t="s">
        <v>984</v>
      </c>
      <c r="C440">
        <f>LEN(DATOS[[#This Row],[Información]])</f>
        <v>18</v>
      </c>
      <c r="D440">
        <f>FIND("-",DATOS[[#This Row],[Información]])</f>
        <v>7</v>
      </c>
      <c r="E440" t="str">
        <f>LEFT(DATOS[[#This Row],[Información]],DATOS[[#This Row],[separador]]-1)</f>
        <v>España</v>
      </c>
      <c r="F440" t="str">
        <f>RIGHT(DATOS[[#This Row],[Información]],DATOS[[#This Row],[Largo]]-DATOS[[#This Row],[separador]])</f>
        <v>Río Celeste</v>
      </c>
      <c r="G440" s="2">
        <v>43834</v>
      </c>
      <c r="H440" s="19" t="str">
        <f>TEXT(DATOS[[#This Row],[Fecha Ingreso]],"ddd")</f>
        <v>sáb</v>
      </c>
      <c r="I440" s="20" t="str">
        <f>TEXT(DATOS[[#This Row],[Fecha Ingreso]],"mmmm")</f>
        <v>enero</v>
      </c>
      <c r="J440" s="20" t="str">
        <f>TEXT(DATOS[[#This Row],[Fecha Ingreso]],"yyyy")</f>
        <v>2020</v>
      </c>
      <c r="K440" s="3">
        <v>8772</v>
      </c>
      <c r="L440" s="5">
        <v>374.68</v>
      </c>
    </row>
    <row r="441" spans="1:12" x14ac:dyDescent="0.3">
      <c r="A441" t="s">
        <v>445</v>
      </c>
      <c r="B441" t="s">
        <v>971</v>
      </c>
      <c r="C441">
        <f>LEN(DATOS[[#This Row],[Información]])</f>
        <v>21</v>
      </c>
      <c r="D441">
        <f>FIND("-",DATOS[[#This Row],[Información]])</f>
        <v>7</v>
      </c>
      <c r="E441" t="str">
        <f>LEFT(DATOS[[#This Row],[Información]],DATOS[[#This Row],[separador]]-1)</f>
        <v>España</v>
      </c>
      <c r="F441" t="str">
        <f>RIGHT(DATOS[[#This Row],[Información]],DATOS[[#This Row],[Largo]]-DATOS[[#This Row],[separador]])</f>
        <v>Manuel Antonio</v>
      </c>
      <c r="G441" s="2">
        <v>43871</v>
      </c>
      <c r="H441" s="19" t="str">
        <f>TEXT(DATOS[[#This Row],[Fecha Ingreso]],"ddd")</f>
        <v>lun</v>
      </c>
      <c r="I441" s="20" t="str">
        <f>TEXT(DATOS[[#This Row],[Fecha Ingreso]],"mmmm")</f>
        <v>febrero</v>
      </c>
      <c r="J441" s="20" t="str">
        <f>TEXT(DATOS[[#This Row],[Fecha Ingreso]],"yyyy")</f>
        <v>2020</v>
      </c>
      <c r="K441" s="3">
        <v>1739</v>
      </c>
      <c r="L441" s="5">
        <v>128.16</v>
      </c>
    </row>
    <row r="442" spans="1:12" x14ac:dyDescent="0.3">
      <c r="A442" t="s">
        <v>446</v>
      </c>
      <c r="B442" t="s">
        <v>996</v>
      </c>
      <c r="C442">
        <f>LEN(DATOS[[#This Row],[Información]])</f>
        <v>26</v>
      </c>
      <c r="D442">
        <f>FIND("-",DATOS[[#This Row],[Información]])</f>
        <v>15</v>
      </c>
      <c r="E442" t="str">
        <f>LEFT(DATOS[[#This Row],[Información]],DATOS[[#This Row],[separador]]-1)</f>
        <v>Estados Unidos</v>
      </c>
      <c r="F442" t="str">
        <f>RIGHT(DATOS[[#This Row],[Información]],DATOS[[#This Row],[Largo]]-DATOS[[#This Row],[separador]])</f>
        <v>Volcán Poás</v>
      </c>
      <c r="G442" s="2">
        <v>43855</v>
      </c>
      <c r="H442" s="19" t="str">
        <f>TEXT(DATOS[[#This Row],[Fecha Ingreso]],"ddd")</f>
        <v>sáb</v>
      </c>
      <c r="I442" s="20" t="str">
        <f>TEXT(DATOS[[#This Row],[Fecha Ingreso]],"mmmm")</f>
        <v>enero</v>
      </c>
      <c r="J442" s="20" t="str">
        <f>TEXT(DATOS[[#This Row],[Fecha Ingreso]],"yyyy")</f>
        <v>2020</v>
      </c>
      <c r="K442" s="3">
        <v>6859</v>
      </c>
      <c r="L442" s="5">
        <v>79.900000000000006</v>
      </c>
    </row>
    <row r="443" spans="1:12" x14ac:dyDescent="0.3">
      <c r="A443" t="s">
        <v>447</v>
      </c>
      <c r="B443" t="s">
        <v>1005</v>
      </c>
      <c r="C443">
        <f>LEN(DATOS[[#This Row],[Información]])</f>
        <v>17</v>
      </c>
      <c r="D443">
        <f>FIND("-",DATOS[[#This Row],[Información]])</f>
        <v>7</v>
      </c>
      <c r="E443" t="str">
        <f>LEFT(DATOS[[#This Row],[Información]],DATOS[[#This Row],[separador]]-1)</f>
        <v>México</v>
      </c>
      <c r="F443" t="str">
        <f>RIGHT(DATOS[[#This Row],[Información]],DATOS[[#This Row],[Largo]]-DATOS[[#This Row],[separador]])</f>
        <v>Dominicana</v>
      </c>
      <c r="G443" s="2">
        <v>43876</v>
      </c>
      <c r="H443" s="19" t="str">
        <f>TEXT(DATOS[[#This Row],[Fecha Ingreso]],"ddd")</f>
        <v>sáb</v>
      </c>
      <c r="I443" s="20" t="str">
        <f>TEXT(DATOS[[#This Row],[Fecha Ingreso]],"mmmm")</f>
        <v>febrero</v>
      </c>
      <c r="J443" s="20" t="str">
        <f>TEXT(DATOS[[#This Row],[Fecha Ingreso]],"yyyy")</f>
        <v>2020</v>
      </c>
      <c r="K443" s="3">
        <v>688</v>
      </c>
      <c r="L443" s="5">
        <v>156.21</v>
      </c>
    </row>
    <row r="444" spans="1:12" x14ac:dyDescent="0.3">
      <c r="A444" t="s">
        <v>448</v>
      </c>
      <c r="B444" t="s">
        <v>1014</v>
      </c>
      <c r="C444">
        <f>LEN(DATOS[[#This Row],[Información]])</f>
        <v>19</v>
      </c>
      <c r="D444">
        <f>FIND("-",DATOS[[#This Row],[Información]])</f>
        <v>12</v>
      </c>
      <c r="E444" t="str">
        <f>LEFT(DATOS[[#This Row],[Información]],DATOS[[#This Row],[separador]]-1)</f>
        <v>Reino Unido</v>
      </c>
      <c r="F444" t="str">
        <f>RIGHT(DATOS[[#This Row],[Información]],DATOS[[#This Row],[Largo]]-DATOS[[#This Row],[separador]])</f>
        <v>Fortuna</v>
      </c>
      <c r="G444" s="2">
        <v>43875</v>
      </c>
      <c r="H444" s="19" t="str">
        <f>TEXT(DATOS[[#This Row],[Fecha Ingreso]],"ddd")</f>
        <v>vie</v>
      </c>
      <c r="I444" s="20" t="str">
        <f>TEXT(DATOS[[#This Row],[Fecha Ingreso]],"mmmm")</f>
        <v>febrero</v>
      </c>
      <c r="J444" s="20" t="str">
        <f>TEXT(DATOS[[#This Row],[Fecha Ingreso]],"yyyy")</f>
        <v>2020</v>
      </c>
      <c r="K444" s="3">
        <v>6257</v>
      </c>
      <c r="L444" s="5">
        <v>354.98</v>
      </c>
    </row>
    <row r="445" spans="1:12" x14ac:dyDescent="0.3">
      <c r="A445" t="s">
        <v>449</v>
      </c>
      <c r="B445" t="s">
        <v>1007</v>
      </c>
      <c r="C445">
        <f>LEN(DATOS[[#This Row],[Información]])</f>
        <v>15</v>
      </c>
      <c r="D445">
        <f>FIND("-",DATOS[[#This Row],[Información]])</f>
        <v>7</v>
      </c>
      <c r="E445" t="str">
        <f>LEFT(DATOS[[#This Row],[Información]],DATOS[[#This Row],[separador]]-1)</f>
        <v>México</v>
      </c>
      <c r="F445" t="str">
        <f>RIGHT(DATOS[[#This Row],[Información]],DATOS[[#This Row],[Largo]]-DATOS[[#This Row],[separador]])</f>
        <v>San José</v>
      </c>
      <c r="G445" s="2">
        <v>43838</v>
      </c>
      <c r="H445" s="19" t="str">
        <f>TEXT(DATOS[[#This Row],[Fecha Ingreso]],"ddd")</f>
        <v>mié</v>
      </c>
      <c r="I445" s="20" t="str">
        <f>TEXT(DATOS[[#This Row],[Fecha Ingreso]],"mmmm")</f>
        <v>enero</v>
      </c>
      <c r="J445" s="20" t="str">
        <f>TEXT(DATOS[[#This Row],[Fecha Ingreso]],"yyyy")</f>
        <v>2020</v>
      </c>
      <c r="K445" s="3">
        <v>382</v>
      </c>
      <c r="L445" s="5">
        <v>498.58</v>
      </c>
    </row>
    <row r="446" spans="1:12" x14ac:dyDescent="0.3">
      <c r="A446" t="s">
        <v>450</v>
      </c>
      <c r="B446" t="s">
        <v>1017</v>
      </c>
      <c r="C446">
        <f>LEN(DATOS[[#This Row],[Información]])</f>
        <v>19</v>
      </c>
      <c r="D446">
        <f>FIND("-",DATOS[[#This Row],[Información]])</f>
        <v>12</v>
      </c>
      <c r="E446" t="str">
        <f>LEFT(DATOS[[#This Row],[Información]],DATOS[[#This Row],[separador]]-1)</f>
        <v>Reino Unido</v>
      </c>
      <c r="F446" t="str">
        <f>RIGHT(DATOS[[#This Row],[Información]],DATOS[[#This Row],[Largo]]-DATOS[[#This Row],[separador]])</f>
        <v>Liberia</v>
      </c>
      <c r="G446" s="2">
        <v>43885</v>
      </c>
      <c r="H446" s="19" t="str">
        <f>TEXT(DATOS[[#This Row],[Fecha Ingreso]],"ddd")</f>
        <v>lun</v>
      </c>
      <c r="I446" s="20" t="str">
        <f>TEXT(DATOS[[#This Row],[Fecha Ingreso]],"mmmm")</f>
        <v>febrero</v>
      </c>
      <c r="J446" s="20" t="str">
        <f>TEXT(DATOS[[#This Row],[Fecha Ingreso]],"yyyy")</f>
        <v>2020</v>
      </c>
      <c r="K446" s="3">
        <v>4058</v>
      </c>
      <c r="L446" s="5">
        <v>315.32</v>
      </c>
    </row>
    <row r="447" spans="1:12" x14ac:dyDescent="0.3">
      <c r="A447" t="s">
        <v>451</v>
      </c>
      <c r="B447" t="s">
        <v>995</v>
      </c>
      <c r="C447">
        <f>LEN(DATOS[[#This Row],[Información]])</f>
        <v>23</v>
      </c>
      <c r="D447">
        <f>FIND("-",DATOS[[#This Row],[Información]])</f>
        <v>12</v>
      </c>
      <c r="E447" t="str">
        <f>LEFT(DATOS[[#This Row],[Información]],DATOS[[#This Row],[separador]]-1)</f>
        <v>Reino Unido</v>
      </c>
      <c r="F447" t="str">
        <f>RIGHT(DATOS[[#This Row],[Información]],DATOS[[#This Row],[Largo]]-DATOS[[#This Row],[separador]])</f>
        <v>Volcán Poás</v>
      </c>
      <c r="G447" s="2">
        <v>43855</v>
      </c>
      <c r="H447" s="19" t="str">
        <f>TEXT(DATOS[[#This Row],[Fecha Ingreso]],"ddd")</f>
        <v>sáb</v>
      </c>
      <c r="I447" s="20" t="str">
        <f>TEXT(DATOS[[#This Row],[Fecha Ingreso]],"mmmm")</f>
        <v>enero</v>
      </c>
      <c r="J447" s="20" t="str">
        <f>TEXT(DATOS[[#This Row],[Fecha Ingreso]],"yyyy")</f>
        <v>2020</v>
      </c>
      <c r="K447" s="3">
        <v>7752</v>
      </c>
      <c r="L447" s="5">
        <v>475.27</v>
      </c>
    </row>
    <row r="448" spans="1:12" x14ac:dyDescent="0.3">
      <c r="A448" t="s">
        <v>452</v>
      </c>
      <c r="B448" t="s">
        <v>1017</v>
      </c>
      <c r="C448">
        <f>LEN(DATOS[[#This Row],[Información]])</f>
        <v>19</v>
      </c>
      <c r="D448">
        <f>FIND("-",DATOS[[#This Row],[Información]])</f>
        <v>12</v>
      </c>
      <c r="E448" t="str">
        <f>LEFT(DATOS[[#This Row],[Información]],DATOS[[#This Row],[separador]]-1)</f>
        <v>Reino Unido</v>
      </c>
      <c r="F448" t="str">
        <f>RIGHT(DATOS[[#This Row],[Información]],DATOS[[#This Row],[Largo]]-DATOS[[#This Row],[separador]])</f>
        <v>Liberia</v>
      </c>
      <c r="G448" s="2">
        <v>43837</v>
      </c>
      <c r="H448" s="19" t="str">
        <f>TEXT(DATOS[[#This Row],[Fecha Ingreso]],"ddd")</f>
        <v>mar</v>
      </c>
      <c r="I448" s="20" t="str">
        <f>TEXT(DATOS[[#This Row],[Fecha Ingreso]],"mmmm")</f>
        <v>enero</v>
      </c>
      <c r="J448" s="20" t="str">
        <f>TEXT(DATOS[[#This Row],[Fecha Ingreso]],"yyyy")</f>
        <v>2020</v>
      </c>
      <c r="K448" s="3">
        <v>4130</v>
      </c>
      <c r="L448" s="5">
        <v>236.11</v>
      </c>
    </row>
    <row r="449" spans="1:12" x14ac:dyDescent="0.3">
      <c r="A449" t="s">
        <v>453</v>
      </c>
      <c r="B449" t="s">
        <v>993</v>
      </c>
      <c r="C449">
        <f>LEN(DATOS[[#This Row],[Información]])</f>
        <v>23</v>
      </c>
      <c r="D449">
        <f>FIND("-",DATOS[[#This Row],[Información]])</f>
        <v>15</v>
      </c>
      <c r="E449" t="str">
        <f>LEFT(DATOS[[#This Row],[Información]],DATOS[[#This Row],[separador]]-1)</f>
        <v>Estados Unidos</v>
      </c>
      <c r="F449" t="str">
        <f>RIGHT(DATOS[[#This Row],[Información]],DATOS[[#This Row],[Largo]]-DATOS[[#This Row],[separador]])</f>
        <v>San José</v>
      </c>
      <c r="G449" s="2">
        <v>43832</v>
      </c>
      <c r="H449" s="19" t="str">
        <f>TEXT(DATOS[[#This Row],[Fecha Ingreso]],"ddd")</f>
        <v>jue</v>
      </c>
      <c r="I449" s="20" t="str">
        <f>TEXT(DATOS[[#This Row],[Fecha Ingreso]],"mmmm")</f>
        <v>enero</v>
      </c>
      <c r="J449" s="20" t="str">
        <f>TEXT(DATOS[[#This Row],[Fecha Ingreso]],"yyyy")</f>
        <v>2020</v>
      </c>
      <c r="K449" s="3">
        <v>8531</v>
      </c>
      <c r="L449" s="5">
        <v>118.76</v>
      </c>
    </row>
    <row r="450" spans="1:12" x14ac:dyDescent="0.3">
      <c r="A450" t="s">
        <v>454</v>
      </c>
      <c r="B450" t="s">
        <v>973</v>
      </c>
      <c r="C450">
        <f>LEN(DATOS[[#This Row],[Información]])</f>
        <v>22</v>
      </c>
      <c r="D450">
        <f>FIND("-",DATOS[[#This Row],[Información]])</f>
        <v>10</v>
      </c>
      <c r="E450" t="str">
        <f>LEFT(DATOS[[#This Row],[Información]],DATOS[[#This Row],[separador]]-1)</f>
        <v>Argentina</v>
      </c>
      <c r="F450" t="str">
        <f>RIGHT(DATOS[[#This Row],[Información]],DATOS[[#This Row],[Largo]]-DATOS[[#This Row],[separador]])</f>
        <v>Puerto Viejo</v>
      </c>
      <c r="G450" s="2">
        <v>43887</v>
      </c>
      <c r="H450" s="19" t="str">
        <f>TEXT(DATOS[[#This Row],[Fecha Ingreso]],"ddd")</f>
        <v>mié</v>
      </c>
      <c r="I450" s="20" t="str">
        <f>TEXT(DATOS[[#This Row],[Fecha Ingreso]],"mmmm")</f>
        <v>febrero</v>
      </c>
      <c r="J450" s="20" t="str">
        <f>TEXT(DATOS[[#This Row],[Fecha Ingreso]],"yyyy")</f>
        <v>2020</v>
      </c>
      <c r="K450" s="3">
        <v>7434</v>
      </c>
      <c r="L450" s="5">
        <v>463.29</v>
      </c>
    </row>
    <row r="451" spans="1:12" x14ac:dyDescent="0.3">
      <c r="A451" t="s">
        <v>455</v>
      </c>
      <c r="B451" t="s">
        <v>978</v>
      </c>
      <c r="C451">
        <f>LEN(DATOS[[#This Row],[Información]])</f>
        <v>16</v>
      </c>
      <c r="D451">
        <f>FIND("-",DATOS[[#This Row],[Información]])</f>
        <v>6</v>
      </c>
      <c r="E451" t="str">
        <f>LEFT(DATOS[[#This Row],[Información]],DATOS[[#This Row],[separador]]-1)</f>
        <v>China</v>
      </c>
      <c r="F451" t="str">
        <f>RIGHT(DATOS[[#This Row],[Información]],DATOS[[#This Row],[Largo]]-DATOS[[#This Row],[separador]])</f>
        <v>Dominicana</v>
      </c>
      <c r="G451" s="2">
        <v>43869</v>
      </c>
      <c r="H451" s="19" t="str">
        <f>TEXT(DATOS[[#This Row],[Fecha Ingreso]],"ddd")</f>
        <v>sáb</v>
      </c>
      <c r="I451" s="20" t="str">
        <f>TEXT(DATOS[[#This Row],[Fecha Ingreso]],"mmmm")</f>
        <v>febrero</v>
      </c>
      <c r="J451" s="20" t="str">
        <f>TEXT(DATOS[[#This Row],[Fecha Ingreso]],"yyyy")</f>
        <v>2020</v>
      </c>
      <c r="K451" s="3">
        <v>5448</v>
      </c>
      <c r="L451" s="5">
        <v>352.41</v>
      </c>
    </row>
    <row r="452" spans="1:12" x14ac:dyDescent="0.3">
      <c r="A452" t="s">
        <v>456</v>
      </c>
      <c r="B452" t="s">
        <v>1019</v>
      </c>
      <c r="C452">
        <f>LEN(DATOS[[#This Row],[Información]])</f>
        <v>18</v>
      </c>
      <c r="D452">
        <f>FIND("-",DATOS[[#This Row],[Información]])</f>
        <v>9</v>
      </c>
      <c r="E452" t="str">
        <f>LEFT(DATOS[[#This Row],[Información]],DATOS[[#This Row],[separador]]-1)</f>
        <v>Alemania</v>
      </c>
      <c r="F452" t="str">
        <f>RIGHT(DATOS[[#This Row],[Información]],DATOS[[#This Row],[Largo]]-DATOS[[#This Row],[separador]])</f>
        <v>Sarapiquí</v>
      </c>
      <c r="G452" s="2">
        <v>43840</v>
      </c>
      <c r="H452" s="19" t="str">
        <f>TEXT(DATOS[[#This Row],[Fecha Ingreso]],"ddd")</f>
        <v>vie</v>
      </c>
      <c r="I452" s="20" t="str">
        <f>TEXT(DATOS[[#This Row],[Fecha Ingreso]],"mmmm")</f>
        <v>enero</v>
      </c>
      <c r="J452" s="20" t="str">
        <f>TEXT(DATOS[[#This Row],[Fecha Ingreso]],"yyyy")</f>
        <v>2020</v>
      </c>
      <c r="K452" s="3">
        <v>6757</v>
      </c>
      <c r="L452" s="5">
        <v>243.15</v>
      </c>
    </row>
    <row r="453" spans="1:12" x14ac:dyDescent="0.3">
      <c r="A453" t="s">
        <v>457</v>
      </c>
      <c r="B453" t="s">
        <v>1006</v>
      </c>
      <c r="C453">
        <f>LEN(DATOS[[#This Row],[Información]])</f>
        <v>22</v>
      </c>
      <c r="D453">
        <f>FIND("-",DATOS[[#This Row],[Información]])</f>
        <v>15</v>
      </c>
      <c r="E453" t="str">
        <f>LEFT(DATOS[[#This Row],[Información]],DATOS[[#This Row],[separador]]-1)</f>
        <v>Estados Unidos</v>
      </c>
      <c r="F453" t="str">
        <f>RIGHT(DATOS[[#This Row],[Información]],DATOS[[#This Row],[Largo]]-DATOS[[#This Row],[separador]])</f>
        <v>Liberia</v>
      </c>
      <c r="G453" s="2">
        <v>43857</v>
      </c>
      <c r="H453" s="19" t="str">
        <f>TEXT(DATOS[[#This Row],[Fecha Ingreso]],"ddd")</f>
        <v>lun</v>
      </c>
      <c r="I453" s="20" t="str">
        <f>TEXT(DATOS[[#This Row],[Fecha Ingreso]],"mmmm")</f>
        <v>enero</v>
      </c>
      <c r="J453" s="20" t="str">
        <f>TEXT(DATOS[[#This Row],[Fecha Ingreso]],"yyyy")</f>
        <v>2020</v>
      </c>
      <c r="K453" s="3">
        <v>3079</v>
      </c>
      <c r="L453" s="5">
        <v>427.56</v>
      </c>
    </row>
    <row r="454" spans="1:12" x14ac:dyDescent="0.3">
      <c r="A454" t="s">
        <v>458</v>
      </c>
      <c r="B454" t="s">
        <v>965</v>
      </c>
      <c r="C454">
        <f>LEN(DATOS[[#This Row],[Información]])</f>
        <v>14</v>
      </c>
      <c r="D454">
        <f>FIND("-",DATOS[[#This Row],[Información]])</f>
        <v>7</v>
      </c>
      <c r="E454" t="str">
        <f>LEFT(DATOS[[#This Row],[Información]],DATOS[[#This Row],[separador]]-1)</f>
        <v>España</v>
      </c>
      <c r="F454" t="str">
        <f>RIGHT(DATOS[[#This Row],[Información]],DATOS[[#This Row],[Largo]]-DATOS[[#This Row],[separador]])</f>
        <v>Liberia</v>
      </c>
      <c r="G454" s="2">
        <v>43834</v>
      </c>
      <c r="H454" s="19" t="str">
        <f>TEXT(DATOS[[#This Row],[Fecha Ingreso]],"ddd")</f>
        <v>sáb</v>
      </c>
      <c r="I454" s="20" t="str">
        <f>TEXT(DATOS[[#This Row],[Fecha Ingreso]],"mmmm")</f>
        <v>enero</v>
      </c>
      <c r="J454" s="20" t="str">
        <f>TEXT(DATOS[[#This Row],[Fecha Ingreso]],"yyyy")</f>
        <v>2020</v>
      </c>
      <c r="K454" s="3">
        <v>9064</v>
      </c>
      <c r="L454" s="5">
        <v>177.19</v>
      </c>
    </row>
    <row r="455" spans="1:12" x14ac:dyDescent="0.3">
      <c r="A455" t="s">
        <v>459</v>
      </c>
      <c r="B455" t="s">
        <v>973</v>
      </c>
      <c r="C455">
        <f>LEN(DATOS[[#This Row],[Información]])</f>
        <v>22</v>
      </c>
      <c r="D455">
        <f>FIND("-",DATOS[[#This Row],[Información]])</f>
        <v>10</v>
      </c>
      <c r="E455" t="str">
        <f>LEFT(DATOS[[#This Row],[Información]],DATOS[[#This Row],[separador]]-1)</f>
        <v>Argentina</v>
      </c>
      <c r="F455" t="str">
        <f>RIGHT(DATOS[[#This Row],[Información]],DATOS[[#This Row],[Largo]]-DATOS[[#This Row],[separador]])</f>
        <v>Puerto Viejo</v>
      </c>
      <c r="G455" s="2">
        <v>43868</v>
      </c>
      <c r="H455" s="19" t="str">
        <f>TEXT(DATOS[[#This Row],[Fecha Ingreso]],"ddd")</f>
        <v>vie</v>
      </c>
      <c r="I455" s="20" t="str">
        <f>TEXT(DATOS[[#This Row],[Fecha Ingreso]],"mmmm")</f>
        <v>febrero</v>
      </c>
      <c r="J455" s="20" t="str">
        <f>TEXT(DATOS[[#This Row],[Fecha Ingreso]],"yyyy")</f>
        <v>2020</v>
      </c>
      <c r="K455" s="3">
        <v>1502</v>
      </c>
      <c r="L455" s="5">
        <v>402</v>
      </c>
    </row>
    <row r="456" spans="1:12" x14ac:dyDescent="0.3">
      <c r="A456" t="s">
        <v>460</v>
      </c>
      <c r="B456" t="s">
        <v>1024</v>
      </c>
      <c r="C456">
        <f>LEN(DATOS[[#This Row],[Información]])</f>
        <v>14</v>
      </c>
      <c r="D456">
        <f>FIND("-",DATOS[[#This Row],[Información]])</f>
        <v>7</v>
      </c>
      <c r="E456" t="str">
        <f>LEFT(DATOS[[#This Row],[Información]],DATOS[[#This Row],[separador]]-1)</f>
        <v>México</v>
      </c>
      <c r="F456" t="str">
        <f>RIGHT(DATOS[[#This Row],[Información]],DATOS[[#This Row],[Largo]]-DATOS[[#This Row],[separador]])</f>
        <v>Fortuna</v>
      </c>
      <c r="G456" s="2">
        <v>43862</v>
      </c>
      <c r="H456" s="19" t="str">
        <f>TEXT(DATOS[[#This Row],[Fecha Ingreso]],"ddd")</f>
        <v>sáb</v>
      </c>
      <c r="I456" s="20" t="str">
        <f>TEXT(DATOS[[#This Row],[Fecha Ingreso]],"mmmm")</f>
        <v>febrero</v>
      </c>
      <c r="J456" s="20" t="str">
        <f>TEXT(DATOS[[#This Row],[Fecha Ingreso]],"yyyy")</f>
        <v>2020</v>
      </c>
      <c r="K456" s="3">
        <v>5526</v>
      </c>
      <c r="L456" s="5">
        <v>388.68</v>
      </c>
    </row>
    <row r="457" spans="1:12" x14ac:dyDescent="0.3">
      <c r="A457" t="s">
        <v>461</v>
      </c>
      <c r="B457" t="s">
        <v>989</v>
      </c>
      <c r="C457">
        <f>LEN(DATOS[[#This Row],[Información]])</f>
        <v>17</v>
      </c>
      <c r="D457">
        <f>FIND("-",DATOS[[#This Row],[Información]])</f>
        <v>10</v>
      </c>
      <c r="E457" t="str">
        <f>LEFT(DATOS[[#This Row],[Información]],DATOS[[#This Row],[separador]]-1)</f>
        <v>Argentina</v>
      </c>
      <c r="F457" t="str">
        <f>RIGHT(DATOS[[#This Row],[Información]],DATOS[[#This Row],[Largo]]-DATOS[[#This Row],[separador]])</f>
        <v>Liberia</v>
      </c>
      <c r="G457" s="2">
        <v>43885</v>
      </c>
      <c r="H457" s="19" t="str">
        <f>TEXT(DATOS[[#This Row],[Fecha Ingreso]],"ddd")</f>
        <v>lun</v>
      </c>
      <c r="I457" s="20" t="str">
        <f>TEXT(DATOS[[#This Row],[Fecha Ingreso]],"mmmm")</f>
        <v>febrero</v>
      </c>
      <c r="J457" s="20" t="str">
        <f>TEXT(DATOS[[#This Row],[Fecha Ingreso]],"yyyy")</f>
        <v>2020</v>
      </c>
      <c r="K457" s="3">
        <v>2682</v>
      </c>
      <c r="L457" s="5">
        <v>463.19</v>
      </c>
    </row>
    <row r="458" spans="1:12" x14ac:dyDescent="0.3">
      <c r="A458" t="s">
        <v>462</v>
      </c>
      <c r="B458" t="s">
        <v>986</v>
      </c>
      <c r="C458">
        <f>LEN(DATOS[[#This Row],[Información]])</f>
        <v>13</v>
      </c>
      <c r="D458">
        <f>FIND("-",DATOS[[#This Row],[Información]])</f>
        <v>6</v>
      </c>
      <c r="E458" t="str">
        <f>LEFT(DATOS[[#This Row],[Información]],DATOS[[#This Row],[separador]]-1)</f>
        <v>China</v>
      </c>
      <c r="F458" t="str">
        <f>RIGHT(DATOS[[#This Row],[Información]],DATOS[[#This Row],[Largo]]-DATOS[[#This Row],[separador]])</f>
        <v>Liberia</v>
      </c>
      <c r="G458" s="2">
        <v>43871</v>
      </c>
      <c r="H458" s="19" t="str">
        <f>TEXT(DATOS[[#This Row],[Fecha Ingreso]],"ddd")</f>
        <v>lun</v>
      </c>
      <c r="I458" s="20" t="str">
        <f>TEXT(DATOS[[#This Row],[Fecha Ingreso]],"mmmm")</f>
        <v>febrero</v>
      </c>
      <c r="J458" s="20" t="str">
        <f>TEXT(DATOS[[#This Row],[Fecha Ingreso]],"yyyy")</f>
        <v>2020</v>
      </c>
      <c r="K458" s="3">
        <v>2252</v>
      </c>
      <c r="L458" s="5">
        <v>90.48</v>
      </c>
    </row>
    <row r="459" spans="1:12" x14ac:dyDescent="0.3">
      <c r="A459" t="s">
        <v>463</v>
      </c>
      <c r="B459" t="s">
        <v>954</v>
      </c>
      <c r="C459">
        <f>LEN(DATOS[[#This Row],[Información]])</f>
        <v>20</v>
      </c>
      <c r="D459">
        <f>FIND("-",DATOS[[#This Row],[Información]])</f>
        <v>6</v>
      </c>
      <c r="E459" t="str">
        <f>LEFT(DATOS[[#This Row],[Información]],DATOS[[#This Row],[separador]]-1)</f>
        <v>China</v>
      </c>
      <c r="F459" t="str">
        <f>RIGHT(DATOS[[#This Row],[Información]],DATOS[[#This Row],[Largo]]-DATOS[[#This Row],[separador]])</f>
        <v>Manuel Antonio</v>
      </c>
      <c r="G459" s="2">
        <v>43868</v>
      </c>
      <c r="H459" s="19" t="str">
        <f>TEXT(DATOS[[#This Row],[Fecha Ingreso]],"ddd")</f>
        <v>vie</v>
      </c>
      <c r="I459" s="20" t="str">
        <f>TEXT(DATOS[[#This Row],[Fecha Ingreso]],"mmmm")</f>
        <v>febrero</v>
      </c>
      <c r="J459" s="20" t="str">
        <f>TEXT(DATOS[[#This Row],[Fecha Ingreso]],"yyyy")</f>
        <v>2020</v>
      </c>
      <c r="K459" s="3">
        <v>3113</v>
      </c>
      <c r="L459" s="5">
        <v>82.58</v>
      </c>
    </row>
    <row r="460" spans="1:12" x14ac:dyDescent="0.3">
      <c r="A460" t="s">
        <v>464</v>
      </c>
      <c r="B460" t="s">
        <v>964</v>
      </c>
      <c r="C460">
        <f>LEN(DATOS[[#This Row],[Información]])</f>
        <v>19</v>
      </c>
      <c r="D460">
        <f>FIND("-",DATOS[[#This Row],[Información]])</f>
        <v>7</v>
      </c>
      <c r="E460" t="str">
        <f>LEFT(DATOS[[#This Row],[Información]],DATOS[[#This Row],[separador]]-1)</f>
        <v>México</v>
      </c>
      <c r="F460" t="str">
        <f>RIGHT(DATOS[[#This Row],[Información]],DATOS[[#This Row],[Largo]]-DATOS[[#This Row],[separador]])</f>
        <v>Puerto Viejo</v>
      </c>
      <c r="G460" s="2">
        <v>43865</v>
      </c>
      <c r="H460" s="19" t="str">
        <f>TEXT(DATOS[[#This Row],[Fecha Ingreso]],"ddd")</f>
        <v>mar</v>
      </c>
      <c r="I460" s="20" t="str">
        <f>TEXT(DATOS[[#This Row],[Fecha Ingreso]],"mmmm")</f>
        <v>febrero</v>
      </c>
      <c r="J460" s="20" t="str">
        <f>TEXT(DATOS[[#This Row],[Fecha Ingreso]],"yyyy")</f>
        <v>2020</v>
      </c>
      <c r="K460" s="3">
        <v>766</v>
      </c>
      <c r="L460" s="5">
        <v>122.05</v>
      </c>
    </row>
    <row r="461" spans="1:12" x14ac:dyDescent="0.3">
      <c r="A461" t="s">
        <v>465</v>
      </c>
      <c r="B461" t="s">
        <v>960</v>
      </c>
      <c r="C461">
        <f>LEN(DATOS[[#This Row],[Información]])</f>
        <v>17</v>
      </c>
      <c r="D461">
        <f>FIND("-",DATOS[[#This Row],[Información]])</f>
        <v>6</v>
      </c>
      <c r="E461" t="str">
        <f>LEFT(DATOS[[#This Row],[Información]],DATOS[[#This Row],[separador]]-1)</f>
        <v>China</v>
      </c>
      <c r="F461" t="str">
        <f>RIGHT(DATOS[[#This Row],[Información]],DATOS[[#This Row],[Largo]]-DATOS[[#This Row],[separador]])</f>
        <v>Río Celeste</v>
      </c>
      <c r="G461" s="2">
        <v>43836</v>
      </c>
      <c r="H461" s="19" t="str">
        <f>TEXT(DATOS[[#This Row],[Fecha Ingreso]],"ddd")</f>
        <v>lun</v>
      </c>
      <c r="I461" s="20" t="str">
        <f>TEXT(DATOS[[#This Row],[Fecha Ingreso]],"mmmm")</f>
        <v>enero</v>
      </c>
      <c r="J461" s="20" t="str">
        <f>TEXT(DATOS[[#This Row],[Fecha Ingreso]],"yyyy")</f>
        <v>2020</v>
      </c>
      <c r="K461" s="3">
        <v>3581</v>
      </c>
      <c r="L461" s="5">
        <v>113.39</v>
      </c>
    </row>
    <row r="462" spans="1:12" x14ac:dyDescent="0.3">
      <c r="A462" t="s">
        <v>466</v>
      </c>
      <c r="B462" t="s">
        <v>999</v>
      </c>
      <c r="C462">
        <f>LEN(DATOS[[#This Row],[Información]])</f>
        <v>21</v>
      </c>
      <c r="D462">
        <f>FIND("-",DATOS[[#This Row],[Información]])</f>
        <v>7</v>
      </c>
      <c r="E462" t="str">
        <f>LEFT(DATOS[[#This Row],[Información]],DATOS[[#This Row],[separador]]-1)</f>
        <v>Canadá</v>
      </c>
      <c r="F462" t="str">
        <f>RIGHT(DATOS[[#This Row],[Información]],DATOS[[#This Row],[Largo]]-DATOS[[#This Row],[separador]])</f>
        <v>Manuel Antonio</v>
      </c>
      <c r="G462" s="2">
        <v>43862</v>
      </c>
      <c r="H462" s="19" t="str">
        <f>TEXT(DATOS[[#This Row],[Fecha Ingreso]],"ddd")</f>
        <v>sáb</v>
      </c>
      <c r="I462" s="20" t="str">
        <f>TEXT(DATOS[[#This Row],[Fecha Ingreso]],"mmmm")</f>
        <v>febrero</v>
      </c>
      <c r="J462" s="20" t="str">
        <f>TEXT(DATOS[[#This Row],[Fecha Ingreso]],"yyyy")</f>
        <v>2020</v>
      </c>
      <c r="K462" s="3">
        <v>6929</v>
      </c>
      <c r="L462" s="5">
        <v>397.23</v>
      </c>
    </row>
    <row r="463" spans="1:12" x14ac:dyDescent="0.3">
      <c r="A463" t="s">
        <v>467</v>
      </c>
      <c r="B463" t="s">
        <v>1018</v>
      </c>
      <c r="C463">
        <f>LEN(DATOS[[#This Row],[Información]])</f>
        <v>19</v>
      </c>
      <c r="D463">
        <f>FIND("-",DATOS[[#This Row],[Información]])</f>
        <v>9</v>
      </c>
      <c r="E463" t="str">
        <f>LEFT(DATOS[[#This Row],[Información]],DATOS[[#This Row],[separador]]-1)</f>
        <v>Alemania</v>
      </c>
      <c r="F463" t="str">
        <f>RIGHT(DATOS[[#This Row],[Información]],DATOS[[#This Row],[Largo]]-DATOS[[#This Row],[separador]])</f>
        <v>Dominicana</v>
      </c>
      <c r="G463" s="2">
        <v>43863</v>
      </c>
      <c r="H463" s="19" t="str">
        <f>TEXT(DATOS[[#This Row],[Fecha Ingreso]],"ddd")</f>
        <v>dom</v>
      </c>
      <c r="I463" s="20" t="str">
        <f>TEXT(DATOS[[#This Row],[Fecha Ingreso]],"mmmm")</f>
        <v>febrero</v>
      </c>
      <c r="J463" s="20" t="str">
        <f>TEXT(DATOS[[#This Row],[Fecha Ingreso]],"yyyy")</f>
        <v>2020</v>
      </c>
      <c r="K463" s="3">
        <v>8341</v>
      </c>
      <c r="L463" s="5">
        <v>138.62</v>
      </c>
    </row>
    <row r="464" spans="1:12" x14ac:dyDescent="0.3">
      <c r="A464" t="s">
        <v>468</v>
      </c>
      <c r="B464" t="s">
        <v>993</v>
      </c>
      <c r="C464">
        <f>LEN(DATOS[[#This Row],[Información]])</f>
        <v>23</v>
      </c>
      <c r="D464">
        <f>FIND("-",DATOS[[#This Row],[Información]])</f>
        <v>15</v>
      </c>
      <c r="E464" t="str">
        <f>LEFT(DATOS[[#This Row],[Información]],DATOS[[#This Row],[separador]]-1)</f>
        <v>Estados Unidos</v>
      </c>
      <c r="F464" t="str">
        <f>RIGHT(DATOS[[#This Row],[Información]],DATOS[[#This Row],[Largo]]-DATOS[[#This Row],[separador]])</f>
        <v>San José</v>
      </c>
      <c r="G464" s="2">
        <v>43843</v>
      </c>
      <c r="H464" s="19" t="str">
        <f>TEXT(DATOS[[#This Row],[Fecha Ingreso]],"ddd")</f>
        <v>lun</v>
      </c>
      <c r="I464" s="20" t="str">
        <f>TEXT(DATOS[[#This Row],[Fecha Ingreso]],"mmmm")</f>
        <v>enero</v>
      </c>
      <c r="J464" s="20" t="str">
        <f>TEXT(DATOS[[#This Row],[Fecha Ingreso]],"yyyy")</f>
        <v>2020</v>
      </c>
      <c r="K464" s="3">
        <v>5302</v>
      </c>
      <c r="L464" s="5">
        <v>263.14</v>
      </c>
    </row>
    <row r="465" spans="1:12" x14ac:dyDescent="0.3">
      <c r="A465" t="s">
        <v>469</v>
      </c>
      <c r="B465" t="s">
        <v>983</v>
      </c>
      <c r="C465">
        <f>LEN(DATOS[[#This Row],[Información]])</f>
        <v>25</v>
      </c>
      <c r="D465">
        <f>FIND("-",DATOS[[#This Row],[Información]])</f>
        <v>15</v>
      </c>
      <c r="E465" t="str">
        <f>LEFT(DATOS[[#This Row],[Información]],DATOS[[#This Row],[separador]]-1)</f>
        <v>Estados Unidos</v>
      </c>
      <c r="F465" t="str">
        <f>RIGHT(DATOS[[#This Row],[Información]],DATOS[[#This Row],[Largo]]-DATOS[[#This Row],[separador]])</f>
        <v>Dominicana</v>
      </c>
      <c r="G465" s="2">
        <v>43837</v>
      </c>
      <c r="H465" s="19" t="str">
        <f>TEXT(DATOS[[#This Row],[Fecha Ingreso]],"ddd")</f>
        <v>mar</v>
      </c>
      <c r="I465" s="20" t="str">
        <f>TEXT(DATOS[[#This Row],[Fecha Ingreso]],"mmmm")</f>
        <v>enero</v>
      </c>
      <c r="J465" s="20" t="str">
        <f>TEXT(DATOS[[#This Row],[Fecha Ingreso]],"yyyy")</f>
        <v>2020</v>
      </c>
      <c r="K465" s="3">
        <v>724</v>
      </c>
      <c r="L465" s="5">
        <v>261.27999999999997</v>
      </c>
    </row>
    <row r="466" spans="1:12" x14ac:dyDescent="0.3">
      <c r="A466" t="s">
        <v>470</v>
      </c>
      <c r="B466" t="s">
        <v>956</v>
      </c>
      <c r="C466">
        <f>LEN(DATOS[[#This Row],[Información]])</f>
        <v>24</v>
      </c>
      <c r="D466">
        <f>FIND("-",DATOS[[#This Row],[Información]])</f>
        <v>12</v>
      </c>
      <c r="E466" t="str">
        <f>LEFT(DATOS[[#This Row],[Información]],DATOS[[#This Row],[separador]]-1)</f>
        <v>Reino Unido</v>
      </c>
      <c r="F466" t="str">
        <f>RIGHT(DATOS[[#This Row],[Información]],DATOS[[#This Row],[Largo]]-DATOS[[#This Row],[separador]])</f>
        <v>Puerto Viejo</v>
      </c>
      <c r="G466" s="2">
        <v>43876</v>
      </c>
      <c r="H466" s="19" t="str">
        <f>TEXT(DATOS[[#This Row],[Fecha Ingreso]],"ddd")</f>
        <v>sáb</v>
      </c>
      <c r="I466" s="20" t="str">
        <f>TEXT(DATOS[[#This Row],[Fecha Ingreso]],"mmmm")</f>
        <v>febrero</v>
      </c>
      <c r="J466" s="20" t="str">
        <f>TEXT(DATOS[[#This Row],[Fecha Ingreso]],"yyyy")</f>
        <v>2020</v>
      </c>
      <c r="K466" s="3">
        <v>2015</v>
      </c>
      <c r="L466" s="5">
        <v>376.25</v>
      </c>
    </row>
    <row r="467" spans="1:12" x14ac:dyDescent="0.3">
      <c r="A467" t="s">
        <v>471</v>
      </c>
      <c r="B467" t="s">
        <v>954</v>
      </c>
      <c r="C467">
        <f>LEN(DATOS[[#This Row],[Información]])</f>
        <v>20</v>
      </c>
      <c r="D467">
        <f>FIND("-",DATOS[[#This Row],[Información]])</f>
        <v>6</v>
      </c>
      <c r="E467" t="str">
        <f>LEFT(DATOS[[#This Row],[Información]],DATOS[[#This Row],[separador]]-1)</f>
        <v>China</v>
      </c>
      <c r="F467" t="str">
        <f>RIGHT(DATOS[[#This Row],[Información]],DATOS[[#This Row],[Largo]]-DATOS[[#This Row],[separador]])</f>
        <v>Manuel Antonio</v>
      </c>
      <c r="G467" s="2">
        <v>43849</v>
      </c>
      <c r="H467" s="19" t="str">
        <f>TEXT(DATOS[[#This Row],[Fecha Ingreso]],"ddd")</f>
        <v>dom</v>
      </c>
      <c r="I467" s="20" t="str">
        <f>TEXT(DATOS[[#This Row],[Fecha Ingreso]],"mmmm")</f>
        <v>enero</v>
      </c>
      <c r="J467" s="20" t="str">
        <f>TEXT(DATOS[[#This Row],[Fecha Ingreso]],"yyyy")</f>
        <v>2020</v>
      </c>
      <c r="K467" s="3">
        <v>8711</v>
      </c>
      <c r="L467" s="5">
        <v>129.69999999999999</v>
      </c>
    </row>
    <row r="468" spans="1:12" x14ac:dyDescent="0.3">
      <c r="A468" t="s">
        <v>472</v>
      </c>
      <c r="B468" t="s">
        <v>955</v>
      </c>
      <c r="C468">
        <f>LEN(DATOS[[#This Row],[Información]])</f>
        <v>21</v>
      </c>
      <c r="D468">
        <f>FIND("-",DATOS[[#This Row],[Información]])</f>
        <v>9</v>
      </c>
      <c r="E468" t="str">
        <f>LEFT(DATOS[[#This Row],[Información]],DATOS[[#This Row],[separador]]-1)</f>
        <v>Alemania</v>
      </c>
      <c r="F468" t="str">
        <f>RIGHT(DATOS[[#This Row],[Información]],DATOS[[#This Row],[Largo]]-DATOS[[#This Row],[separador]])</f>
        <v>Puerto Viejo</v>
      </c>
      <c r="G468" s="2">
        <v>43837</v>
      </c>
      <c r="H468" s="19" t="str">
        <f>TEXT(DATOS[[#This Row],[Fecha Ingreso]],"ddd")</f>
        <v>mar</v>
      </c>
      <c r="I468" s="20" t="str">
        <f>TEXT(DATOS[[#This Row],[Fecha Ingreso]],"mmmm")</f>
        <v>enero</v>
      </c>
      <c r="J468" s="20" t="str">
        <f>TEXT(DATOS[[#This Row],[Fecha Ingreso]],"yyyy")</f>
        <v>2020</v>
      </c>
      <c r="K468" s="3">
        <v>1132</v>
      </c>
      <c r="L468" s="5">
        <v>326.88</v>
      </c>
    </row>
    <row r="469" spans="1:12" x14ac:dyDescent="0.3">
      <c r="A469" t="s">
        <v>473</v>
      </c>
      <c r="B469" t="s">
        <v>1023</v>
      </c>
      <c r="C469">
        <f>LEN(DATOS[[#This Row],[Información]])</f>
        <v>23</v>
      </c>
      <c r="D469">
        <f>FIND("-",DATOS[[#This Row],[Información]])</f>
        <v>12</v>
      </c>
      <c r="E469" t="str">
        <f>LEFT(DATOS[[#This Row],[Información]],DATOS[[#This Row],[separador]]-1)</f>
        <v>Reino Unido</v>
      </c>
      <c r="F469" t="str">
        <f>RIGHT(DATOS[[#This Row],[Información]],DATOS[[#This Row],[Largo]]-DATOS[[#This Row],[separador]])</f>
        <v>Río Celeste</v>
      </c>
      <c r="G469" s="2">
        <v>43889</v>
      </c>
      <c r="H469" s="19" t="str">
        <f>TEXT(DATOS[[#This Row],[Fecha Ingreso]],"ddd")</f>
        <v>vie</v>
      </c>
      <c r="I469" s="20" t="str">
        <f>TEXT(DATOS[[#This Row],[Fecha Ingreso]],"mmmm")</f>
        <v>febrero</v>
      </c>
      <c r="J469" s="20" t="str">
        <f>TEXT(DATOS[[#This Row],[Fecha Ingreso]],"yyyy")</f>
        <v>2020</v>
      </c>
      <c r="K469" s="3">
        <v>8177</v>
      </c>
      <c r="L469" s="5">
        <v>461.59</v>
      </c>
    </row>
    <row r="470" spans="1:12" x14ac:dyDescent="0.3">
      <c r="A470" t="s">
        <v>474</v>
      </c>
      <c r="B470" t="s">
        <v>1019</v>
      </c>
      <c r="C470">
        <f>LEN(DATOS[[#This Row],[Información]])</f>
        <v>18</v>
      </c>
      <c r="D470">
        <f>FIND("-",DATOS[[#This Row],[Información]])</f>
        <v>9</v>
      </c>
      <c r="E470" t="str">
        <f>LEFT(DATOS[[#This Row],[Información]],DATOS[[#This Row],[separador]]-1)</f>
        <v>Alemania</v>
      </c>
      <c r="F470" t="str">
        <f>RIGHT(DATOS[[#This Row],[Información]],DATOS[[#This Row],[Largo]]-DATOS[[#This Row],[separador]])</f>
        <v>Sarapiquí</v>
      </c>
      <c r="G470" s="2">
        <v>43854</v>
      </c>
      <c r="H470" s="19" t="str">
        <f>TEXT(DATOS[[#This Row],[Fecha Ingreso]],"ddd")</f>
        <v>vie</v>
      </c>
      <c r="I470" s="20" t="str">
        <f>TEXT(DATOS[[#This Row],[Fecha Ingreso]],"mmmm")</f>
        <v>enero</v>
      </c>
      <c r="J470" s="20" t="str">
        <f>TEXT(DATOS[[#This Row],[Fecha Ingreso]],"yyyy")</f>
        <v>2020</v>
      </c>
      <c r="K470" s="3">
        <v>3328</v>
      </c>
      <c r="L470" s="5">
        <v>446.5</v>
      </c>
    </row>
    <row r="471" spans="1:12" x14ac:dyDescent="0.3">
      <c r="A471" t="s">
        <v>475</v>
      </c>
      <c r="B471" t="s">
        <v>1012</v>
      </c>
      <c r="C471">
        <f>LEN(DATOS[[#This Row],[Información]])</f>
        <v>17</v>
      </c>
      <c r="D471">
        <f>FIND("-",DATOS[[#This Row],[Información]])</f>
        <v>7</v>
      </c>
      <c r="E471" t="str">
        <f>LEFT(DATOS[[#This Row],[Información]],DATOS[[#This Row],[separador]]-1)</f>
        <v>España</v>
      </c>
      <c r="F471" t="str">
        <f>RIGHT(DATOS[[#This Row],[Información]],DATOS[[#This Row],[Largo]]-DATOS[[#This Row],[separador]])</f>
        <v>Dominicana</v>
      </c>
      <c r="G471" s="2">
        <v>43882</v>
      </c>
      <c r="H471" s="19" t="str">
        <f>TEXT(DATOS[[#This Row],[Fecha Ingreso]],"ddd")</f>
        <v>vie</v>
      </c>
      <c r="I471" s="20" t="str">
        <f>TEXT(DATOS[[#This Row],[Fecha Ingreso]],"mmmm")</f>
        <v>febrero</v>
      </c>
      <c r="J471" s="20" t="str">
        <f>TEXT(DATOS[[#This Row],[Fecha Ingreso]],"yyyy")</f>
        <v>2020</v>
      </c>
      <c r="K471" s="3">
        <v>6945</v>
      </c>
      <c r="L471" s="5">
        <v>455.38</v>
      </c>
    </row>
    <row r="472" spans="1:12" x14ac:dyDescent="0.3">
      <c r="A472" t="s">
        <v>476</v>
      </c>
      <c r="B472" t="s">
        <v>1007</v>
      </c>
      <c r="C472">
        <f>LEN(DATOS[[#This Row],[Información]])</f>
        <v>15</v>
      </c>
      <c r="D472">
        <f>FIND("-",DATOS[[#This Row],[Información]])</f>
        <v>7</v>
      </c>
      <c r="E472" t="str">
        <f>LEFT(DATOS[[#This Row],[Información]],DATOS[[#This Row],[separador]]-1)</f>
        <v>México</v>
      </c>
      <c r="F472" t="str">
        <f>RIGHT(DATOS[[#This Row],[Información]],DATOS[[#This Row],[Largo]]-DATOS[[#This Row],[separador]])</f>
        <v>San José</v>
      </c>
      <c r="G472" s="2">
        <v>43836</v>
      </c>
      <c r="H472" s="19" t="str">
        <f>TEXT(DATOS[[#This Row],[Fecha Ingreso]],"ddd")</f>
        <v>lun</v>
      </c>
      <c r="I472" s="20" t="str">
        <f>TEXT(DATOS[[#This Row],[Fecha Ingreso]],"mmmm")</f>
        <v>enero</v>
      </c>
      <c r="J472" s="20" t="str">
        <f>TEXT(DATOS[[#This Row],[Fecha Ingreso]],"yyyy")</f>
        <v>2020</v>
      </c>
      <c r="K472" s="3">
        <v>4489</v>
      </c>
      <c r="L472" s="5">
        <v>95.04</v>
      </c>
    </row>
    <row r="473" spans="1:12" x14ac:dyDescent="0.3">
      <c r="A473" t="s">
        <v>477</v>
      </c>
      <c r="B473" t="s">
        <v>970</v>
      </c>
      <c r="C473">
        <f>LEN(DATOS[[#This Row],[Información]])</f>
        <v>24</v>
      </c>
      <c r="D473">
        <f>FIND("-",DATOS[[#This Row],[Información]])</f>
        <v>15</v>
      </c>
      <c r="E473" t="str">
        <f>LEFT(DATOS[[#This Row],[Información]],DATOS[[#This Row],[separador]]-1)</f>
        <v>Estados Unidos</v>
      </c>
      <c r="F473" t="str">
        <f>RIGHT(DATOS[[#This Row],[Información]],DATOS[[#This Row],[Largo]]-DATOS[[#This Row],[separador]])</f>
        <v>Sarapiquí</v>
      </c>
      <c r="G473" s="2">
        <v>43877</v>
      </c>
      <c r="H473" s="19" t="str">
        <f>TEXT(DATOS[[#This Row],[Fecha Ingreso]],"ddd")</f>
        <v>dom</v>
      </c>
      <c r="I473" s="20" t="str">
        <f>TEXT(DATOS[[#This Row],[Fecha Ingreso]],"mmmm")</f>
        <v>febrero</v>
      </c>
      <c r="J473" s="20" t="str">
        <f>TEXT(DATOS[[#This Row],[Fecha Ingreso]],"yyyy")</f>
        <v>2020</v>
      </c>
      <c r="K473" s="3">
        <v>9710</v>
      </c>
      <c r="L473" s="5">
        <v>305.70999999999998</v>
      </c>
    </row>
    <row r="474" spans="1:12" x14ac:dyDescent="0.3">
      <c r="A474" t="s">
        <v>478</v>
      </c>
      <c r="B474" t="s">
        <v>969</v>
      </c>
      <c r="C474">
        <f>LEN(DATOS[[#This Row],[Información]])</f>
        <v>22</v>
      </c>
      <c r="D474">
        <f>FIND("-",DATOS[[#This Row],[Información]])</f>
        <v>15</v>
      </c>
      <c r="E474" t="str">
        <f>LEFT(DATOS[[#This Row],[Información]],DATOS[[#This Row],[separador]]-1)</f>
        <v>Estados Unidos</v>
      </c>
      <c r="F474" t="str">
        <f>RIGHT(DATOS[[#This Row],[Información]],DATOS[[#This Row],[Largo]]-DATOS[[#This Row],[separador]])</f>
        <v>Fortuna</v>
      </c>
      <c r="G474" s="2">
        <v>43890</v>
      </c>
      <c r="H474" s="19" t="str">
        <f>TEXT(DATOS[[#This Row],[Fecha Ingreso]],"ddd")</f>
        <v>sáb</v>
      </c>
      <c r="I474" s="20" t="str">
        <f>TEXT(DATOS[[#This Row],[Fecha Ingreso]],"mmmm")</f>
        <v>febrero</v>
      </c>
      <c r="J474" s="20" t="str">
        <f>TEXT(DATOS[[#This Row],[Fecha Ingreso]],"yyyy")</f>
        <v>2020</v>
      </c>
      <c r="K474" s="3">
        <v>8618</v>
      </c>
      <c r="L474" s="5">
        <v>162.19</v>
      </c>
    </row>
    <row r="475" spans="1:12" x14ac:dyDescent="0.3">
      <c r="A475" t="s">
        <v>479</v>
      </c>
      <c r="B475" t="s">
        <v>957</v>
      </c>
      <c r="C475">
        <f>LEN(DATOS[[#This Row],[Información]])</f>
        <v>24</v>
      </c>
      <c r="D475">
        <f>FIND("-",DATOS[[#This Row],[Información]])</f>
        <v>10</v>
      </c>
      <c r="E475" t="str">
        <f>LEFT(DATOS[[#This Row],[Información]],DATOS[[#This Row],[separador]]-1)</f>
        <v>Argentina</v>
      </c>
      <c r="F475" t="str">
        <f>RIGHT(DATOS[[#This Row],[Información]],DATOS[[#This Row],[Largo]]-DATOS[[#This Row],[separador]])</f>
        <v>Manuel Antonio</v>
      </c>
      <c r="G475" s="2">
        <v>43884</v>
      </c>
      <c r="H475" s="19" t="str">
        <f>TEXT(DATOS[[#This Row],[Fecha Ingreso]],"ddd")</f>
        <v>dom</v>
      </c>
      <c r="I475" s="20" t="str">
        <f>TEXT(DATOS[[#This Row],[Fecha Ingreso]],"mmmm")</f>
        <v>febrero</v>
      </c>
      <c r="J475" s="20" t="str">
        <f>TEXT(DATOS[[#This Row],[Fecha Ingreso]],"yyyy")</f>
        <v>2020</v>
      </c>
      <c r="K475" s="3">
        <v>7733</v>
      </c>
      <c r="L475" s="5">
        <v>161.71</v>
      </c>
    </row>
    <row r="476" spans="1:12" x14ac:dyDescent="0.3">
      <c r="A476" t="s">
        <v>480</v>
      </c>
      <c r="B476" t="s">
        <v>954</v>
      </c>
      <c r="C476">
        <f>LEN(DATOS[[#This Row],[Información]])</f>
        <v>20</v>
      </c>
      <c r="D476">
        <f>FIND("-",DATOS[[#This Row],[Información]])</f>
        <v>6</v>
      </c>
      <c r="E476" t="str">
        <f>LEFT(DATOS[[#This Row],[Información]],DATOS[[#This Row],[separador]]-1)</f>
        <v>China</v>
      </c>
      <c r="F476" t="str">
        <f>RIGHT(DATOS[[#This Row],[Información]],DATOS[[#This Row],[Largo]]-DATOS[[#This Row],[separador]])</f>
        <v>Manuel Antonio</v>
      </c>
      <c r="G476" s="2">
        <v>43869</v>
      </c>
      <c r="H476" s="19" t="str">
        <f>TEXT(DATOS[[#This Row],[Fecha Ingreso]],"ddd")</f>
        <v>sáb</v>
      </c>
      <c r="I476" s="20" t="str">
        <f>TEXT(DATOS[[#This Row],[Fecha Ingreso]],"mmmm")</f>
        <v>febrero</v>
      </c>
      <c r="J476" s="20" t="str">
        <f>TEXT(DATOS[[#This Row],[Fecha Ingreso]],"yyyy")</f>
        <v>2020</v>
      </c>
      <c r="K476" s="3">
        <v>9812</v>
      </c>
      <c r="L476" s="5">
        <v>95.18</v>
      </c>
    </row>
    <row r="477" spans="1:12" x14ac:dyDescent="0.3">
      <c r="A477" t="s">
        <v>481</v>
      </c>
      <c r="B477" t="s">
        <v>1017</v>
      </c>
      <c r="C477">
        <f>LEN(DATOS[[#This Row],[Información]])</f>
        <v>19</v>
      </c>
      <c r="D477">
        <f>FIND("-",DATOS[[#This Row],[Información]])</f>
        <v>12</v>
      </c>
      <c r="E477" t="str">
        <f>LEFT(DATOS[[#This Row],[Información]],DATOS[[#This Row],[separador]]-1)</f>
        <v>Reino Unido</v>
      </c>
      <c r="F477" t="str">
        <f>RIGHT(DATOS[[#This Row],[Información]],DATOS[[#This Row],[Largo]]-DATOS[[#This Row],[separador]])</f>
        <v>Liberia</v>
      </c>
      <c r="G477" s="2">
        <v>43883</v>
      </c>
      <c r="H477" s="19" t="str">
        <f>TEXT(DATOS[[#This Row],[Fecha Ingreso]],"ddd")</f>
        <v>sáb</v>
      </c>
      <c r="I477" s="20" t="str">
        <f>TEXT(DATOS[[#This Row],[Fecha Ingreso]],"mmmm")</f>
        <v>febrero</v>
      </c>
      <c r="J477" s="20" t="str">
        <f>TEXT(DATOS[[#This Row],[Fecha Ingreso]],"yyyy")</f>
        <v>2020</v>
      </c>
      <c r="K477" s="3">
        <v>4564</v>
      </c>
      <c r="L477" s="5">
        <v>70.290000000000006</v>
      </c>
    </row>
    <row r="478" spans="1:12" x14ac:dyDescent="0.3">
      <c r="A478" t="s">
        <v>482</v>
      </c>
      <c r="B478" t="s">
        <v>979</v>
      </c>
      <c r="C478">
        <f>LEN(DATOS[[#This Row],[Información]])</f>
        <v>16</v>
      </c>
      <c r="D478">
        <f>FIND("-",DATOS[[#This Row],[Información]])</f>
        <v>9</v>
      </c>
      <c r="E478" t="str">
        <f>LEFT(DATOS[[#This Row],[Información]],DATOS[[#This Row],[separador]]-1)</f>
        <v>Alemania</v>
      </c>
      <c r="F478" t="str">
        <f>RIGHT(DATOS[[#This Row],[Información]],DATOS[[#This Row],[Largo]]-DATOS[[#This Row],[separador]])</f>
        <v>Liberia</v>
      </c>
      <c r="G478" s="2">
        <v>43888</v>
      </c>
      <c r="H478" s="19" t="str">
        <f>TEXT(DATOS[[#This Row],[Fecha Ingreso]],"ddd")</f>
        <v>jue</v>
      </c>
      <c r="I478" s="20" t="str">
        <f>TEXT(DATOS[[#This Row],[Fecha Ingreso]],"mmmm")</f>
        <v>febrero</v>
      </c>
      <c r="J478" s="20" t="str">
        <f>TEXT(DATOS[[#This Row],[Fecha Ingreso]],"yyyy")</f>
        <v>2020</v>
      </c>
      <c r="K478" s="3">
        <v>6436</v>
      </c>
      <c r="L478" s="5">
        <v>94.83</v>
      </c>
    </row>
    <row r="479" spans="1:12" x14ac:dyDescent="0.3">
      <c r="A479" t="s">
        <v>483</v>
      </c>
      <c r="B479" t="s">
        <v>960</v>
      </c>
      <c r="C479">
        <f>LEN(DATOS[[#This Row],[Información]])</f>
        <v>17</v>
      </c>
      <c r="D479">
        <f>FIND("-",DATOS[[#This Row],[Información]])</f>
        <v>6</v>
      </c>
      <c r="E479" t="str">
        <f>LEFT(DATOS[[#This Row],[Información]],DATOS[[#This Row],[separador]]-1)</f>
        <v>China</v>
      </c>
      <c r="F479" t="str">
        <f>RIGHT(DATOS[[#This Row],[Información]],DATOS[[#This Row],[Largo]]-DATOS[[#This Row],[separador]])</f>
        <v>Río Celeste</v>
      </c>
      <c r="G479" s="2">
        <v>43869</v>
      </c>
      <c r="H479" s="19" t="str">
        <f>TEXT(DATOS[[#This Row],[Fecha Ingreso]],"ddd")</f>
        <v>sáb</v>
      </c>
      <c r="I479" s="20" t="str">
        <f>TEXT(DATOS[[#This Row],[Fecha Ingreso]],"mmmm")</f>
        <v>febrero</v>
      </c>
      <c r="J479" s="20" t="str">
        <f>TEXT(DATOS[[#This Row],[Fecha Ingreso]],"yyyy")</f>
        <v>2020</v>
      </c>
      <c r="K479" s="3">
        <v>7396</v>
      </c>
      <c r="L479" s="5">
        <v>64.34</v>
      </c>
    </row>
    <row r="480" spans="1:12" x14ac:dyDescent="0.3">
      <c r="A480" t="s">
        <v>484</v>
      </c>
      <c r="B480" t="s">
        <v>986</v>
      </c>
      <c r="C480">
        <f>LEN(DATOS[[#This Row],[Información]])</f>
        <v>13</v>
      </c>
      <c r="D480">
        <f>FIND("-",DATOS[[#This Row],[Información]])</f>
        <v>6</v>
      </c>
      <c r="E480" t="str">
        <f>LEFT(DATOS[[#This Row],[Información]],DATOS[[#This Row],[separador]]-1)</f>
        <v>China</v>
      </c>
      <c r="F480" t="str">
        <f>RIGHT(DATOS[[#This Row],[Información]],DATOS[[#This Row],[Largo]]-DATOS[[#This Row],[separador]])</f>
        <v>Liberia</v>
      </c>
      <c r="G480" s="2">
        <v>43875</v>
      </c>
      <c r="H480" s="19" t="str">
        <f>TEXT(DATOS[[#This Row],[Fecha Ingreso]],"ddd")</f>
        <v>vie</v>
      </c>
      <c r="I480" s="20" t="str">
        <f>TEXT(DATOS[[#This Row],[Fecha Ingreso]],"mmmm")</f>
        <v>febrero</v>
      </c>
      <c r="J480" s="20" t="str">
        <f>TEXT(DATOS[[#This Row],[Fecha Ingreso]],"yyyy")</f>
        <v>2020</v>
      </c>
      <c r="K480" s="3">
        <v>5595</v>
      </c>
      <c r="L480" s="5">
        <v>389.01</v>
      </c>
    </row>
    <row r="481" spans="1:12" x14ac:dyDescent="0.3">
      <c r="A481" t="s">
        <v>485</v>
      </c>
      <c r="B481" t="s">
        <v>958</v>
      </c>
      <c r="C481">
        <f>LEN(DATOS[[#This Row],[Información]])</f>
        <v>13</v>
      </c>
      <c r="D481">
        <f>FIND("-",DATOS[[#This Row],[Información]])</f>
        <v>6</v>
      </c>
      <c r="E481" t="str">
        <f>LEFT(DATOS[[#This Row],[Información]],DATOS[[#This Row],[separador]]-1)</f>
        <v>China</v>
      </c>
      <c r="F481" t="str">
        <f>RIGHT(DATOS[[#This Row],[Información]],DATOS[[#This Row],[Largo]]-DATOS[[#This Row],[separador]])</f>
        <v>Fortuna</v>
      </c>
      <c r="G481" s="2">
        <v>43847</v>
      </c>
      <c r="H481" s="19" t="str">
        <f>TEXT(DATOS[[#This Row],[Fecha Ingreso]],"ddd")</f>
        <v>vie</v>
      </c>
      <c r="I481" s="20" t="str">
        <f>TEXT(DATOS[[#This Row],[Fecha Ingreso]],"mmmm")</f>
        <v>enero</v>
      </c>
      <c r="J481" s="20" t="str">
        <f>TEXT(DATOS[[#This Row],[Fecha Ingreso]],"yyyy")</f>
        <v>2020</v>
      </c>
      <c r="K481" s="3">
        <v>6166</v>
      </c>
      <c r="L481" s="5">
        <v>306.24</v>
      </c>
    </row>
    <row r="482" spans="1:12" x14ac:dyDescent="0.3">
      <c r="A482" t="s">
        <v>486</v>
      </c>
      <c r="B482" t="s">
        <v>967</v>
      </c>
      <c r="C482">
        <f>LEN(DATOS[[#This Row],[Información]])</f>
        <v>19</v>
      </c>
      <c r="D482">
        <f>FIND("-",DATOS[[#This Row],[Información]])</f>
        <v>7</v>
      </c>
      <c r="E482" t="str">
        <f>LEFT(DATOS[[#This Row],[Información]],DATOS[[#This Row],[separador]]-1)</f>
        <v>Canadá</v>
      </c>
      <c r="F482" t="str">
        <f>RIGHT(DATOS[[#This Row],[Información]],DATOS[[#This Row],[Largo]]-DATOS[[#This Row],[separador]])</f>
        <v>Puerto Viejo</v>
      </c>
      <c r="G482" s="2">
        <v>43840</v>
      </c>
      <c r="H482" s="19" t="str">
        <f>TEXT(DATOS[[#This Row],[Fecha Ingreso]],"ddd")</f>
        <v>vie</v>
      </c>
      <c r="I482" s="20" t="str">
        <f>TEXT(DATOS[[#This Row],[Fecha Ingreso]],"mmmm")</f>
        <v>enero</v>
      </c>
      <c r="J482" s="20" t="str">
        <f>TEXT(DATOS[[#This Row],[Fecha Ingreso]],"yyyy")</f>
        <v>2020</v>
      </c>
      <c r="K482" s="3">
        <v>4642</v>
      </c>
      <c r="L482" s="5">
        <v>332.6</v>
      </c>
    </row>
    <row r="483" spans="1:12" x14ac:dyDescent="0.3">
      <c r="A483" t="s">
        <v>487</v>
      </c>
      <c r="B483" t="s">
        <v>957</v>
      </c>
      <c r="C483">
        <f>LEN(DATOS[[#This Row],[Información]])</f>
        <v>24</v>
      </c>
      <c r="D483">
        <f>FIND("-",DATOS[[#This Row],[Información]])</f>
        <v>10</v>
      </c>
      <c r="E483" t="str">
        <f>LEFT(DATOS[[#This Row],[Información]],DATOS[[#This Row],[separador]]-1)</f>
        <v>Argentina</v>
      </c>
      <c r="F483" t="str">
        <f>RIGHT(DATOS[[#This Row],[Información]],DATOS[[#This Row],[Largo]]-DATOS[[#This Row],[separador]])</f>
        <v>Manuel Antonio</v>
      </c>
      <c r="G483" s="2">
        <v>43847</v>
      </c>
      <c r="H483" s="19" t="str">
        <f>TEXT(DATOS[[#This Row],[Fecha Ingreso]],"ddd")</f>
        <v>vie</v>
      </c>
      <c r="I483" s="20" t="str">
        <f>TEXT(DATOS[[#This Row],[Fecha Ingreso]],"mmmm")</f>
        <v>enero</v>
      </c>
      <c r="J483" s="20" t="str">
        <f>TEXT(DATOS[[#This Row],[Fecha Ingreso]],"yyyy")</f>
        <v>2020</v>
      </c>
      <c r="K483" s="3">
        <v>9827</v>
      </c>
      <c r="L483" s="5">
        <v>370.4</v>
      </c>
    </row>
    <row r="484" spans="1:12" x14ac:dyDescent="0.3">
      <c r="A484" t="s">
        <v>488</v>
      </c>
      <c r="B484" t="s">
        <v>1008</v>
      </c>
      <c r="C484">
        <f>LEN(DATOS[[#This Row],[Información]])</f>
        <v>15</v>
      </c>
      <c r="D484">
        <f>FIND("-",DATOS[[#This Row],[Información]])</f>
        <v>6</v>
      </c>
      <c r="E484" t="str">
        <f>LEFT(DATOS[[#This Row],[Información]],DATOS[[#This Row],[separador]]-1)</f>
        <v>China</v>
      </c>
      <c r="F484" t="str">
        <f>RIGHT(DATOS[[#This Row],[Información]],DATOS[[#This Row],[Largo]]-DATOS[[#This Row],[separador]])</f>
        <v>Sarapiquí</v>
      </c>
      <c r="G484" s="2">
        <v>43872</v>
      </c>
      <c r="H484" s="19" t="str">
        <f>TEXT(DATOS[[#This Row],[Fecha Ingreso]],"ddd")</f>
        <v>mar</v>
      </c>
      <c r="I484" s="20" t="str">
        <f>TEXT(DATOS[[#This Row],[Fecha Ingreso]],"mmmm")</f>
        <v>febrero</v>
      </c>
      <c r="J484" s="20" t="str">
        <f>TEXT(DATOS[[#This Row],[Fecha Ingreso]],"yyyy")</f>
        <v>2020</v>
      </c>
      <c r="K484" s="3">
        <v>8531</v>
      </c>
      <c r="L484" s="5">
        <v>149.85</v>
      </c>
    </row>
    <row r="485" spans="1:12" x14ac:dyDescent="0.3">
      <c r="A485" t="s">
        <v>489</v>
      </c>
      <c r="B485" t="s">
        <v>980</v>
      </c>
      <c r="C485">
        <f>LEN(DATOS[[#This Row],[Información]])</f>
        <v>17</v>
      </c>
      <c r="D485">
        <f>FIND("-",DATOS[[#This Row],[Información]])</f>
        <v>7</v>
      </c>
      <c r="E485" t="str">
        <f>LEFT(DATOS[[#This Row],[Información]],DATOS[[#This Row],[separador]]-1)</f>
        <v>Canadá</v>
      </c>
      <c r="F485" t="str">
        <f>RIGHT(DATOS[[#This Row],[Información]],DATOS[[#This Row],[Largo]]-DATOS[[#This Row],[separador]])</f>
        <v>Dominicana</v>
      </c>
      <c r="G485" s="2">
        <v>43886</v>
      </c>
      <c r="H485" s="19" t="str">
        <f>TEXT(DATOS[[#This Row],[Fecha Ingreso]],"ddd")</f>
        <v>mar</v>
      </c>
      <c r="I485" s="20" t="str">
        <f>TEXT(DATOS[[#This Row],[Fecha Ingreso]],"mmmm")</f>
        <v>febrero</v>
      </c>
      <c r="J485" s="20" t="str">
        <f>TEXT(DATOS[[#This Row],[Fecha Ingreso]],"yyyy")</f>
        <v>2020</v>
      </c>
      <c r="K485" s="3">
        <v>1343</v>
      </c>
      <c r="L485" s="5">
        <v>73.489999999999995</v>
      </c>
    </row>
    <row r="486" spans="1:12" x14ac:dyDescent="0.3">
      <c r="A486" t="s">
        <v>490</v>
      </c>
      <c r="B486" t="s">
        <v>972</v>
      </c>
      <c r="C486">
        <f>LEN(DATOS[[#This Row],[Información]])</f>
        <v>21</v>
      </c>
      <c r="D486">
        <f>FIND("-",DATOS[[#This Row],[Información]])</f>
        <v>7</v>
      </c>
      <c r="E486" t="str">
        <f>LEFT(DATOS[[#This Row],[Información]],DATOS[[#This Row],[separador]]-1)</f>
        <v>México</v>
      </c>
      <c r="F486" t="str">
        <f>RIGHT(DATOS[[#This Row],[Información]],DATOS[[#This Row],[Largo]]-DATOS[[#This Row],[separador]])</f>
        <v>Manuel Antonio</v>
      </c>
      <c r="G486" s="2">
        <v>43841</v>
      </c>
      <c r="H486" s="19" t="str">
        <f>TEXT(DATOS[[#This Row],[Fecha Ingreso]],"ddd")</f>
        <v>sáb</v>
      </c>
      <c r="I486" s="20" t="str">
        <f>TEXT(DATOS[[#This Row],[Fecha Ingreso]],"mmmm")</f>
        <v>enero</v>
      </c>
      <c r="J486" s="20" t="str">
        <f>TEXT(DATOS[[#This Row],[Fecha Ingreso]],"yyyy")</f>
        <v>2020</v>
      </c>
      <c r="K486" s="3">
        <v>6224</v>
      </c>
      <c r="L486" s="5">
        <v>406.2</v>
      </c>
    </row>
    <row r="487" spans="1:12" x14ac:dyDescent="0.3">
      <c r="A487" t="s">
        <v>491</v>
      </c>
      <c r="B487" t="s">
        <v>1011</v>
      </c>
      <c r="C487">
        <f>LEN(DATOS[[#This Row],[Información]])</f>
        <v>17</v>
      </c>
      <c r="D487">
        <f>FIND("-",DATOS[[#This Row],[Información]])</f>
        <v>9</v>
      </c>
      <c r="E487" t="str">
        <f>LEFT(DATOS[[#This Row],[Información]],DATOS[[#This Row],[separador]]-1)</f>
        <v>Alemania</v>
      </c>
      <c r="F487" t="str">
        <f>RIGHT(DATOS[[#This Row],[Información]],DATOS[[#This Row],[Largo]]-DATOS[[#This Row],[separador]])</f>
        <v>San José</v>
      </c>
      <c r="G487" s="2">
        <v>43881</v>
      </c>
      <c r="H487" s="19" t="str">
        <f>TEXT(DATOS[[#This Row],[Fecha Ingreso]],"ddd")</f>
        <v>jue</v>
      </c>
      <c r="I487" s="20" t="str">
        <f>TEXT(DATOS[[#This Row],[Fecha Ingreso]],"mmmm")</f>
        <v>febrero</v>
      </c>
      <c r="J487" s="20" t="str">
        <f>TEXT(DATOS[[#This Row],[Fecha Ingreso]],"yyyy")</f>
        <v>2020</v>
      </c>
      <c r="K487" s="3">
        <v>1098</v>
      </c>
      <c r="L487" s="5">
        <v>149.78</v>
      </c>
    </row>
    <row r="488" spans="1:12" x14ac:dyDescent="0.3">
      <c r="A488" t="s">
        <v>492</v>
      </c>
      <c r="B488" t="s">
        <v>958</v>
      </c>
      <c r="C488">
        <f>LEN(DATOS[[#This Row],[Información]])</f>
        <v>13</v>
      </c>
      <c r="D488">
        <f>FIND("-",DATOS[[#This Row],[Información]])</f>
        <v>6</v>
      </c>
      <c r="E488" t="str">
        <f>LEFT(DATOS[[#This Row],[Información]],DATOS[[#This Row],[separador]]-1)</f>
        <v>China</v>
      </c>
      <c r="F488" t="str">
        <f>RIGHT(DATOS[[#This Row],[Información]],DATOS[[#This Row],[Largo]]-DATOS[[#This Row],[separador]])</f>
        <v>Fortuna</v>
      </c>
      <c r="G488" s="2">
        <v>43837</v>
      </c>
      <c r="H488" s="19" t="str">
        <f>TEXT(DATOS[[#This Row],[Fecha Ingreso]],"ddd")</f>
        <v>mar</v>
      </c>
      <c r="I488" s="20" t="str">
        <f>TEXT(DATOS[[#This Row],[Fecha Ingreso]],"mmmm")</f>
        <v>enero</v>
      </c>
      <c r="J488" s="20" t="str">
        <f>TEXT(DATOS[[#This Row],[Fecha Ingreso]],"yyyy")</f>
        <v>2020</v>
      </c>
      <c r="K488" s="3">
        <v>7300</v>
      </c>
      <c r="L488" s="5">
        <v>119.05</v>
      </c>
    </row>
    <row r="489" spans="1:12" x14ac:dyDescent="0.3">
      <c r="A489" t="s">
        <v>493</v>
      </c>
      <c r="B489" t="s">
        <v>988</v>
      </c>
      <c r="C489">
        <f>LEN(DATOS[[#This Row],[Información]])</f>
        <v>14</v>
      </c>
      <c r="D489">
        <f>FIND("-",DATOS[[#This Row],[Información]])</f>
        <v>7</v>
      </c>
      <c r="E489" t="str">
        <f>LEFT(DATOS[[#This Row],[Información]],DATOS[[#This Row],[separador]]-1)</f>
        <v>Canadá</v>
      </c>
      <c r="F489" t="str">
        <f>RIGHT(DATOS[[#This Row],[Información]],DATOS[[#This Row],[Largo]]-DATOS[[#This Row],[separador]])</f>
        <v>Fortuna</v>
      </c>
      <c r="G489" s="2">
        <v>43850</v>
      </c>
      <c r="H489" s="19" t="str">
        <f>TEXT(DATOS[[#This Row],[Fecha Ingreso]],"ddd")</f>
        <v>lun</v>
      </c>
      <c r="I489" s="20" t="str">
        <f>TEXT(DATOS[[#This Row],[Fecha Ingreso]],"mmmm")</f>
        <v>enero</v>
      </c>
      <c r="J489" s="20" t="str">
        <f>TEXT(DATOS[[#This Row],[Fecha Ingreso]],"yyyy")</f>
        <v>2020</v>
      </c>
      <c r="K489" s="3">
        <v>6535</v>
      </c>
      <c r="L489" s="5">
        <v>269.48</v>
      </c>
    </row>
    <row r="490" spans="1:12" x14ac:dyDescent="0.3">
      <c r="A490" t="s">
        <v>494</v>
      </c>
      <c r="B490" t="s">
        <v>1008</v>
      </c>
      <c r="C490">
        <f>LEN(DATOS[[#This Row],[Información]])</f>
        <v>15</v>
      </c>
      <c r="D490">
        <f>FIND("-",DATOS[[#This Row],[Información]])</f>
        <v>6</v>
      </c>
      <c r="E490" t="str">
        <f>LEFT(DATOS[[#This Row],[Información]],DATOS[[#This Row],[separador]]-1)</f>
        <v>China</v>
      </c>
      <c r="F490" t="str">
        <f>RIGHT(DATOS[[#This Row],[Información]],DATOS[[#This Row],[Largo]]-DATOS[[#This Row],[separador]])</f>
        <v>Sarapiquí</v>
      </c>
      <c r="G490" s="2">
        <v>43877</v>
      </c>
      <c r="H490" s="19" t="str">
        <f>TEXT(DATOS[[#This Row],[Fecha Ingreso]],"ddd")</f>
        <v>dom</v>
      </c>
      <c r="I490" s="20" t="str">
        <f>TEXT(DATOS[[#This Row],[Fecha Ingreso]],"mmmm")</f>
        <v>febrero</v>
      </c>
      <c r="J490" s="20" t="str">
        <f>TEXT(DATOS[[#This Row],[Fecha Ingreso]],"yyyy")</f>
        <v>2020</v>
      </c>
      <c r="K490" s="3">
        <v>2958</v>
      </c>
      <c r="L490" s="5">
        <v>107.03</v>
      </c>
    </row>
    <row r="491" spans="1:12" x14ac:dyDescent="0.3">
      <c r="A491" t="s">
        <v>495</v>
      </c>
      <c r="B491" t="s">
        <v>1010</v>
      </c>
      <c r="C491">
        <f>LEN(DATOS[[#This Row],[Información]])</f>
        <v>20</v>
      </c>
      <c r="D491">
        <f>FIND("-",DATOS[[#This Row],[Información]])</f>
        <v>10</v>
      </c>
      <c r="E491" t="str">
        <f>LEFT(DATOS[[#This Row],[Información]],DATOS[[#This Row],[separador]]-1)</f>
        <v>Argentina</v>
      </c>
      <c r="F491" t="str">
        <f>RIGHT(DATOS[[#This Row],[Información]],DATOS[[#This Row],[Largo]]-DATOS[[#This Row],[separador]])</f>
        <v>Dominicana</v>
      </c>
      <c r="G491" s="2">
        <v>43857</v>
      </c>
      <c r="H491" s="19" t="str">
        <f>TEXT(DATOS[[#This Row],[Fecha Ingreso]],"ddd")</f>
        <v>lun</v>
      </c>
      <c r="I491" s="20" t="str">
        <f>TEXT(DATOS[[#This Row],[Fecha Ingreso]],"mmmm")</f>
        <v>enero</v>
      </c>
      <c r="J491" s="20" t="str">
        <f>TEXT(DATOS[[#This Row],[Fecha Ingreso]],"yyyy")</f>
        <v>2020</v>
      </c>
      <c r="K491" s="3">
        <v>1797</v>
      </c>
      <c r="L491" s="5">
        <v>490.66</v>
      </c>
    </row>
    <row r="492" spans="1:12" x14ac:dyDescent="0.3">
      <c r="A492" t="s">
        <v>496</v>
      </c>
      <c r="B492" t="s">
        <v>991</v>
      </c>
      <c r="C492">
        <f>LEN(DATOS[[#This Row],[Información]])</f>
        <v>19</v>
      </c>
      <c r="D492">
        <f>FIND("-",DATOS[[#This Row],[Información]])</f>
        <v>10</v>
      </c>
      <c r="E492" t="str">
        <f>LEFT(DATOS[[#This Row],[Información]],DATOS[[#This Row],[separador]]-1)</f>
        <v>Argentina</v>
      </c>
      <c r="F492" t="str">
        <f>RIGHT(DATOS[[#This Row],[Información]],DATOS[[#This Row],[Largo]]-DATOS[[#This Row],[separador]])</f>
        <v>Sarapiquí</v>
      </c>
      <c r="G492" s="2">
        <v>43878</v>
      </c>
      <c r="H492" s="19" t="str">
        <f>TEXT(DATOS[[#This Row],[Fecha Ingreso]],"ddd")</f>
        <v>lun</v>
      </c>
      <c r="I492" s="20" t="str">
        <f>TEXT(DATOS[[#This Row],[Fecha Ingreso]],"mmmm")</f>
        <v>febrero</v>
      </c>
      <c r="J492" s="20" t="str">
        <f>TEXT(DATOS[[#This Row],[Fecha Ingreso]],"yyyy")</f>
        <v>2020</v>
      </c>
      <c r="K492" s="3">
        <v>2182</v>
      </c>
      <c r="L492" s="5">
        <v>122.62</v>
      </c>
    </row>
    <row r="493" spans="1:12" x14ac:dyDescent="0.3">
      <c r="A493" t="s">
        <v>497</v>
      </c>
      <c r="B493" t="s">
        <v>967</v>
      </c>
      <c r="C493">
        <f>LEN(DATOS[[#This Row],[Información]])</f>
        <v>19</v>
      </c>
      <c r="D493">
        <f>FIND("-",DATOS[[#This Row],[Información]])</f>
        <v>7</v>
      </c>
      <c r="E493" t="str">
        <f>LEFT(DATOS[[#This Row],[Información]],DATOS[[#This Row],[separador]]-1)</f>
        <v>Canadá</v>
      </c>
      <c r="F493" t="str">
        <f>RIGHT(DATOS[[#This Row],[Información]],DATOS[[#This Row],[Largo]]-DATOS[[#This Row],[separador]])</f>
        <v>Puerto Viejo</v>
      </c>
      <c r="G493" s="2">
        <v>43879</v>
      </c>
      <c r="H493" s="19" t="str">
        <f>TEXT(DATOS[[#This Row],[Fecha Ingreso]],"ddd")</f>
        <v>mar</v>
      </c>
      <c r="I493" s="20" t="str">
        <f>TEXT(DATOS[[#This Row],[Fecha Ingreso]],"mmmm")</f>
        <v>febrero</v>
      </c>
      <c r="J493" s="20" t="str">
        <f>TEXT(DATOS[[#This Row],[Fecha Ingreso]],"yyyy")</f>
        <v>2020</v>
      </c>
      <c r="K493" s="3">
        <v>410</v>
      </c>
      <c r="L493" s="5">
        <v>491.6</v>
      </c>
    </row>
    <row r="494" spans="1:12" x14ac:dyDescent="0.3">
      <c r="A494" t="s">
        <v>498</v>
      </c>
      <c r="B494" t="s">
        <v>1011</v>
      </c>
      <c r="C494">
        <f>LEN(DATOS[[#This Row],[Información]])</f>
        <v>17</v>
      </c>
      <c r="D494">
        <f>FIND("-",DATOS[[#This Row],[Información]])</f>
        <v>9</v>
      </c>
      <c r="E494" t="str">
        <f>LEFT(DATOS[[#This Row],[Información]],DATOS[[#This Row],[separador]]-1)</f>
        <v>Alemania</v>
      </c>
      <c r="F494" t="str">
        <f>RIGHT(DATOS[[#This Row],[Información]],DATOS[[#This Row],[Largo]]-DATOS[[#This Row],[separador]])</f>
        <v>San José</v>
      </c>
      <c r="G494" s="2">
        <v>43890</v>
      </c>
      <c r="H494" s="19" t="str">
        <f>TEXT(DATOS[[#This Row],[Fecha Ingreso]],"ddd")</f>
        <v>sáb</v>
      </c>
      <c r="I494" s="20" t="str">
        <f>TEXT(DATOS[[#This Row],[Fecha Ingreso]],"mmmm")</f>
        <v>febrero</v>
      </c>
      <c r="J494" s="20" t="str">
        <f>TEXT(DATOS[[#This Row],[Fecha Ingreso]],"yyyy")</f>
        <v>2020</v>
      </c>
      <c r="K494" s="3">
        <v>2107</v>
      </c>
      <c r="L494" s="5">
        <v>79.930000000000007</v>
      </c>
    </row>
    <row r="495" spans="1:12" x14ac:dyDescent="0.3">
      <c r="A495" t="s">
        <v>499</v>
      </c>
      <c r="B495" t="s">
        <v>961</v>
      </c>
      <c r="C495">
        <f>LEN(DATOS[[#This Row],[Información]])</f>
        <v>29</v>
      </c>
      <c r="D495">
        <f>FIND("-",DATOS[[#This Row],[Información]])</f>
        <v>15</v>
      </c>
      <c r="E495" t="str">
        <f>LEFT(DATOS[[#This Row],[Información]],DATOS[[#This Row],[separador]]-1)</f>
        <v>Estados Unidos</v>
      </c>
      <c r="F495" t="str">
        <f>RIGHT(DATOS[[#This Row],[Información]],DATOS[[#This Row],[Largo]]-DATOS[[#This Row],[separador]])</f>
        <v>Manuel Antonio</v>
      </c>
      <c r="G495" s="2">
        <v>43868</v>
      </c>
      <c r="H495" s="19" t="str">
        <f>TEXT(DATOS[[#This Row],[Fecha Ingreso]],"ddd")</f>
        <v>vie</v>
      </c>
      <c r="I495" s="20" t="str">
        <f>TEXT(DATOS[[#This Row],[Fecha Ingreso]],"mmmm")</f>
        <v>febrero</v>
      </c>
      <c r="J495" s="20" t="str">
        <f>TEXT(DATOS[[#This Row],[Fecha Ingreso]],"yyyy")</f>
        <v>2020</v>
      </c>
      <c r="K495" s="3">
        <v>7000</v>
      </c>
      <c r="L495" s="5">
        <v>473.64</v>
      </c>
    </row>
    <row r="496" spans="1:12" x14ac:dyDescent="0.3">
      <c r="A496" t="s">
        <v>500</v>
      </c>
      <c r="B496" t="s">
        <v>1010</v>
      </c>
      <c r="C496">
        <f>LEN(DATOS[[#This Row],[Información]])</f>
        <v>20</v>
      </c>
      <c r="D496">
        <f>FIND("-",DATOS[[#This Row],[Información]])</f>
        <v>10</v>
      </c>
      <c r="E496" t="str">
        <f>LEFT(DATOS[[#This Row],[Información]],DATOS[[#This Row],[separador]]-1)</f>
        <v>Argentina</v>
      </c>
      <c r="F496" t="str">
        <f>RIGHT(DATOS[[#This Row],[Información]],DATOS[[#This Row],[Largo]]-DATOS[[#This Row],[separador]])</f>
        <v>Dominicana</v>
      </c>
      <c r="G496" s="2">
        <v>43883</v>
      </c>
      <c r="H496" s="19" t="str">
        <f>TEXT(DATOS[[#This Row],[Fecha Ingreso]],"ddd")</f>
        <v>sáb</v>
      </c>
      <c r="I496" s="20" t="str">
        <f>TEXT(DATOS[[#This Row],[Fecha Ingreso]],"mmmm")</f>
        <v>febrero</v>
      </c>
      <c r="J496" s="20" t="str">
        <f>TEXT(DATOS[[#This Row],[Fecha Ingreso]],"yyyy")</f>
        <v>2020</v>
      </c>
      <c r="K496" s="3">
        <v>9728</v>
      </c>
      <c r="L496" s="5">
        <v>324.52999999999997</v>
      </c>
    </row>
    <row r="497" spans="1:12" x14ac:dyDescent="0.3">
      <c r="A497" t="s">
        <v>501</v>
      </c>
      <c r="B497" t="s">
        <v>999</v>
      </c>
      <c r="C497">
        <f>LEN(DATOS[[#This Row],[Información]])</f>
        <v>21</v>
      </c>
      <c r="D497">
        <f>FIND("-",DATOS[[#This Row],[Información]])</f>
        <v>7</v>
      </c>
      <c r="E497" t="str">
        <f>LEFT(DATOS[[#This Row],[Información]],DATOS[[#This Row],[separador]]-1)</f>
        <v>Canadá</v>
      </c>
      <c r="F497" t="str">
        <f>RIGHT(DATOS[[#This Row],[Información]],DATOS[[#This Row],[Largo]]-DATOS[[#This Row],[separador]])</f>
        <v>Manuel Antonio</v>
      </c>
      <c r="G497" s="2">
        <v>43887</v>
      </c>
      <c r="H497" s="19" t="str">
        <f>TEXT(DATOS[[#This Row],[Fecha Ingreso]],"ddd")</f>
        <v>mié</v>
      </c>
      <c r="I497" s="20" t="str">
        <f>TEXT(DATOS[[#This Row],[Fecha Ingreso]],"mmmm")</f>
        <v>febrero</v>
      </c>
      <c r="J497" s="20" t="str">
        <f>TEXT(DATOS[[#This Row],[Fecha Ingreso]],"yyyy")</f>
        <v>2020</v>
      </c>
      <c r="K497" s="3">
        <v>5048</v>
      </c>
      <c r="L497" s="5">
        <v>76.349999999999994</v>
      </c>
    </row>
    <row r="498" spans="1:12" x14ac:dyDescent="0.3">
      <c r="A498" t="s">
        <v>502</v>
      </c>
      <c r="B498" t="s">
        <v>1022</v>
      </c>
      <c r="C498">
        <f>LEN(DATOS[[#This Row],[Información]])</f>
        <v>16</v>
      </c>
      <c r="D498">
        <f>FIND("-",DATOS[[#This Row],[Información]])</f>
        <v>7</v>
      </c>
      <c r="E498" t="str">
        <f>LEFT(DATOS[[#This Row],[Información]],DATOS[[#This Row],[separador]]-1)</f>
        <v>Canadá</v>
      </c>
      <c r="F498" t="str">
        <f>RIGHT(DATOS[[#This Row],[Información]],DATOS[[#This Row],[Largo]]-DATOS[[#This Row],[separador]])</f>
        <v>Sarapiquí</v>
      </c>
      <c r="G498" s="2">
        <v>43833</v>
      </c>
      <c r="H498" s="19" t="str">
        <f>TEXT(DATOS[[#This Row],[Fecha Ingreso]],"ddd")</f>
        <v>vie</v>
      </c>
      <c r="I498" s="20" t="str">
        <f>TEXT(DATOS[[#This Row],[Fecha Ingreso]],"mmmm")</f>
        <v>enero</v>
      </c>
      <c r="J498" s="20" t="str">
        <f>TEXT(DATOS[[#This Row],[Fecha Ingreso]],"yyyy")</f>
        <v>2020</v>
      </c>
      <c r="K498" s="3">
        <v>7187</v>
      </c>
      <c r="L498" s="5">
        <v>303.08</v>
      </c>
    </row>
    <row r="499" spans="1:12" x14ac:dyDescent="0.3">
      <c r="A499" t="s">
        <v>503</v>
      </c>
      <c r="B499" t="s">
        <v>989</v>
      </c>
      <c r="C499">
        <f>LEN(DATOS[[#This Row],[Información]])</f>
        <v>17</v>
      </c>
      <c r="D499">
        <f>FIND("-",DATOS[[#This Row],[Información]])</f>
        <v>10</v>
      </c>
      <c r="E499" t="str">
        <f>LEFT(DATOS[[#This Row],[Información]],DATOS[[#This Row],[separador]]-1)</f>
        <v>Argentina</v>
      </c>
      <c r="F499" t="str">
        <f>RIGHT(DATOS[[#This Row],[Información]],DATOS[[#This Row],[Largo]]-DATOS[[#This Row],[separador]])</f>
        <v>Liberia</v>
      </c>
      <c r="G499" s="2">
        <v>43872</v>
      </c>
      <c r="H499" s="19" t="str">
        <f>TEXT(DATOS[[#This Row],[Fecha Ingreso]],"ddd")</f>
        <v>mar</v>
      </c>
      <c r="I499" s="20" t="str">
        <f>TEXT(DATOS[[#This Row],[Fecha Ingreso]],"mmmm")</f>
        <v>febrero</v>
      </c>
      <c r="J499" s="20" t="str">
        <f>TEXT(DATOS[[#This Row],[Fecha Ingreso]],"yyyy")</f>
        <v>2020</v>
      </c>
      <c r="K499" s="3">
        <v>602</v>
      </c>
      <c r="L499" s="5">
        <v>499.79</v>
      </c>
    </row>
    <row r="500" spans="1:12" x14ac:dyDescent="0.3">
      <c r="A500" t="s">
        <v>504</v>
      </c>
      <c r="B500" t="s">
        <v>972</v>
      </c>
      <c r="C500">
        <f>LEN(DATOS[[#This Row],[Información]])</f>
        <v>21</v>
      </c>
      <c r="D500">
        <f>FIND("-",DATOS[[#This Row],[Información]])</f>
        <v>7</v>
      </c>
      <c r="E500" t="str">
        <f>LEFT(DATOS[[#This Row],[Información]],DATOS[[#This Row],[separador]]-1)</f>
        <v>México</v>
      </c>
      <c r="F500" t="str">
        <f>RIGHT(DATOS[[#This Row],[Información]],DATOS[[#This Row],[Largo]]-DATOS[[#This Row],[separador]])</f>
        <v>Manuel Antonio</v>
      </c>
      <c r="G500" s="2">
        <v>43844</v>
      </c>
      <c r="H500" s="19" t="str">
        <f>TEXT(DATOS[[#This Row],[Fecha Ingreso]],"ddd")</f>
        <v>mar</v>
      </c>
      <c r="I500" s="20" t="str">
        <f>TEXT(DATOS[[#This Row],[Fecha Ingreso]],"mmmm")</f>
        <v>enero</v>
      </c>
      <c r="J500" s="20" t="str">
        <f>TEXT(DATOS[[#This Row],[Fecha Ingreso]],"yyyy")</f>
        <v>2020</v>
      </c>
      <c r="K500" s="3">
        <v>7379</v>
      </c>
      <c r="L500" s="5">
        <v>276.41000000000003</v>
      </c>
    </row>
    <row r="501" spans="1:12" x14ac:dyDescent="0.3">
      <c r="A501" t="s">
        <v>505</v>
      </c>
      <c r="B501" t="s">
        <v>1024</v>
      </c>
      <c r="C501">
        <f>LEN(DATOS[[#This Row],[Información]])</f>
        <v>14</v>
      </c>
      <c r="D501">
        <f>FIND("-",DATOS[[#This Row],[Información]])</f>
        <v>7</v>
      </c>
      <c r="E501" t="str">
        <f>LEFT(DATOS[[#This Row],[Información]],DATOS[[#This Row],[separador]]-1)</f>
        <v>México</v>
      </c>
      <c r="F501" t="str">
        <f>RIGHT(DATOS[[#This Row],[Información]],DATOS[[#This Row],[Largo]]-DATOS[[#This Row],[separador]])</f>
        <v>Fortuna</v>
      </c>
      <c r="G501" s="2">
        <v>43883</v>
      </c>
      <c r="H501" s="19" t="str">
        <f>TEXT(DATOS[[#This Row],[Fecha Ingreso]],"ddd")</f>
        <v>sáb</v>
      </c>
      <c r="I501" s="20" t="str">
        <f>TEXT(DATOS[[#This Row],[Fecha Ingreso]],"mmmm")</f>
        <v>febrero</v>
      </c>
      <c r="J501" s="20" t="str">
        <f>TEXT(DATOS[[#This Row],[Fecha Ingreso]],"yyyy")</f>
        <v>2020</v>
      </c>
      <c r="K501" s="3">
        <v>6448</v>
      </c>
      <c r="L501" s="5">
        <v>322.81</v>
      </c>
    </row>
    <row r="502" spans="1:12" x14ac:dyDescent="0.3">
      <c r="A502" t="s">
        <v>506</v>
      </c>
      <c r="B502" t="s">
        <v>983</v>
      </c>
      <c r="C502">
        <f>LEN(DATOS[[#This Row],[Información]])</f>
        <v>25</v>
      </c>
      <c r="D502">
        <f>FIND("-",DATOS[[#This Row],[Información]])</f>
        <v>15</v>
      </c>
      <c r="E502" t="str">
        <f>LEFT(DATOS[[#This Row],[Información]],DATOS[[#This Row],[separador]]-1)</f>
        <v>Estados Unidos</v>
      </c>
      <c r="F502" t="str">
        <f>RIGHT(DATOS[[#This Row],[Información]],DATOS[[#This Row],[Largo]]-DATOS[[#This Row],[separador]])</f>
        <v>Dominicana</v>
      </c>
      <c r="G502" s="2">
        <v>43887</v>
      </c>
      <c r="H502" s="19" t="str">
        <f>TEXT(DATOS[[#This Row],[Fecha Ingreso]],"ddd")</f>
        <v>mié</v>
      </c>
      <c r="I502" s="20" t="str">
        <f>TEXT(DATOS[[#This Row],[Fecha Ingreso]],"mmmm")</f>
        <v>febrero</v>
      </c>
      <c r="J502" s="20" t="str">
        <f>TEXT(DATOS[[#This Row],[Fecha Ingreso]],"yyyy")</f>
        <v>2020</v>
      </c>
      <c r="K502" s="3">
        <v>6561</v>
      </c>
      <c r="L502" s="5">
        <v>115.61</v>
      </c>
    </row>
    <row r="503" spans="1:12" x14ac:dyDescent="0.3">
      <c r="A503" t="s">
        <v>507</v>
      </c>
      <c r="B503" t="s">
        <v>1023</v>
      </c>
      <c r="C503">
        <f>LEN(DATOS[[#This Row],[Información]])</f>
        <v>23</v>
      </c>
      <c r="D503">
        <f>FIND("-",DATOS[[#This Row],[Información]])</f>
        <v>12</v>
      </c>
      <c r="E503" t="str">
        <f>LEFT(DATOS[[#This Row],[Información]],DATOS[[#This Row],[separador]]-1)</f>
        <v>Reino Unido</v>
      </c>
      <c r="F503" t="str">
        <f>RIGHT(DATOS[[#This Row],[Información]],DATOS[[#This Row],[Largo]]-DATOS[[#This Row],[separador]])</f>
        <v>Río Celeste</v>
      </c>
      <c r="G503" s="2">
        <v>43836</v>
      </c>
      <c r="H503" s="19" t="str">
        <f>TEXT(DATOS[[#This Row],[Fecha Ingreso]],"ddd")</f>
        <v>lun</v>
      </c>
      <c r="I503" s="20" t="str">
        <f>TEXT(DATOS[[#This Row],[Fecha Ingreso]],"mmmm")</f>
        <v>enero</v>
      </c>
      <c r="J503" s="20" t="str">
        <f>TEXT(DATOS[[#This Row],[Fecha Ingreso]],"yyyy")</f>
        <v>2020</v>
      </c>
      <c r="K503" s="3">
        <v>317</v>
      </c>
      <c r="L503" s="5">
        <v>465.8</v>
      </c>
    </row>
    <row r="504" spans="1:12" x14ac:dyDescent="0.3">
      <c r="A504" t="s">
        <v>508</v>
      </c>
      <c r="B504" t="s">
        <v>993</v>
      </c>
      <c r="C504">
        <f>LEN(DATOS[[#This Row],[Información]])</f>
        <v>23</v>
      </c>
      <c r="D504">
        <f>FIND("-",DATOS[[#This Row],[Información]])</f>
        <v>15</v>
      </c>
      <c r="E504" t="str">
        <f>LEFT(DATOS[[#This Row],[Información]],DATOS[[#This Row],[separador]]-1)</f>
        <v>Estados Unidos</v>
      </c>
      <c r="F504" t="str">
        <f>RIGHT(DATOS[[#This Row],[Información]],DATOS[[#This Row],[Largo]]-DATOS[[#This Row],[separador]])</f>
        <v>San José</v>
      </c>
      <c r="G504" s="2">
        <v>43853</v>
      </c>
      <c r="H504" s="19" t="str">
        <f>TEXT(DATOS[[#This Row],[Fecha Ingreso]],"ddd")</f>
        <v>jue</v>
      </c>
      <c r="I504" s="20" t="str">
        <f>TEXT(DATOS[[#This Row],[Fecha Ingreso]],"mmmm")</f>
        <v>enero</v>
      </c>
      <c r="J504" s="20" t="str">
        <f>TEXT(DATOS[[#This Row],[Fecha Ingreso]],"yyyy")</f>
        <v>2020</v>
      </c>
      <c r="K504" s="3">
        <v>3280</v>
      </c>
      <c r="L504" s="5">
        <v>147.94999999999999</v>
      </c>
    </row>
    <row r="505" spans="1:12" x14ac:dyDescent="0.3">
      <c r="A505" t="s">
        <v>509</v>
      </c>
      <c r="B505" t="s">
        <v>1017</v>
      </c>
      <c r="C505">
        <f>LEN(DATOS[[#This Row],[Información]])</f>
        <v>19</v>
      </c>
      <c r="D505">
        <f>FIND("-",DATOS[[#This Row],[Información]])</f>
        <v>12</v>
      </c>
      <c r="E505" t="str">
        <f>LEFT(DATOS[[#This Row],[Información]],DATOS[[#This Row],[separador]]-1)</f>
        <v>Reino Unido</v>
      </c>
      <c r="F505" t="str">
        <f>RIGHT(DATOS[[#This Row],[Información]],DATOS[[#This Row],[Largo]]-DATOS[[#This Row],[separador]])</f>
        <v>Liberia</v>
      </c>
      <c r="G505" s="2">
        <v>43878</v>
      </c>
      <c r="H505" s="19" t="str">
        <f>TEXT(DATOS[[#This Row],[Fecha Ingreso]],"ddd")</f>
        <v>lun</v>
      </c>
      <c r="I505" s="20" t="str">
        <f>TEXT(DATOS[[#This Row],[Fecha Ingreso]],"mmmm")</f>
        <v>febrero</v>
      </c>
      <c r="J505" s="20" t="str">
        <f>TEXT(DATOS[[#This Row],[Fecha Ingreso]],"yyyy")</f>
        <v>2020</v>
      </c>
      <c r="K505" s="3">
        <v>6395</v>
      </c>
      <c r="L505" s="5">
        <v>126.29</v>
      </c>
    </row>
    <row r="506" spans="1:12" x14ac:dyDescent="0.3">
      <c r="A506" t="s">
        <v>510</v>
      </c>
      <c r="B506" t="s">
        <v>1012</v>
      </c>
      <c r="C506">
        <f>LEN(DATOS[[#This Row],[Información]])</f>
        <v>17</v>
      </c>
      <c r="D506">
        <f>FIND("-",DATOS[[#This Row],[Información]])</f>
        <v>7</v>
      </c>
      <c r="E506" t="str">
        <f>LEFT(DATOS[[#This Row],[Información]],DATOS[[#This Row],[separador]]-1)</f>
        <v>España</v>
      </c>
      <c r="F506" t="str">
        <f>RIGHT(DATOS[[#This Row],[Información]],DATOS[[#This Row],[Largo]]-DATOS[[#This Row],[separador]])</f>
        <v>Dominicana</v>
      </c>
      <c r="G506" s="2">
        <v>43872</v>
      </c>
      <c r="H506" s="19" t="str">
        <f>TEXT(DATOS[[#This Row],[Fecha Ingreso]],"ddd")</f>
        <v>mar</v>
      </c>
      <c r="I506" s="20" t="str">
        <f>TEXT(DATOS[[#This Row],[Fecha Ingreso]],"mmmm")</f>
        <v>febrero</v>
      </c>
      <c r="J506" s="20" t="str">
        <f>TEXT(DATOS[[#This Row],[Fecha Ingreso]],"yyyy")</f>
        <v>2020</v>
      </c>
      <c r="K506" s="3">
        <v>7514</v>
      </c>
      <c r="L506" s="5">
        <v>479.05</v>
      </c>
    </row>
    <row r="507" spans="1:12" x14ac:dyDescent="0.3">
      <c r="A507" t="s">
        <v>511</v>
      </c>
      <c r="B507" t="s">
        <v>985</v>
      </c>
      <c r="C507">
        <f>LEN(DATOS[[#This Row],[Información]])</f>
        <v>20</v>
      </c>
      <c r="D507">
        <f>FIND("-",DATOS[[#This Row],[Información]])</f>
        <v>9</v>
      </c>
      <c r="E507" t="str">
        <f>LEFT(DATOS[[#This Row],[Información]],DATOS[[#This Row],[separador]]-1)</f>
        <v>Alemania</v>
      </c>
      <c r="F507" t="str">
        <f>RIGHT(DATOS[[#This Row],[Información]],DATOS[[#This Row],[Largo]]-DATOS[[#This Row],[separador]])</f>
        <v>Río Celeste</v>
      </c>
      <c r="G507" s="2">
        <v>43836</v>
      </c>
      <c r="H507" s="19" t="str">
        <f>TEXT(DATOS[[#This Row],[Fecha Ingreso]],"ddd")</f>
        <v>lun</v>
      </c>
      <c r="I507" s="20" t="str">
        <f>TEXT(DATOS[[#This Row],[Fecha Ingreso]],"mmmm")</f>
        <v>enero</v>
      </c>
      <c r="J507" s="20" t="str">
        <f>TEXT(DATOS[[#This Row],[Fecha Ingreso]],"yyyy")</f>
        <v>2020</v>
      </c>
      <c r="K507" s="3">
        <v>1053</v>
      </c>
      <c r="L507" s="5">
        <v>461.86</v>
      </c>
    </row>
    <row r="508" spans="1:12" x14ac:dyDescent="0.3">
      <c r="A508" t="s">
        <v>512</v>
      </c>
      <c r="B508" t="s">
        <v>1022</v>
      </c>
      <c r="C508">
        <f>LEN(DATOS[[#This Row],[Información]])</f>
        <v>16</v>
      </c>
      <c r="D508">
        <f>FIND("-",DATOS[[#This Row],[Información]])</f>
        <v>7</v>
      </c>
      <c r="E508" t="str">
        <f>LEFT(DATOS[[#This Row],[Información]],DATOS[[#This Row],[separador]]-1)</f>
        <v>Canadá</v>
      </c>
      <c r="F508" t="str">
        <f>RIGHT(DATOS[[#This Row],[Información]],DATOS[[#This Row],[Largo]]-DATOS[[#This Row],[separador]])</f>
        <v>Sarapiquí</v>
      </c>
      <c r="G508" s="2">
        <v>43842</v>
      </c>
      <c r="H508" s="19" t="str">
        <f>TEXT(DATOS[[#This Row],[Fecha Ingreso]],"ddd")</f>
        <v>dom</v>
      </c>
      <c r="I508" s="20" t="str">
        <f>TEXT(DATOS[[#This Row],[Fecha Ingreso]],"mmmm")</f>
        <v>enero</v>
      </c>
      <c r="J508" s="20" t="str">
        <f>TEXT(DATOS[[#This Row],[Fecha Ingreso]],"yyyy")</f>
        <v>2020</v>
      </c>
      <c r="K508" s="3">
        <v>4062</v>
      </c>
      <c r="L508" s="5">
        <v>262.10000000000002</v>
      </c>
    </row>
    <row r="509" spans="1:12" x14ac:dyDescent="0.3">
      <c r="A509" t="s">
        <v>513</v>
      </c>
      <c r="B509" t="s">
        <v>992</v>
      </c>
      <c r="C509">
        <f>LEN(DATOS[[#This Row],[Información]])</f>
        <v>26</v>
      </c>
      <c r="D509">
        <f>FIND("-",DATOS[[#This Row],[Información]])</f>
        <v>12</v>
      </c>
      <c r="E509" t="str">
        <f>LEFT(DATOS[[#This Row],[Información]],DATOS[[#This Row],[separador]]-1)</f>
        <v>Reino Unido</v>
      </c>
      <c r="F509" t="str">
        <f>RIGHT(DATOS[[#This Row],[Información]],DATOS[[#This Row],[Largo]]-DATOS[[#This Row],[separador]])</f>
        <v>Manuel Antonio</v>
      </c>
      <c r="G509" s="2">
        <v>43834</v>
      </c>
      <c r="H509" s="19" t="str">
        <f>TEXT(DATOS[[#This Row],[Fecha Ingreso]],"ddd")</f>
        <v>sáb</v>
      </c>
      <c r="I509" s="20" t="str">
        <f>TEXT(DATOS[[#This Row],[Fecha Ingreso]],"mmmm")</f>
        <v>enero</v>
      </c>
      <c r="J509" s="20" t="str">
        <f>TEXT(DATOS[[#This Row],[Fecha Ingreso]],"yyyy")</f>
        <v>2020</v>
      </c>
      <c r="K509" s="3">
        <v>7917</v>
      </c>
      <c r="L509" s="5">
        <v>70.78</v>
      </c>
    </row>
    <row r="510" spans="1:12" x14ac:dyDescent="0.3">
      <c r="A510" t="s">
        <v>514</v>
      </c>
      <c r="B510" t="s">
        <v>954</v>
      </c>
      <c r="C510">
        <f>LEN(DATOS[[#This Row],[Información]])</f>
        <v>20</v>
      </c>
      <c r="D510">
        <f>FIND("-",DATOS[[#This Row],[Información]])</f>
        <v>6</v>
      </c>
      <c r="E510" t="str">
        <f>LEFT(DATOS[[#This Row],[Información]],DATOS[[#This Row],[separador]]-1)</f>
        <v>China</v>
      </c>
      <c r="F510" t="str">
        <f>RIGHT(DATOS[[#This Row],[Información]],DATOS[[#This Row],[Largo]]-DATOS[[#This Row],[separador]])</f>
        <v>Manuel Antonio</v>
      </c>
      <c r="G510" s="2">
        <v>43884</v>
      </c>
      <c r="H510" s="19" t="str">
        <f>TEXT(DATOS[[#This Row],[Fecha Ingreso]],"ddd")</f>
        <v>dom</v>
      </c>
      <c r="I510" s="20" t="str">
        <f>TEXT(DATOS[[#This Row],[Fecha Ingreso]],"mmmm")</f>
        <v>febrero</v>
      </c>
      <c r="J510" s="20" t="str">
        <f>TEXT(DATOS[[#This Row],[Fecha Ingreso]],"yyyy")</f>
        <v>2020</v>
      </c>
      <c r="K510" s="3">
        <v>5443</v>
      </c>
      <c r="L510" s="5">
        <v>145.44</v>
      </c>
    </row>
    <row r="511" spans="1:12" x14ac:dyDescent="0.3">
      <c r="A511" t="s">
        <v>515</v>
      </c>
      <c r="B511" t="s">
        <v>983</v>
      </c>
      <c r="C511">
        <f>LEN(DATOS[[#This Row],[Información]])</f>
        <v>25</v>
      </c>
      <c r="D511">
        <f>FIND("-",DATOS[[#This Row],[Información]])</f>
        <v>15</v>
      </c>
      <c r="E511" t="str">
        <f>LEFT(DATOS[[#This Row],[Información]],DATOS[[#This Row],[separador]]-1)</f>
        <v>Estados Unidos</v>
      </c>
      <c r="F511" t="str">
        <f>RIGHT(DATOS[[#This Row],[Información]],DATOS[[#This Row],[Largo]]-DATOS[[#This Row],[separador]])</f>
        <v>Dominicana</v>
      </c>
      <c r="G511" s="2">
        <v>43851</v>
      </c>
      <c r="H511" s="19" t="str">
        <f>TEXT(DATOS[[#This Row],[Fecha Ingreso]],"ddd")</f>
        <v>mar</v>
      </c>
      <c r="I511" s="20" t="str">
        <f>TEXT(DATOS[[#This Row],[Fecha Ingreso]],"mmmm")</f>
        <v>enero</v>
      </c>
      <c r="J511" s="20" t="str">
        <f>TEXT(DATOS[[#This Row],[Fecha Ingreso]],"yyyy")</f>
        <v>2020</v>
      </c>
      <c r="K511" s="3">
        <v>4496</v>
      </c>
      <c r="L511" s="5">
        <v>350.58</v>
      </c>
    </row>
    <row r="512" spans="1:12" x14ac:dyDescent="0.3">
      <c r="A512" t="s">
        <v>516</v>
      </c>
      <c r="B512" t="s">
        <v>976</v>
      </c>
      <c r="C512">
        <f>LEN(DATOS[[#This Row],[Información]])</f>
        <v>16</v>
      </c>
      <c r="D512">
        <f>FIND("-",DATOS[[#This Row],[Información]])</f>
        <v>7</v>
      </c>
      <c r="E512" t="str">
        <f>LEFT(DATOS[[#This Row],[Información]],DATOS[[#This Row],[separador]]-1)</f>
        <v>México</v>
      </c>
      <c r="F512" t="str">
        <f>RIGHT(DATOS[[#This Row],[Información]],DATOS[[#This Row],[Largo]]-DATOS[[#This Row],[separador]])</f>
        <v>Sarapiquí</v>
      </c>
      <c r="G512" s="2">
        <v>43867</v>
      </c>
      <c r="H512" s="19" t="str">
        <f>TEXT(DATOS[[#This Row],[Fecha Ingreso]],"ddd")</f>
        <v>jue</v>
      </c>
      <c r="I512" s="20" t="str">
        <f>TEXT(DATOS[[#This Row],[Fecha Ingreso]],"mmmm")</f>
        <v>febrero</v>
      </c>
      <c r="J512" s="20" t="str">
        <f>TEXT(DATOS[[#This Row],[Fecha Ingreso]],"yyyy")</f>
        <v>2020</v>
      </c>
      <c r="K512" s="3">
        <v>7219</v>
      </c>
      <c r="L512" s="5">
        <v>205.1</v>
      </c>
    </row>
    <row r="513" spans="1:12" x14ac:dyDescent="0.3">
      <c r="A513" t="s">
        <v>517</v>
      </c>
      <c r="B513" t="s">
        <v>998</v>
      </c>
      <c r="C513">
        <f>LEN(DATOS[[#This Row],[Información]])</f>
        <v>17</v>
      </c>
      <c r="D513">
        <f>FIND("-",DATOS[[#This Row],[Información]])</f>
        <v>6</v>
      </c>
      <c r="E513" t="str">
        <f>LEFT(DATOS[[#This Row],[Información]],DATOS[[#This Row],[separador]]-1)</f>
        <v>China</v>
      </c>
      <c r="F513" t="str">
        <f>RIGHT(DATOS[[#This Row],[Información]],DATOS[[#This Row],[Largo]]-DATOS[[#This Row],[separador]])</f>
        <v>Volcán Poás</v>
      </c>
      <c r="G513" s="2">
        <v>43879</v>
      </c>
      <c r="H513" s="19" t="str">
        <f>TEXT(DATOS[[#This Row],[Fecha Ingreso]],"ddd")</f>
        <v>mar</v>
      </c>
      <c r="I513" s="20" t="str">
        <f>TEXT(DATOS[[#This Row],[Fecha Ingreso]],"mmmm")</f>
        <v>febrero</v>
      </c>
      <c r="J513" s="20" t="str">
        <f>TEXT(DATOS[[#This Row],[Fecha Ingreso]],"yyyy")</f>
        <v>2020</v>
      </c>
      <c r="K513" s="3">
        <v>782</v>
      </c>
      <c r="L513" s="5">
        <v>197.99</v>
      </c>
    </row>
    <row r="514" spans="1:12" x14ac:dyDescent="0.3">
      <c r="A514" t="s">
        <v>518</v>
      </c>
      <c r="B514" t="s">
        <v>963</v>
      </c>
      <c r="C514">
        <f>LEN(DATOS[[#This Row],[Información]])</f>
        <v>15</v>
      </c>
      <c r="D514">
        <f>FIND("-",DATOS[[#This Row],[Información]])</f>
        <v>7</v>
      </c>
      <c r="E514" t="str">
        <f>LEFT(DATOS[[#This Row],[Información]],DATOS[[#This Row],[separador]]-1)</f>
        <v>España</v>
      </c>
      <c r="F514" t="str">
        <f>RIGHT(DATOS[[#This Row],[Información]],DATOS[[#This Row],[Largo]]-DATOS[[#This Row],[separador]])</f>
        <v>San José</v>
      </c>
      <c r="G514" s="2">
        <v>43885</v>
      </c>
      <c r="H514" s="19" t="str">
        <f>TEXT(DATOS[[#This Row],[Fecha Ingreso]],"ddd")</f>
        <v>lun</v>
      </c>
      <c r="I514" s="20" t="str">
        <f>TEXT(DATOS[[#This Row],[Fecha Ingreso]],"mmmm")</f>
        <v>febrero</v>
      </c>
      <c r="J514" s="20" t="str">
        <f>TEXT(DATOS[[#This Row],[Fecha Ingreso]],"yyyy")</f>
        <v>2020</v>
      </c>
      <c r="K514" s="3">
        <v>6018</v>
      </c>
      <c r="L514" s="5">
        <v>425.79</v>
      </c>
    </row>
    <row r="515" spans="1:12" x14ac:dyDescent="0.3">
      <c r="A515" t="s">
        <v>519</v>
      </c>
      <c r="B515" t="s">
        <v>961</v>
      </c>
      <c r="C515">
        <f>LEN(DATOS[[#This Row],[Información]])</f>
        <v>29</v>
      </c>
      <c r="D515">
        <f>FIND("-",DATOS[[#This Row],[Información]])</f>
        <v>15</v>
      </c>
      <c r="E515" t="str">
        <f>LEFT(DATOS[[#This Row],[Información]],DATOS[[#This Row],[separador]]-1)</f>
        <v>Estados Unidos</v>
      </c>
      <c r="F515" t="str">
        <f>RIGHT(DATOS[[#This Row],[Información]],DATOS[[#This Row],[Largo]]-DATOS[[#This Row],[separador]])</f>
        <v>Manuel Antonio</v>
      </c>
      <c r="G515" s="2">
        <v>43888</v>
      </c>
      <c r="H515" s="19" t="str">
        <f>TEXT(DATOS[[#This Row],[Fecha Ingreso]],"ddd")</f>
        <v>jue</v>
      </c>
      <c r="I515" s="20" t="str">
        <f>TEXT(DATOS[[#This Row],[Fecha Ingreso]],"mmmm")</f>
        <v>febrero</v>
      </c>
      <c r="J515" s="20" t="str">
        <f>TEXT(DATOS[[#This Row],[Fecha Ingreso]],"yyyy")</f>
        <v>2020</v>
      </c>
      <c r="K515" s="3">
        <v>4136</v>
      </c>
      <c r="L515" s="5">
        <v>446.78</v>
      </c>
    </row>
    <row r="516" spans="1:12" x14ac:dyDescent="0.3">
      <c r="A516" t="s">
        <v>520</v>
      </c>
      <c r="B516" t="s">
        <v>1007</v>
      </c>
      <c r="C516">
        <f>LEN(DATOS[[#This Row],[Información]])</f>
        <v>15</v>
      </c>
      <c r="D516">
        <f>FIND("-",DATOS[[#This Row],[Información]])</f>
        <v>7</v>
      </c>
      <c r="E516" t="str">
        <f>LEFT(DATOS[[#This Row],[Información]],DATOS[[#This Row],[separador]]-1)</f>
        <v>México</v>
      </c>
      <c r="F516" t="str">
        <f>RIGHT(DATOS[[#This Row],[Información]],DATOS[[#This Row],[Largo]]-DATOS[[#This Row],[separador]])</f>
        <v>San José</v>
      </c>
      <c r="G516" s="2">
        <v>43843</v>
      </c>
      <c r="H516" s="19" t="str">
        <f>TEXT(DATOS[[#This Row],[Fecha Ingreso]],"ddd")</f>
        <v>lun</v>
      </c>
      <c r="I516" s="20" t="str">
        <f>TEXT(DATOS[[#This Row],[Fecha Ingreso]],"mmmm")</f>
        <v>enero</v>
      </c>
      <c r="J516" s="20" t="str">
        <f>TEXT(DATOS[[#This Row],[Fecha Ingreso]],"yyyy")</f>
        <v>2020</v>
      </c>
      <c r="K516" s="3">
        <v>109</v>
      </c>
      <c r="L516" s="5">
        <v>285.5</v>
      </c>
    </row>
    <row r="517" spans="1:12" x14ac:dyDescent="0.3">
      <c r="A517" t="s">
        <v>521</v>
      </c>
      <c r="B517" t="s">
        <v>997</v>
      </c>
      <c r="C517">
        <f>LEN(DATOS[[#This Row],[Información]])</f>
        <v>21</v>
      </c>
      <c r="D517">
        <f>FIND("-",DATOS[[#This Row],[Información]])</f>
        <v>10</v>
      </c>
      <c r="E517" t="str">
        <f>LEFT(DATOS[[#This Row],[Información]],DATOS[[#This Row],[separador]]-1)</f>
        <v>Argentina</v>
      </c>
      <c r="F517" t="str">
        <f>RIGHT(DATOS[[#This Row],[Información]],DATOS[[#This Row],[Largo]]-DATOS[[#This Row],[separador]])</f>
        <v>Volcán Poás</v>
      </c>
      <c r="G517" s="2">
        <v>43854</v>
      </c>
      <c r="H517" s="19" t="str">
        <f>TEXT(DATOS[[#This Row],[Fecha Ingreso]],"ddd")</f>
        <v>vie</v>
      </c>
      <c r="I517" s="20" t="str">
        <f>TEXT(DATOS[[#This Row],[Fecha Ingreso]],"mmmm")</f>
        <v>enero</v>
      </c>
      <c r="J517" s="20" t="str">
        <f>TEXT(DATOS[[#This Row],[Fecha Ingreso]],"yyyy")</f>
        <v>2020</v>
      </c>
      <c r="K517" s="3">
        <v>1896</v>
      </c>
      <c r="L517" s="5">
        <v>292.77</v>
      </c>
    </row>
    <row r="518" spans="1:12" x14ac:dyDescent="0.3">
      <c r="A518" t="s">
        <v>522</v>
      </c>
      <c r="B518" t="s">
        <v>972</v>
      </c>
      <c r="C518">
        <f>LEN(DATOS[[#This Row],[Información]])</f>
        <v>21</v>
      </c>
      <c r="D518">
        <f>FIND("-",DATOS[[#This Row],[Información]])</f>
        <v>7</v>
      </c>
      <c r="E518" t="str">
        <f>LEFT(DATOS[[#This Row],[Información]],DATOS[[#This Row],[separador]]-1)</f>
        <v>México</v>
      </c>
      <c r="F518" t="str">
        <f>RIGHT(DATOS[[#This Row],[Información]],DATOS[[#This Row],[Largo]]-DATOS[[#This Row],[separador]])</f>
        <v>Manuel Antonio</v>
      </c>
      <c r="G518" s="2">
        <v>43870</v>
      </c>
      <c r="H518" s="19" t="str">
        <f>TEXT(DATOS[[#This Row],[Fecha Ingreso]],"ddd")</f>
        <v>dom</v>
      </c>
      <c r="I518" s="20" t="str">
        <f>TEXT(DATOS[[#This Row],[Fecha Ingreso]],"mmmm")</f>
        <v>febrero</v>
      </c>
      <c r="J518" s="20" t="str">
        <f>TEXT(DATOS[[#This Row],[Fecha Ingreso]],"yyyy")</f>
        <v>2020</v>
      </c>
      <c r="K518" s="3">
        <v>7546</v>
      </c>
      <c r="L518" s="5">
        <v>324.74</v>
      </c>
    </row>
    <row r="519" spans="1:12" x14ac:dyDescent="0.3">
      <c r="A519" t="s">
        <v>523</v>
      </c>
      <c r="B519" t="s">
        <v>963</v>
      </c>
      <c r="C519">
        <f>LEN(DATOS[[#This Row],[Información]])</f>
        <v>15</v>
      </c>
      <c r="D519">
        <f>FIND("-",DATOS[[#This Row],[Información]])</f>
        <v>7</v>
      </c>
      <c r="E519" t="str">
        <f>LEFT(DATOS[[#This Row],[Información]],DATOS[[#This Row],[separador]]-1)</f>
        <v>España</v>
      </c>
      <c r="F519" t="str">
        <f>RIGHT(DATOS[[#This Row],[Información]],DATOS[[#This Row],[Largo]]-DATOS[[#This Row],[separador]])</f>
        <v>San José</v>
      </c>
      <c r="G519" s="2">
        <v>43885</v>
      </c>
      <c r="H519" s="19" t="str">
        <f>TEXT(DATOS[[#This Row],[Fecha Ingreso]],"ddd")</f>
        <v>lun</v>
      </c>
      <c r="I519" s="20" t="str">
        <f>TEXT(DATOS[[#This Row],[Fecha Ingreso]],"mmmm")</f>
        <v>febrero</v>
      </c>
      <c r="J519" s="20" t="str">
        <f>TEXT(DATOS[[#This Row],[Fecha Ingreso]],"yyyy")</f>
        <v>2020</v>
      </c>
      <c r="K519" s="3">
        <v>187</v>
      </c>
      <c r="L519" s="5">
        <v>339.15</v>
      </c>
    </row>
    <row r="520" spans="1:12" x14ac:dyDescent="0.3">
      <c r="A520" t="s">
        <v>524</v>
      </c>
      <c r="B520" t="s">
        <v>1007</v>
      </c>
      <c r="C520">
        <f>LEN(DATOS[[#This Row],[Información]])</f>
        <v>15</v>
      </c>
      <c r="D520">
        <f>FIND("-",DATOS[[#This Row],[Información]])</f>
        <v>7</v>
      </c>
      <c r="E520" t="str">
        <f>LEFT(DATOS[[#This Row],[Información]],DATOS[[#This Row],[separador]]-1)</f>
        <v>México</v>
      </c>
      <c r="F520" t="str">
        <f>RIGHT(DATOS[[#This Row],[Información]],DATOS[[#This Row],[Largo]]-DATOS[[#This Row],[separador]])</f>
        <v>San José</v>
      </c>
      <c r="G520" s="2">
        <v>43889</v>
      </c>
      <c r="H520" s="19" t="str">
        <f>TEXT(DATOS[[#This Row],[Fecha Ingreso]],"ddd")</f>
        <v>vie</v>
      </c>
      <c r="I520" s="20" t="str">
        <f>TEXT(DATOS[[#This Row],[Fecha Ingreso]],"mmmm")</f>
        <v>febrero</v>
      </c>
      <c r="J520" s="20" t="str">
        <f>TEXT(DATOS[[#This Row],[Fecha Ingreso]],"yyyy")</f>
        <v>2020</v>
      </c>
      <c r="K520" s="3">
        <v>307</v>
      </c>
      <c r="L520" s="5">
        <v>248.83</v>
      </c>
    </row>
    <row r="521" spans="1:12" x14ac:dyDescent="0.3">
      <c r="A521" t="s">
        <v>525</v>
      </c>
      <c r="B521" t="s">
        <v>974</v>
      </c>
      <c r="C521">
        <f>LEN(DATOS[[#This Row],[Información]])</f>
        <v>23</v>
      </c>
      <c r="D521">
        <f>FIND("-",DATOS[[#This Row],[Información]])</f>
        <v>9</v>
      </c>
      <c r="E521" t="str">
        <f>LEFT(DATOS[[#This Row],[Información]],DATOS[[#This Row],[separador]]-1)</f>
        <v>Alemania</v>
      </c>
      <c r="F521" t="str">
        <f>RIGHT(DATOS[[#This Row],[Información]],DATOS[[#This Row],[Largo]]-DATOS[[#This Row],[separador]])</f>
        <v>Manuel Antonio</v>
      </c>
      <c r="G521" s="2">
        <v>43889</v>
      </c>
      <c r="H521" s="19" t="str">
        <f>TEXT(DATOS[[#This Row],[Fecha Ingreso]],"ddd")</f>
        <v>vie</v>
      </c>
      <c r="I521" s="20" t="str">
        <f>TEXT(DATOS[[#This Row],[Fecha Ingreso]],"mmmm")</f>
        <v>febrero</v>
      </c>
      <c r="J521" s="20" t="str">
        <f>TEXT(DATOS[[#This Row],[Fecha Ingreso]],"yyyy")</f>
        <v>2020</v>
      </c>
      <c r="K521" s="3">
        <v>1838</v>
      </c>
      <c r="L521" s="5">
        <v>323.27</v>
      </c>
    </row>
    <row r="522" spans="1:12" x14ac:dyDescent="0.3">
      <c r="A522" t="s">
        <v>526</v>
      </c>
      <c r="B522" t="s">
        <v>988</v>
      </c>
      <c r="C522">
        <f>LEN(DATOS[[#This Row],[Información]])</f>
        <v>14</v>
      </c>
      <c r="D522">
        <f>FIND("-",DATOS[[#This Row],[Información]])</f>
        <v>7</v>
      </c>
      <c r="E522" t="str">
        <f>LEFT(DATOS[[#This Row],[Información]],DATOS[[#This Row],[separador]]-1)</f>
        <v>Canadá</v>
      </c>
      <c r="F522" t="str">
        <f>RIGHT(DATOS[[#This Row],[Información]],DATOS[[#This Row],[Largo]]-DATOS[[#This Row],[separador]])</f>
        <v>Fortuna</v>
      </c>
      <c r="G522" s="2">
        <v>43886</v>
      </c>
      <c r="H522" s="19" t="str">
        <f>TEXT(DATOS[[#This Row],[Fecha Ingreso]],"ddd")</f>
        <v>mar</v>
      </c>
      <c r="I522" s="20" t="str">
        <f>TEXT(DATOS[[#This Row],[Fecha Ingreso]],"mmmm")</f>
        <v>febrero</v>
      </c>
      <c r="J522" s="20" t="str">
        <f>TEXT(DATOS[[#This Row],[Fecha Ingreso]],"yyyy")</f>
        <v>2020</v>
      </c>
      <c r="K522" s="3">
        <v>1974</v>
      </c>
      <c r="L522" s="5">
        <v>136.91</v>
      </c>
    </row>
    <row r="523" spans="1:12" x14ac:dyDescent="0.3">
      <c r="A523" t="s">
        <v>527</v>
      </c>
      <c r="B523" t="s">
        <v>991</v>
      </c>
      <c r="C523">
        <f>LEN(DATOS[[#This Row],[Información]])</f>
        <v>19</v>
      </c>
      <c r="D523">
        <f>FIND("-",DATOS[[#This Row],[Información]])</f>
        <v>10</v>
      </c>
      <c r="E523" t="str">
        <f>LEFT(DATOS[[#This Row],[Información]],DATOS[[#This Row],[separador]]-1)</f>
        <v>Argentina</v>
      </c>
      <c r="F523" t="str">
        <f>RIGHT(DATOS[[#This Row],[Información]],DATOS[[#This Row],[Largo]]-DATOS[[#This Row],[separador]])</f>
        <v>Sarapiquí</v>
      </c>
      <c r="G523" s="2">
        <v>43881</v>
      </c>
      <c r="H523" s="19" t="str">
        <f>TEXT(DATOS[[#This Row],[Fecha Ingreso]],"ddd")</f>
        <v>jue</v>
      </c>
      <c r="I523" s="20" t="str">
        <f>TEXT(DATOS[[#This Row],[Fecha Ingreso]],"mmmm")</f>
        <v>febrero</v>
      </c>
      <c r="J523" s="20" t="str">
        <f>TEXT(DATOS[[#This Row],[Fecha Ingreso]],"yyyy")</f>
        <v>2020</v>
      </c>
      <c r="K523" s="3">
        <v>5089</v>
      </c>
      <c r="L523" s="5">
        <v>164.74</v>
      </c>
    </row>
    <row r="524" spans="1:12" x14ac:dyDescent="0.3">
      <c r="A524" t="s">
        <v>528</v>
      </c>
      <c r="B524" t="s">
        <v>1022</v>
      </c>
      <c r="C524">
        <f>LEN(DATOS[[#This Row],[Información]])</f>
        <v>16</v>
      </c>
      <c r="D524">
        <f>FIND("-",DATOS[[#This Row],[Información]])</f>
        <v>7</v>
      </c>
      <c r="E524" t="str">
        <f>LEFT(DATOS[[#This Row],[Información]],DATOS[[#This Row],[separador]]-1)</f>
        <v>Canadá</v>
      </c>
      <c r="F524" t="str">
        <f>RIGHT(DATOS[[#This Row],[Información]],DATOS[[#This Row],[Largo]]-DATOS[[#This Row],[separador]])</f>
        <v>Sarapiquí</v>
      </c>
      <c r="G524" s="2">
        <v>43876</v>
      </c>
      <c r="H524" s="19" t="str">
        <f>TEXT(DATOS[[#This Row],[Fecha Ingreso]],"ddd")</f>
        <v>sáb</v>
      </c>
      <c r="I524" s="20" t="str">
        <f>TEXT(DATOS[[#This Row],[Fecha Ingreso]],"mmmm")</f>
        <v>febrero</v>
      </c>
      <c r="J524" s="20" t="str">
        <f>TEXT(DATOS[[#This Row],[Fecha Ingreso]],"yyyy")</f>
        <v>2020</v>
      </c>
      <c r="K524" s="3">
        <v>2079</v>
      </c>
      <c r="L524" s="5">
        <v>244.78</v>
      </c>
    </row>
    <row r="525" spans="1:12" x14ac:dyDescent="0.3">
      <c r="A525" t="s">
        <v>529</v>
      </c>
      <c r="B525" t="s">
        <v>979</v>
      </c>
      <c r="C525">
        <f>LEN(DATOS[[#This Row],[Información]])</f>
        <v>16</v>
      </c>
      <c r="D525">
        <f>FIND("-",DATOS[[#This Row],[Información]])</f>
        <v>9</v>
      </c>
      <c r="E525" t="str">
        <f>LEFT(DATOS[[#This Row],[Información]],DATOS[[#This Row],[separador]]-1)</f>
        <v>Alemania</v>
      </c>
      <c r="F525" t="str">
        <f>RIGHT(DATOS[[#This Row],[Información]],DATOS[[#This Row],[Largo]]-DATOS[[#This Row],[separador]])</f>
        <v>Liberia</v>
      </c>
      <c r="G525" s="2">
        <v>43835</v>
      </c>
      <c r="H525" s="19" t="str">
        <f>TEXT(DATOS[[#This Row],[Fecha Ingreso]],"ddd")</f>
        <v>dom</v>
      </c>
      <c r="I525" s="20" t="str">
        <f>TEXT(DATOS[[#This Row],[Fecha Ingreso]],"mmmm")</f>
        <v>enero</v>
      </c>
      <c r="J525" s="20" t="str">
        <f>TEXT(DATOS[[#This Row],[Fecha Ingreso]],"yyyy")</f>
        <v>2020</v>
      </c>
      <c r="K525" s="3">
        <v>2315</v>
      </c>
      <c r="L525" s="5">
        <v>119.97</v>
      </c>
    </row>
    <row r="526" spans="1:12" x14ac:dyDescent="0.3">
      <c r="A526" t="s">
        <v>530</v>
      </c>
      <c r="B526" t="s">
        <v>992</v>
      </c>
      <c r="C526">
        <f>LEN(DATOS[[#This Row],[Información]])</f>
        <v>26</v>
      </c>
      <c r="D526">
        <f>FIND("-",DATOS[[#This Row],[Información]])</f>
        <v>12</v>
      </c>
      <c r="E526" t="str">
        <f>LEFT(DATOS[[#This Row],[Información]],DATOS[[#This Row],[separador]]-1)</f>
        <v>Reino Unido</v>
      </c>
      <c r="F526" t="str">
        <f>RIGHT(DATOS[[#This Row],[Información]],DATOS[[#This Row],[Largo]]-DATOS[[#This Row],[separador]])</f>
        <v>Manuel Antonio</v>
      </c>
      <c r="G526" s="2">
        <v>43884</v>
      </c>
      <c r="H526" s="19" t="str">
        <f>TEXT(DATOS[[#This Row],[Fecha Ingreso]],"ddd")</f>
        <v>dom</v>
      </c>
      <c r="I526" s="20" t="str">
        <f>TEXT(DATOS[[#This Row],[Fecha Ingreso]],"mmmm")</f>
        <v>febrero</v>
      </c>
      <c r="J526" s="20" t="str">
        <f>TEXT(DATOS[[#This Row],[Fecha Ingreso]],"yyyy")</f>
        <v>2020</v>
      </c>
      <c r="K526" s="3">
        <v>8848</v>
      </c>
      <c r="L526" s="5">
        <v>275.62</v>
      </c>
    </row>
    <row r="527" spans="1:12" x14ac:dyDescent="0.3">
      <c r="A527" t="s">
        <v>531</v>
      </c>
      <c r="B527" t="s">
        <v>1023</v>
      </c>
      <c r="C527">
        <f>LEN(DATOS[[#This Row],[Información]])</f>
        <v>23</v>
      </c>
      <c r="D527">
        <f>FIND("-",DATOS[[#This Row],[Información]])</f>
        <v>12</v>
      </c>
      <c r="E527" t="str">
        <f>LEFT(DATOS[[#This Row],[Información]],DATOS[[#This Row],[separador]]-1)</f>
        <v>Reino Unido</v>
      </c>
      <c r="F527" t="str">
        <f>RIGHT(DATOS[[#This Row],[Información]],DATOS[[#This Row],[Largo]]-DATOS[[#This Row],[separador]])</f>
        <v>Río Celeste</v>
      </c>
      <c r="G527" s="2">
        <v>43861</v>
      </c>
      <c r="H527" s="19" t="str">
        <f>TEXT(DATOS[[#This Row],[Fecha Ingreso]],"ddd")</f>
        <v>vie</v>
      </c>
      <c r="I527" s="20" t="str">
        <f>TEXT(DATOS[[#This Row],[Fecha Ingreso]],"mmmm")</f>
        <v>enero</v>
      </c>
      <c r="J527" s="20" t="str">
        <f>TEXT(DATOS[[#This Row],[Fecha Ingreso]],"yyyy")</f>
        <v>2020</v>
      </c>
      <c r="K527" s="3">
        <v>3511</v>
      </c>
      <c r="L527" s="5">
        <v>92.21</v>
      </c>
    </row>
    <row r="528" spans="1:12" x14ac:dyDescent="0.3">
      <c r="A528" t="s">
        <v>532</v>
      </c>
      <c r="B528" t="s">
        <v>1024</v>
      </c>
      <c r="C528">
        <f>LEN(DATOS[[#This Row],[Información]])</f>
        <v>14</v>
      </c>
      <c r="D528">
        <f>FIND("-",DATOS[[#This Row],[Información]])</f>
        <v>7</v>
      </c>
      <c r="E528" t="str">
        <f>LEFT(DATOS[[#This Row],[Información]],DATOS[[#This Row],[separador]]-1)</f>
        <v>México</v>
      </c>
      <c r="F528" t="str">
        <f>RIGHT(DATOS[[#This Row],[Información]],DATOS[[#This Row],[Largo]]-DATOS[[#This Row],[separador]])</f>
        <v>Fortuna</v>
      </c>
      <c r="G528" s="2">
        <v>43857</v>
      </c>
      <c r="H528" s="19" t="str">
        <f>TEXT(DATOS[[#This Row],[Fecha Ingreso]],"ddd")</f>
        <v>lun</v>
      </c>
      <c r="I528" s="20" t="str">
        <f>TEXT(DATOS[[#This Row],[Fecha Ingreso]],"mmmm")</f>
        <v>enero</v>
      </c>
      <c r="J528" s="20" t="str">
        <f>TEXT(DATOS[[#This Row],[Fecha Ingreso]],"yyyy")</f>
        <v>2020</v>
      </c>
      <c r="K528" s="3">
        <v>6230</v>
      </c>
      <c r="L528" s="5">
        <v>180.65</v>
      </c>
    </row>
    <row r="529" spans="1:12" x14ac:dyDescent="0.3">
      <c r="A529" t="s">
        <v>533</v>
      </c>
      <c r="B529" t="s">
        <v>1020</v>
      </c>
      <c r="C529">
        <f>LEN(DATOS[[#This Row],[Información]])</f>
        <v>19</v>
      </c>
      <c r="D529">
        <f>FIND("-",DATOS[[#This Row],[Información]])</f>
        <v>7</v>
      </c>
      <c r="E529" t="str">
        <f>LEFT(DATOS[[#This Row],[Información]],DATOS[[#This Row],[separador]]-1)</f>
        <v>España</v>
      </c>
      <c r="F529" t="str">
        <f>RIGHT(DATOS[[#This Row],[Información]],DATOS[[#This Row],[Largo]]-DATOS[[#This Row],[separador]])</f>
        <v>Puerto Viejo</v>
      </c>
      <c r="G529" s="2">
        <v>43844</v>
      </c>
      <c r="H529" s="19" t="str">
        <f>TEXT(DATOS[[#This Row],[Fecha Ingreso]],"ddd")</f>
        <v>mar</v>
      </c>
      <c r="I529" s="20" t="str">
        <f>TEXT(DATOS[[#This Row],[Fecha Ingreso]],"mmmm")</f>
        <v>enero</v>
      </c>
      <c r="J529" s="20" t="str">
        <f>TEXT(DATOS[[#This Row],[Fecha Ingreso]],"yyyy")</f>
        <v>2020</v>
      </c>
      <c r="K529" s="3">
        <v>3231</v>
      </c>
      <c r="L529" s="5">
        <v>53.78</v>
      </c>
    </row>
    <row r="530" spans="1:12" x14ac:dyDescent="0.3">
      <c r="A530" t="s">
        <v>534</v>
      </c>
      <c r="B530" t="s">
        <v>964</v>
      </c>
      <c r="C530">
        <f>LEN(DATOS[[#This Row],[Información]])</f>
        <v>19</v>
      </c>
      <c r="D530">
        <f>FIND("-",DATOS[[#This Row],[Información]])</f>
        <v>7</v>
      </c>
      <c r="E530" t="str">
        <f>LEFT(DATOS[[#This Row],[Información]],DATOS[[#This Row],[separador]]-1)</f>
        <v>México</v>
      </c>
      <c r="F530" t="str">
        <f>RIGHT(DATOS[[#This Row],[Información]],DATOS[[#This Row],[Largo]]-DATOS[[#This Row],[separador]])</f>
        <v>Puerto Viejo</v>
      </c>
      <c r="G530" s="2">
        <v>43842</v>
      </c>
      <c r="H530" s="19" t="str">
        <f>TEXT(DATOS[[#This Row],[Fecha Ingreso]],"ddd")</f>
        <v>dom</v>
      </c>
      <c r="I530" s="20" t="str">
        <f>TEXT(DATOS[[#This Row],[Fecha Ingreso]],"mmmm")</f>
        <v>enero</v>
      </c>
      <c r="J530" s="20" t="str">
        <f>TEXT(DATOS[[#This Row],[Fecha Ingreso]],"yyyy")</f>
        <v>2020</v>
      </c>
      <c r="K530" s="3">
        <v>9054</v>
      </c>
      <c r="L530" s="5">
        <v>333.44</v>
      </c>
    </row>
    <row r="531" spans="1:12" x14ac:dyDescent="0.3">
      <c r="A531" t="s">
        <v>535</v>
      </c>
      <c r="B531" t="s">
        <v>979</v>
      </c>
      <c r="C531">
        <f>LEN(DATOS[[#This Row],[Información]])</f>
        <v>16</v>
      </c>
      <c r="D531">
        <f>FIND("-",DATOS[[#This Row],[Información]])</f>
        <v>9</v>
      </c>
      <c r="E531" t="str">
        <f>LEFT(DATOS[[#This Row],[Información]],DATOS[[#This Row],[separador]]-1)</f>
        <v>Alemania</v>
      </c>
      <c r="F531" t="str">
        <f>RIGHT(DATOS[[#This Row],[Información]],DATOS[[#This Row],[Largo]]-DATOS[[#This Row],[separador]])</f>
        <v>Liberia</v>
      </c>
      <c r="G531" s="2">
        <v>43887</v>
      </c>
      <c r="H531" s="19" t="str">
        <f>TEXT(DATOS[[#This Row],[Fecha Ingreso]],"ddd")</f>
        <v>mié</v>
      </c>
      <c r="I531" s="20" t="str">
        <f>TEXT(DATOS[[#This Row],[Fecha Ingreso]],"mmmm")</f>
        <v>febrero</v>
      </c>
      <c r="J531" s="20" t="str">
        <f>TEXT(DATOS[[#This Row],[Fecha Ingreso]],"yyyy")</f>
        <v>2020</v>
      </c>
      <c r="K531" s="3">
        <v>593</v>
      </c>
      <c r="L531" s="5">
        <v>226.44</v>
      </c>
    </row>
    <row r="532" spans="1:12" x14ac:dyDescent="0.3">
      <c r="A532" t="s">
        <v>536</v>
      </c>
      <c r="B532" t="s">
        <v>973</v>
      </c>
      <c r="C532">
        <f>LEN(DATOS[[#This Row],[Información]])</f>
        <v>22</v>
      </c>
      <c r="D532">
        <f>FIND("-",DATOS[[#This Row],[Información]])</f>
        <v>10</v>
      </c>
      <c r="E532" t="str">
        <f>LEFT(DATOS[[#This Row],[Información]],DATOS[[#This Row],[separador]]-1)</f>
        <v>Argentina</v>
      </c>
      <c r="F532" t="str">
        <f>RIGHT(DATOS[[#This Row],[Información]],DATOS[[#This Row],[Largo]]-DATOS[[#This Row],[separador]])</f>
        <v>Puerto Viejo</v>
      </c>
      <c r="G532" s="2">
        <v>43873</v>
      </c>
      <c r="H532" s="19" t="str">
        <f>TEXT(DATOS[[#This Row],[Fecha Ingreso]],"ddd")</f>
        <v>mié</v>
      </c>
      <c r="I532" s="20" t="str">
        <f>TEXT(DATOS[[#This Row],[Fecha Ingreso]],"mmmm")</f>
        <v>febrero</v>
      </c>
      <c r="J532" s="20" t="str">
        <f>TEXT(DATOS[[#This Row],[Fecha Ingreso]],"yyyy")</f>
        <v>2020</v>
      </c>
      <c r="K532" s="3">
        <v>756</v>
      </c>
      <c r="L532" s="5">
        <v>109.71</v>
      </c>
    </row>
    <row r="533" spans="1:12" x14ac:dyDescent="0.3">
      <c r="A533" t="s">
        <v>537</v>
      </c>
      <c r="B533" t="s">
        <v>1005</v>
      </c>
      <c r="C533">
        <f>LEN(DATOS[[#This Row],[Información]])</f>
        <v>17</v>
      </c>
      <c r="D533">
        <f>FIND("-",DATOS[[#This Row],[Información]])</f>
        <v>7</v>
      </c>
      <c r="E533" t="str">
        <f>LEFT(DATOS[[#This Row],[Información]],DATOS[[#This Row],[separador]]-1)</f>
        <v>México</v>
      </c>
      <c r="F533" t="str">
        <f>RIGHT(DATOS[[#This Row],[Información]],DATOS[[#This Row],[Largo]]-DATOS[[#This Row],[separador]])</f>
        <v>Dominicana</v>
      </c>
      <c r="G533" s="2">
        <v>43836</v>
      </c>
      <c r="H533" s="19" t="str">
        <f>TEXT(DATOS[[#This Row],[Fecha Ingreso]],"ddd")</f>
        <v>lun</v>
      </c>
      <c r="I533" s="20" t="str">
        <f>TEXT(DATOS[[#This Row],[Fecha Ingreso]],"mmmm")</f>
        <v>enero</v>
      </c>
      <c r="J533" s="20" t="str">
        <f>TEXT(DATOS[[#This Row],[Fecha Ingreso]],"yyyy")</f>
        <v>2020</v>
      </c>
      <c r="K533" s="3">
        <v>8032</v>
      </c>
      <c r="L533" s="5">
        <v>216.54</v>
      </c>
    </row>
    <row r="534" spans="1:12" x14ac:dyDescent="0.3">
      <c r="A534" t="s">
        <v>538</v>
      </c>
      <c r="B534" t="s">
        <v>1000</v>
      </c>
      <c r="C534">
        <f>LEN(DATOS[[#This Row],[Información]])</f>
        <v>18</v>
      </c>
      <c r="D534">
        <f>FIND("-",DATOS[[#This Row],[Información]])</f>
        <v>7</v>
      </c>
      <c r="E534" t="str">
        <f>LEFT(DATOS[[#This Row],[Información]],DATOS[[#This Row],[separador]]-1)</f>
        <v>España</v>
      </c>
      <c r="F534" t="str">
        <f>RIGHT(DATOS[[#This Row],[Información]],DATOS[[#This Row],[Largo]]-DATOS[[#This Row],[separador]])</f>
        <v>Volcán Poás</v>
      </c>
      <c r="G534" s="2">
        <v>43868</v>
      </c>
      <c r="H534" s="19" t="str">
        <f>TEXT(DATOS[[#This Row],[Fecha Ingreso]],"ddd")</f>
        <v>vie</v>
      </c>
      <c r="I534" s="20" t="str">
        <f>TEXT(DATOS[[#This Row],[Fecha Ingreso]],"mmmm")</f>
        <v>febrero</v>
      </c>
      <c r="J534" s="20" t="str">
        <f>TEXT(DATOS[[#This Row],[Fecha Ingreso]],"yyyy")</f>
        <v>2020</v>
      </c>
      <c r="K534" s="3">
        <v>9964</v>
      </c>
      <c r="L534" s="5">
        <v>147.12</v>
      </c>
    </row>
    <row r="535" spans="1:12" x14ac:dyDescent="0.3">
      <c r="A535" t="s">
        <v>539</v>
      </c>
      <c r="B535" t="s">
        <v>977</v>
      </c>
      <c r="C535">
        <f>LEN(DATOS[[#This Row],[Información]])</f>
        <v>20</v>
      </c>
      <c r="D535">
        <f>FIND("-",DATOS[[#This Row],[Información]])</f>
        <v>12</v>
      </c>
      <c r="E535" t="str">
        <f>LEFT(DATOS[[#This Row],[Información]],DATOS[[#This Row],[separador]]-1)</f>
        <v>Reino Unido</v>
      </c>
      <c r="F535" t="str">
        <f>RIGHT(DATOS[[#This Row],[Información]],DATOS[[#This Row],[Largo]]-DATOS[[#This Row],[separador]])</f>
        <v>San José</v>
      </c>
      <c r="G535" s="2">
        <v>43878</v>
      </c>
      <c r="H535" s="19" t="str">
        <f>TEXT(DATOS[[#This Row],[Fecha Ingreso]],"ddd")</f>
        <v>lun</v>
      </c>
      <c r="I535" s="20" t="str">
        <f>TEXT(DATOS[[#This Row],[Fecha Ingreso]],"mmmm")</f>
        <v>febrero</v>
      </c>
      <c r="J535" s="20" t="str">
        <f>TEXT(DATOS[[#This Row],[Fecha Ingreso]],"yyyy")</f>
        <v>2020</v>
      </c>
      <c r="K535" s="3">
        <v>366</v>
      </c>
      <c r="L535" s="5">
        <v>433.41</v>
      </c>
    </row>
    <row r="536" spans="1:12" x14ac:dyDescent="0.3">
      <c r="A536" t="s">
        <v>540</v>
      </c>
      <c r="B536" t="s">
        <v>1008</v>
      </c>
      <c r="C536">
        <f>LEN(DATOS[[#This Row],[Información]])</f>
        <v>15</v>
      </c>
      <c r="D536">
        <f>FIND("-",DATOS[[#This Row],[Información]])</f>
        <v>6</v>
      </c>
      <c r="E536" t="str">
        <f>LEFT(DATOS[[#This Row],[Información]],DATOS[[#This Row],[separador]]-1)</f>
        <v>China</v>
      </c>
      <c r="F536" t="str">
        <f>RIGHT(DATOS[[#This Row],[Información]],DATOS[[#This Row],[Largo]]-DATOS[[#This Row],[separador]])</f>
        <v>Sarapiquí</v>
      </c>
      <c r="G536" s="2">
        <v>43879</v>
      </c>
      <c r="H536" s="19" t="str">
        <f>TEXT(DATOS[[#This Row],[Fecha Ingreso]],"ddd")</f>
        <v>mar</v>
      </c>
      <c r="I536" s="20" t="str">
        <f>TEXT(DATOS[[#This Row],[Fecha Ingreso]],"mmmm")</f>
        <v>febrero</v>
      </c>
      <c r="J536" s="20" t="str">
        <f>TEXT(DATOS[[#This Row],[Fecha Ingreso]],"yyyy")</f>
        <v>2020</v>
      </c>
      <c r="K536" s="3">
        <v>3133</v>
      </c>
      <c r="L536" s="5">
        <v>355.59</v>
      </c>
    </row>
    <row r="537" spans="1:12" x14ac:dyDescent="0.3">
      <c r="A537" t="s">
        <v>541</v>
      </c>
      <c r="B537" t="s">
        <v>1011</v>
      </c>
      <c r="C537">
        <f>LEN(DATOS[[#This Row],[Información]])</f>
        <v>17</v>
      </c>
      <c r="D537">
        <f>FIND("-",DATOS[[#This Row],[Información]])</f>
        <v>9</v>
      </c>
      <c r="E537" t="str">
        <f>LEFT(DATOS[[#This Row],[Información]],DATOS[[#This Row],[separador]]-1)</f>
        <v>Alemania</v>
      </c>
      <c r="F537" t="str">
        <f>RIGHT(DATOS[[#This Row],[Información]],DATOS[[#This Row],[Largo]]-DATOS[[#This Row],[separador]])</f>
        <v>San José</v>
      </c>
      <c r="G537" s="2">
        <v>43834</v>
      </c>
      <c r="H537" s="19" t="str">
        <f>TEXT(DATOS[[#This Row],[Fecha Ingreso]],"ddd")</f>
        <v>sáb</v>
      </c>
      <c r="I537" s="20" t="str">
        <f>TEXT(DATOS[[#This Row],[Fecha Ingreso]],"mmmm")</f>
        <v>enero</v>
      </c>
      <c r="J537" s="20" t="str">
        <f>TEXT(DATOS[[#This Row],[Fecha Ingreso]],"yyyy")</f>
        <v>2020</v>
      </c>
      <c r="K537" s="3">
        <v>6126</v>
      </c>
      <c r="L537" s="5">
        <v>150.19</v>
      </c>
    </row>
    <row r="538" spans="1:12" x14ac:dyDescent="0.3">
      <c r="A538" t="s">
        <v>542</v>
      </c>
      <c r="B538" t="s">
        <v>970</v>
      </c>
      <c r="C538">
        <f>LEN(DATOS[[#This Row],[Información]])</f>
        <v>24</v>
      </c>
      <c r="D538">
        <f>FIND("-",DATOS[[#This Row],[Información]])</f>
        <v>15</v>
      </c>
      <c r="E538" t="str">
        <f>LEFT(DATOS[[#This Row],[Información]],DATOS[[#This Row],[separador]]-1)</f>
        <v>Estados Unidos</v>
      </c>
      <c r="F538" t="str">
        <f>RIGHT(DATOS[[#This Row],[Información]],DATOS[[#This Row],[Largo]]-DATOS[[#This Row],[separador]])</f>
        <v>Sarapiquí</v>
      </c>
      <c r="G538" s="2">
        <v>43864</v>
      </c>
      <c r="H538" s="19" t="str">
        <f>TEXT(DATOS[[#This Row],[Fecha Ingreso]],"ddd")</f>
        <v>lun</v>
      </c>
      <c r="I538" s="20" t="str">
        <f>TEXT(DATOS[[#This Row],[Fecha Ingreso]],"mmmm")</f>
        <v>febrero</v>
      </c>
      <c r="J538" s="20" t="str">
        <f>TEXT(DATOS[[#This Row],[Fecha Ingreso]],"yyyy")</f>
        <v>2020</v>
      </c>
      <c r="K538" s="3">
        <v>7419</v>
      </c>
      <c r="L538" s="5">
        <v>348.45</v>
      </c>
    </row>
    <row r="539" spans="1:12" x14ac:dyDescent="0.3">
      <c r="A539" t="s">
        <v>543</v>
      </c>
      <c r="B539" t="s">
        <v>979</v>
      </c>
      <c r="C539">
        <f>LEN(DATOS[[#This Row],[Información]])</f>
        <v>16</v>
      </c>
      <c r="D539">
        <f>FIND("-",DATOS[[#This Row],[Información]])</f>
        <v>9</v>
      </c>
      <c r="E539" t="str">
        <f>LEFT(DATOS[[#This Row],[Información]],DATOS[[#This Row],[separador]]-1)</f>
        <v>Alemania</v>
      </c>
      <c r="F539" t="str">
        <f>RIGHT(DATOS[[#This Row],[Información]],DATOS[[#This Row],[Largo]]-DATOS[[#This Row],[separador]])</f>
        <v>Liberia</v>
      </c>
      <c r="G539" s="2">
        <v>43880</v>
      </c>
      <c r="H539" s="19" t="str">
        <f>TEXT(DATOS[[#This Row],[Fecha Ingreso]],"ddd")</f>
        <v>mié</v>
      </c>
      <c r="I539" s="20" t="str">
        <f>TEXT(DATOS[[#This Row],[Fecha Ingreso]],"mmmm")</f>
        <v>febrero</v>
      </c>
      <c r="J539" s="20" t="str">
        <f>TEXT(DATOS[[#This Row],[Fecha Ingreso]],"yyyy")</f>
        <v>2020</v>
      </c>
      <c r="K539" s="3">
        <v>6339</v>
      </c>
      <c r="L539" s="5">
        <v>466.01</v>
      </c>
    </row>
    <row r="540" spans="1:12" x14ac:dyDescent="0.3">
      <c r="A540" t="s">
        <v>544</v>
      </c>
      <c r="B540" t="s">
        <v>1013</v>
      </c>
      <c r="C540">
        <f>LEN(DATOS[[#This Row],[Información]])</f>
        <v>21</v>
      </c>
      <c r="D540">
        <f>FIND("-",DATOS[[#This Row],[Información]])</f>
        <v>12</v>
      </c>
      <c r="E540" t="str">
        <f>LEFT(DATOS[[#This Row],[Información]],DATOS[[#This Row],[separador]]-1)</f>
        <v>Reino Unido</v>
      </c>
      <c r="F540" t="str">
        <f>RIGHT(DATOS[[#This Row],[Información]],DATOS[[#This Row],[Largo]]-DATOS[[#This Row],[separador]])</f>
        <v>Sarapiquí</v>
      </c>
      <c r="G540" s="2">
        <v>43834</v>
      </c>
      <c r="H540" s="19" t="str">
        <f>TEXT(DATOS[[#This Row],[Fecha Ingreso]],"ddd")</f>
        <v>sáb</v>
      </c>
      <c r="I540" s="20" t="str">
        <f>TEXT(DATOS[[#This Row],[Fecha Ingreso]],"mmmm")</f>
        <v>enero</v>
      </c>
      <c r="J540" s="20" t="str">
        <f>TEXT(DATOS[[#This Row],[Fecha Ingreso]],"yyyy")</f>
        <v>2020</v>
      </c>
      <c r="K540" s="3">
        <v>8824</v>
      </c>
      <c r="L540" s="5">
        <v>297.89</v>
      </c>
    </row>
    <row r="541" spans="1:12" x14ac:dyDescent="0.3">
      <c r="A541" t="s">
        <v>545</v>
      </c>
      <c r="B541" t="s">
        <v>980</v>
      </c>
      <c r="C541">
        <f>LEN(DATOS[[#This Row],[Información]])</f>
        <v>17</v>
      </c>
      <c r="D541">
        <f>FIND("-",DATOS[[#This Row],[Información]])</f>
        <v>7</v>
      </c>
      <c r="E541" t="str">
        <f>LEFT(DATOS[[#This Row],[Información]],DATOS[[#This Row],[separador]]-1)</f>
        <v>Canadá</v>
      </c>
      <c r="F541" t="str">
        <f>RIGHT(DATOS[[#This Row],[Información]],DATOS[[#This Row],[Largo]]-DATOS[[#This Row],[separador]])</f>
        <v>Dominicana</v>
      </c>
      <c r="G541" s="2">
        <v>43853</v>
      </c>
      <c r="H541" s="19" t="str">
        <f>TEXT(DATOS[[#This Row],[Fecha Ingreso]],"ddd")</f>
        <v>jue</v>
      </c>
      <c r="I541" s="20" t="str">
        <f>TEXT(DATOS[[#This Row],[Fecha Ingreso]],"mmmm")</f>
        <v>enero</v>
      </c>
      <c r="J541" s="20" t="str">
        <f>TEXT(DATOS[[#This Row],[Fecha Ingreso]],"yyyy")</f>
        <v>2020</v>
      </c>
      <c r="K541" s="3">
        <v>1353</v>
      </c>
      <c r="L541" s="5">
        <v>492.13</v>
      </c>
    </row>
    <row r="542" spans="1:12" x14ac:dyDescent="0.3">
      <c r="A542" t="s">
        <v>546</v>
      </c>
      <c r="B542" t="s">
        <v>1022</v>
      </c>
      <c r="C542">
        <f>LEN(DATOS[[#This Row],[Información]])</f>
        <v>16</v>
      </c>
      <c r="D542">
        <f>FIND("-",DATOS[[#This Row],[Información]])</f>
        <v>7</v>
      </c>
      <c r="E542" t="str">
        <f>LEFT(DATOS[[#This Row],[Información]],DATOS[[#This Row],[separador]]-1)</f>
        <v>Canadá</v>
      </c>
      <c r="F542" t="str">
        <f>RIGHT(DATOS[[#This Row],[Información]],DATOS[[#This Row],[Largo]]-DATOS[[#This Row],[separador]])</f>
        <v>Sarapiquí</v>
      </c>
      <c r="G542" s="2">
        <v>43841</v>
      </c>
      <c r="H542" s="19" t="str">
        <f>TEXT(DATOS[[#This Row],[Fecha Ingreso]],"ddd")</f>
        <v>sáb</v>
      </c>
      <c r="I542" s="20" t="str">
        <f>TEXT(DATOS[[#This Row],[Fecha Ingreso]],"mmmm")</f>
        <v>enero</v>
      </c>
      <c r="J542" s="20" t="str">
        <f>TEXT(DATOS[[#This Row],[Fecha Ingreso]],"yyyy")</f>
        <v>2020</v>
      </c>
      <c r="K542" s="3">
        <v>5677</v>
      </c>
      <c r="L542" s="5">
        <v>228.12</v>
      </c>
    </row>
    <row r="543" spans="1:12" x14ac:dyDescent="0.3">
      <c r="A543" t="s">
        <v>547</v>
      </c>
      <c r="B543" t="s">
        <v>984</v>
      </c>
      <c r="C543">
        <f>LEN(DATOS[[#This Row],[Información]])</f>
        <v>18</v>
      </c>
      <c r="D543">
        <f>FIND("-",DATOS[[#This Row],[Información]])</f>
        <v>7</v>
      </c>
      <c r="E543" t="str">
        <f>LEFT(DATOS[[#This Row],[Información]],DATOS[[#This Row],[separador]]-1)</f>
        <v>España</v>
      </c>
      <c r="F543" t="str">
        <f>RIGHT(DATOS[[#This Row],[Información]],DATOS[[#This Row],[Largo]]-DATOS[[#This Row],[separador]])</f>
        <v>Río Celeste</v>
      </c>
      <c r="G543" s="2">
        <v>43853</v>
      </c>
      <c r="H543" s="19" t="str">
        <f>TEXT(DATOS[[#This Row],[Fecha Ingreso]],"ddd")</f>
        <v>jue</v>
      </c>
      <c r="I543" s="20" t="str">
        <f>TEXT(DATOS[[#This Row],[Fecha Ingreso]],"mmmm")</f>
        <v>enero</v>
      </c>
      <c r="J543" s="20" t="str">
        <f>TEXT(DATOS[[#This Row],[Fecha Ingreso]],"yyyy")</f>
        <v>2020</v>
      </c>
      <c r="K543" s="3">
        <v>879</v>
      </c>
      <c r="L543" s="5">
        <v>477.63</v>
      </c>
    </row>
    <row r="544" spans="1:12" x14ac:dyDescent="0.3">
      <c r="A544" t="s">
        <v>548</v>
      </c>
      <c r="B544" t="s">
        <v>979</v>
      </c>
      <c r="C544">
        <f>LEN(DATOS[[#This Row],[Información]])</f>
        <v>16</v>
      </c>
      <c r="D544">
        <f>FIND("-",DATOS[[#This Row],[Información]])</f>
        <v>9</v>
      </c>
      <c r="E544" t="str">
        <f>LEFT(DATOS[[#This Row],[Información]],DATOS[[#This Row],[separador]]-1)</f>
        <v>Alemania</v>
      </c>
      <c r="F544" t="str">
        <f>RIGHT(DATOS[[#This Row],[Información]],DATOS[[#This Row],[Largo]]-DATOS[[#This Row],[separador]])</f>
        <v>Liberia</v>
      </c>
      <c r="G544" s="2">
        <v>43857</v>
      </c>
      <c r="H544" s="19" t="str">
        <f>TEXT(DATOS[[#This Row],[Fecha Ingreso]],"ddd")</f>
        <v>lun</v>
      </c>
      <c r="I544" s="20" t="str">
        <f>TEXT(DATOS[[#This Row],[Fecha Ingreso]],"mmmm")</f>
        <v>enero</v>
      </c>
      <c r="J544" s="20" t="str">
        <f>TEXT(DATOS[[#This Row],[Fecha Ingreso]],"yyyy")</f>
        <v>2020</v>
      </c>
      <c r="K544" s="3">
        <v>1314</v>
      </c>
      <c r="L544" s="5">
        <v>276.42</v>
      </c>
    </row>
    <row r="545" spans="1:12" x14ac:dyDescent="0.3">
      <c r="A545" t="s">
        <v>549</v>
      </c>
      <c r="B545" t="s">
        <v>985</v>
      </c>
      <c r="C545">
        <f>LEN(DATOS[[#This Row],[Información]])</f>
        <v>20</v>
      </c>
      <c r="D545">
        <f>FIND("-",DATOS[[#This Row],[Información]])</f>
        <v>9</v>
      </c>
      <c r="E545" t="str">
        <f>LEFT(DATOS[[#This Row],[Información]],DATOS[[#This Row],[separador]]-1)</f>
        <v>Alemania</v>
      </c>
      <c r="F545" t="str">
        <f>RIGHT(DATOS[[#This Row],[Información]],DATOS[[#This Row],[Largo]]-DATOS[[#This Row],[separador]])</f>
        <v>Río Celeste</v>
      </c>
      <c r="G545" s="2">
        <v>43869</v>
      </c>
      <c r="H545" s="19" t="str">
        <f>TEXT(DATOS[[#This Row],[Fecha Ingreso]],"ddd")</f>
        <v>sáb</v>
      </c>
      <c r="I545" s="20" t="str">
        <f>TEXT(DATOS[[#This Row],[Fecha Ingreso]],"mmmm")</f>
        <v>febrero</v>
      </c>
      <c r="J545" s="20" t="str">
        <f>TEXT(DATOS[[#This Row],[Fecha Ingreso]],"yyyy")</f>
        <v>2020</v>
      </c>
      <c r="K545" s="3">
        <v>9815</v>
      </c>
      <c r="L545" s="5">
        <v>320.52</v>
      </c>
    </row>
    <row r="546" spans="1:12" x14ac:dyDescent="0.3">
      <c r="A546" t="s">
        <v>550</v>
      </c>
      <c r="B546" t="s">
        <v>975</v>
      </c>
      <c r="C546">
        <f>LEN(DATOS[[#This Row],[Información]])</f>
        <v>26</v>
      </c>
      <c r="D546">
        <f>FIND("-",DATOS[[#This Row],[Información]])</f>
        <v>15</v>
      </c>
      <c r="E546" t="str">
        <f>LEFT(DATOS[[#This Row],[Información]],DATOS[[#This Row],[separador]]-1)</f>
        <v>Estados Unidos</v>
      </c>
      <c r="F546" t="str">
        <f>RIGHT(DATOS[[#This Row],[Información]],DATOS[[#This Row],[Largo]]-DATOS[[#This Row],[separador]])</f>
        <v>Río Celeste</v>
      </c>
      <c r="G546" s="2">
        <v>43890</v>
      </c>
      <c r="H546" s="19" t="str">
        <f>TEXT(DATOS[[#This Row],[Fecha Ingreso]],"ddd")</f>
        <v>sáb</v>
      </c>
      <c r="I546" s="20" t="str">
        <f>TEXT(DATOS[[#This Row],[Fecha Ingreso]],"mmmm")</f>
        <v>febrero</v>
      </c>
      <c r="J546" s="20" t="str">
        <f>TEXT(DATOS[[#This Row],[Fecha Ingreso]],"yyyy")</f>
        <v>2020</v>
      </c>
      <c r="K546" s="3">
        <v>3072</v>
      </c>
      <c r="L546" s="5">
        <v>350.71</v>
      </c>
    </row>
    <row r="547" spans="1:12" x14ac:dyDescent="0.3">
      <c r="A547" t="s">
        <v>551</v>
      </c>
      <c r="B547" t="s">
        <v>992</v>
      </c>
      <c r="C547">
        <f>LEN(DATOS[[#This Row],[Información]])</f>
        <v>26</v>
      </c>
      <c r="D547">
        <f>FIND("-",DATOS[[#This Row],[Información]])</f>
        <v>12</v>
      </c>
      <c r="E547" t="str">
        <f>LEFT(DATOS[[#This Row],[Información]],DATOS[[#This Row],[separador]]-1)</f>
        <v>Reino Unido</v>
      </c>
      <c r="F547" t="str">
        <f>RIGHT(DATOS[[#This Row],[Información]],DATOS[[#This Row],[Largo]]-DATOS[[#This Row],[separador]])</f>
        <v>Manuel Antonio</v>
      </c>
      <c r="G547" s="2">
        <v>43856</v>
      </c>
      <c r="H547" s="19" t="str">
        <f>TEXT(DATOS[[#This Row],[Fecha Ingreso]],"ddd")</f>
        <v>dom</v>
      </c>
      <c r="I547" s="20" t="str">
        <f>TEXT(DATOS[[#This Row],[Fecha Ingreso]],"mmmm")</f>
        <v>enero</v>
      </c>
      <c r="J547" s="20" t="str">
        <f>TEXT(DATOS[[#This Row],[Fecha Ingreso]],"yyyy")</f>
        <v>2020</v>
      </c>
      <c r="K547" s="3">
        <v>9879</v>
      </c>
      <c r="L547" s="5">
        <v>372.66</v>
      </c>
    </row>
    <row r="548" spans="1:12" x14ac:dyDescent="0.3">
      <c r="A548" t="s">
        <v>552</v>
      </c>
      <c r="B548" t="s">
        <v>992</v>
      </c>
      <c r="C548">
        <f>LEN(DATOS[[#This Row],[Información]])</f>
        <v>26</v>
      </c>
      <c r="D548">
        <f>FIND("-",DATOS[[#This Row],[Información]])</f>
        <v>12</v>
      </c>
      <c r="E548" t="str">
        <f>LEFT(DATOS[[#This Row],[Información]],DATOS[[#This Row],[separador]]-1)</f>
        <v>Reino Unido</v>
      </c>
      <c r="F548" t="str">
        <f>RIGHT(DATOS[[#This Row],[Información]],DATOS[[#This Row],[Largo]]-DATOS[[#This Row],[separador]])</f>
        <v>Manuel Antonio</v>
      </c>
      <c r="G548" s="2">
        <v>43831</v>
      </c>
      <c r="H548" s="19" t="str">
        <f>TEXT(DATOS[[#This Row],[Fecha Ingreso]],"ddd")</f>
        <v>mié</v>
      </c>
      <c r="I548" s="20" t="str">
        <f>TEXT(DATOS[[#This Row],[Fecha Ingreso]],"mmmm")</f>
        <v>enero</v>
      </c>
      <c r="J548" s="20" t="str">
        <f>TEXT(DATOS[[#This Row],[Fecha Ingreso]],"yyyy")</f>
        <v>2020</v>
      </c>
      <c r="K548" s="3">
        <v>1290</v>
      </c>
      <c r="L548" s="5">
        <v>418.62</v>
      </c>
    </row>
    <row r="549" spans="1:12" x14ac:dyDescent="0.3">
      <c r="A549" t="s">
        <v>553</v>
      </c>
      <c r="B549" t="s">
        <v>990</v>
      </c>
      <c r="C549">
        <f>LEN(DATOS[[#This Row],[Información]])</f>
        <v>15</v>
      </c>
      <c r="D549">
        <f>FIND("-",DATOS[[#This Row],[Información]])</f>
        <v>7</v>
      </c>
      <c r="E549" t="str">
        <f>LEFT(DATOS[[#This Row],[Información]],DATOS[[#This Row],[separador]]-1)</f>
        <v>Canadá</v>
      </c>
      <c r="F549" t="str">
        <f>RIGHT(DATOS[[#This Row],[Información]],DATOS[[#This Row],[Largo]]-DATOS[[#This Row],[separador]])</f>
        <v>San José</v>
      </c>
      <c r="G549" s="2">
        <v>43831</v>
      </c>
      <c r="H549" s="19" t="str">
        <f>TEXT(DATOS[[#This Row],[Fecha Ingreso]],"ddd")</f>
        <v>mié</v>
      </c>
      <c r="I549" s="20" t="str">
        <f>TEXT(DATOS[[#This Row],[Fecha Ingreso]],"mmmm")</f>
        <v>enero</v>
      </c>
      <c r="J549" s="20" t="str">
        <f>TEXT(DATOS[[#This Row],[Fecha Ingreso]],"yyyy")</f>
        <v>2020</v>
      </c>
      <c r="K549" s="3">
        <v>1371</v>
      </c>
      <c r="L549" s="5">
        <v>105.69</v>
      </c>
    </row>
    <row r="550" spans="1:12" x14ac:dyDescent="0.3">
      <c r="A550" t="s">
        <v>554</v>
      </c>
      <c r="B550" t="s">
        <v>1016</v>
      </c>
      <c r="C550">
        <f>LEN(DATOS[[#This Row],[Información]])</f>
        <v>16</v>
      </c>
      <c r="D550">
        <f>FIND("-",DATOS[[#This Row],[Información]])</f>
        <v>9</v>
      </c>
      <c r="E550" t="str">
        <f>LEFT(DATOS[[#This Row],[Información]],DATOS[[#This Row],[separador]]-1)</f>
        <v>Alemania</v>
      </c>
      <c r="F550" t="str">
        <f>RIGHT(DATOS[[#This Row],[Información]],DATOS[[#This Row],[Largo]]-DATOS[[#This Row],[separador]])</f>
        <v>Fortuna</v>
      </c>
      <c r="G550" s="2">
        <v>43888</v>
      </c>
      <c r="H550" s="19" t="str">
        <f>TEXT(DATOS[[#This Row],[Fecha Ingreso]],"ddd")</f>
        <v>jue</v>
      </c>
      <c r="I550" s="20" t="str">
        <f>TEXT(DATOS[[#This Row],[Fecha Ingreso]],"mmmm")</f>
        <v>febrero</v>
      </c>
      <c r="J550" s="20" t="str">
        <f>TEXT(DATOS[[#This Row],[Fecha Ingreso]],"yyyy")</f>
        <v>2020</v>
      </c>
      <c r="K550" s="3">
        <v>2568</v>
      </c>
      <c r="L550" s="5">
        <v>391.85</v>
      </c>
    </row>
    <row r="551" spans="1:12" x14ac:dyDescent="0.3">
      <c r="A551" t="s">
        <v>555</v>
      </c>
      <c r="B551" t="s">
        <v>974</v>
      </c>
      <c r="C551">
        <f>LEN(DATOS[[#This Row],[Información]])</f>
        <v>23</v>
      </c>
      <c r="D551">
        <f>FIND("-",DATOS[[#This Row],[Información]])</f>
        <v>9</v>
      </c>
      <c r="E551" t="str">
        <f>LEFT(DATOS[[#This Row],[Información]],DATOS[[#This Row],[separador]]-1)</f>
        <v>Alemania</v>
      </c>
      <c r="F551" t="str">
        <f>RIGHT(DATOS[[#This Row],[Información]],DATOS[[#This Row],[Largo]]-DATOS[[#This Row],[separador]])</f>
        <v>Manuel Antonio</v>
      </c>
      <c r="G551" s="2">
        <v>43866</v>
      </c>
      <c r="H551" s="19" t="str">
        <f>TEXT(DATOS[[#This Row],[Fecha Ingreso]],"ddd")</f>
        <v>mié</v>
      </c>
      <c r="I551" s="20" t="str">
        <f>TEXT(DATOS[[#This Row],[Fecha Ingreso]],"mmmm")</f>
        <v>febrero</v>
      </c>
      <c r="J551" s="20" t="str">
        <f>TEXT(DATOS[[#This Row],[Fecha Ingreso]],"yyyy")</f>
        <v>2020</v>
      </c>
      <c r="K551" s="3">
        <v>7242</v>
      </c>
      <c r="L551" s="5">
        <v>415.17</v>
      </c>
    </row>
    <row r="552" spans="1:12" x14ac:dyDescent="0.3">
      <c r="A552" t="s">
        <v>556</v>
      </c>
      <c r="B552" t="s">
        <v>956</v>
      </c>
      <c r="C552">
        <f>LEN(DATOS[[#This Row],[Información]])</f>
        <v>24</v>
      </c>
      <c r="D552">
        <f>FIND("-",DATOS[[#This Row],[Información]])</f>
        <v>12</v>
      </c>
      <c r="E552" t="str">
        <f>LEFT(DATOS[[#This Row],[Información]],DATOS[[#This Row],[separador]]-1)</f>
        <v>Reino Unido</v>
      </c>
      <c r="F552" t="str">
        <f>RIGHT(DATOS[[#This Row],[Información]],DATOS[[#This Row],[Largo]]-DATOS[[#This Row],[separador]])</f>
        <v>Puerto Viejo</v>
      </c>
      <c r="G552" s="2">
        <v>43869</v>
      </c>
      <c r="H552" s="19" t="str">
        <f>TEXT(DATOS[[#This Row],[Fecha Ingreso]],"ddd")</f>
        <v>sáb</v>
      </c>
      <c r="I552" s="20" t="str">
        <f>TEXT(DATOS[[#This Row],[Fecha Ingreso]],"mmmm")</f>
        <v>febrero</v>
      </c>
      <c r="J552" s="20" t="str">
        <f>TEXT(DATOS[[#This Row],[Fecha Ingreso]],"yyyy")</f>
        <v>2020</v>
      </c>
      <c r="K552" s="3">
        <v>9715</v>
      </c>
      <c r="L552" s="5">
        <v>466.53</v>
      </c>
    </row>
    <row r="553" spans="1:12" x14ac:dyDescent="0.3">
      <c r="A553" t="s">
        <v>557</v>
      </c>
      <c r="B553" t="s">
        <v>1019</v>
      </c>
      <c r="C553">
        <f>LEN(DATOS[[#This Row],[Información]])</f>
        <v>18</v>
      </c>
      <c r="D553">
        <f>FIND("-",DATOS[[#This Row],[Información]])</f>
        <v>9</v>
      </c>
      <c r="E553" t="str">
        <f>LEFT(DATOS[[#This Row],[Información]],DATOS[[#This Row],[separador]]-1)</f>
        <v>Alemania</v>
      </c>
      <c r="F553" t="str">
        <f>RIGHT(DATOS[[#This Row],[Información]],DATOS[[#This Row],[Largo]]-DATOS[[#This Row],[separador]])</f>
        <v>Sarapiquí</v>
      </c>
      <c r="G553" s="2">
        <v>43878</v>
      </c>
      <c r="H553" s="19" t="str">
        <f>TEXT(DATOS[[#This Row],[Fecha Ingreso]],"ddd")</f>
        <v>lun</v>
      </c>
      <c r="I553" s="20" t="str">
        <f>TEXT(DATOS[[#This Row],[Fecha Ingreso]],"mmmm")</f>
        <v>febrero</v>
      </c>
      <c r="J553" s="20" t="str">
        <f>TEXT(DATOS[[#This Row],[Fecha Ingreso]],"yyyy")</f>
        <v>2020</v>
      </c>
      <c r="K553" s="3">
        <v>1142</v>
      </c>
      <c r="L553" s="5">
        <v>358.39</v>
      </c>
    </row>
    <row r="554" spans="1:12" x14ac:dyDescent="0.3">
      <c r="A554" t="s">
        <v>558</v>
      </c>
      <c r="B554" t="s">
        <v>995</v>
      </c>
      <c r="C554">
        <f>LEN(DATOS[[#This Row],[Información]])</f>
        <v>23</v>
      </c>
      <c r="D554">
        <f>FIND("-",DATOS[[#This Row],[Información]])</f>
        <v>12</v>
      </c>
      <c r="E554" t="str">
        <f>LEFT(DATOS[[#This Row],[Información]],DATOS[[#This Row],[separador]]-1)</f>
        <v>Reino Unido</v>
      </c>
      <c r="F554" t="str">
        <f>RIGHT(DATOS[[#This Row],[Información]],DATOS[[#This Row],[Largo]]-DATOS[[#This Row],[separador]])</f>
        <v>Volcán Poás</v>
      </c>
      <c r="G554" s="2">
        <v>43834</v>
      </c>
      <c r="H554" s="19" t="str">
        <f>TEXT(DATOS[[#This Row],[Fecha Ingreso]],"ddd")</f>
        <v>sáb</v>
      </c>
      <c r="I554" s="20" t="str">
        <f>TEXT(DATOS[[#This Row],[Fecha Ingreso]],"mmmm")</f>
        <v>enero</v>
      </c>
      <c r="J554" s="20" t="str">
        <f>TEXT(DATOS[[#This Row],[Fecha Ingreso]],"yyyy")</f>
        <v>2020</v>
      </c>
      <c r="K554" s="3">
        <v>5090</v>
      </c>
      <c r="L554" s="5">
        <v>352.24</v>
      </c>
    </row>
    <row r="555" spans="1:12" x14ac:dyDescent="0.3">
      <c r="A555" t="s">
        <v>559</v>
      </c>
      <c r="B555" t="s">
        <v>996</v>
      </c>
      <c r="C555">
        <f>LEN(DATOS[[#This Row],[Información]])</f>
        <v>26</v>
      </c>
      <c r="D555">
        <f>FIND("-",DATOS[[#This Row],[Información]])</f>
        <v>15</v>
      </c>
      <c r="E555" t="str">
        <f>LEFT(DATOS[[#This Row],[Información]],DATOS[[#This Row],[separador]]-1)</f>
        <v>Estados Unidos</v>
      </c>
      <c r="F555" t="str">
        <f>RIGHT(DATOS[[#This Row],[Información]],DATOS[[#This Row],[Largo]]-DATOS[[#This Row],[separador]])</f>
        <v>Volcán Poás</v>
      </c>
      <c r="G555" s="2">
        <v>43870</v>
      </c>
      <c r="H555" s="19" t="str">
        <f>TEXT(DATOS[[#This Row],[Fecha Ingreso]],"ddd")</f>
        <v>dom</v>
      </c>
      <c r="I555" s="20" t="str">
        <f>TEXT(DATOS[[#This Row],[Fecha Ingreso]],"mmmm")</f>
        <v>febrero</v>
      </c>
      <c r="J555" s="20" t="str">
        <f>TEXT(DATOS[[#This Row],[Fecha Ingreso]],"yyyy")</f>
        <v>2020</v>
      </c>
      <c r="K555" s="3">
        <v>8688</v>
      </c>
      <c r="L555" s="5">
        <v>111.84</v>
      </c>
    </row>
    <row r="556" spans="1:12" x14ac:dyDescent="0.3">
      <c r="A556" t="s">
        <v>560</v>
      </c>
      <c r="B556" t="s">
        <v>1013</v>
      </c>
      <c r="C556">
        <f>LEN(DATOS[[#This Row],[Información]])</f>
        <v>21</v>
      </c>
      <c r="D556">
        <f>FIND("-",DATOS[[#This Row],[Información]])</f>
        <v>12</v>
      </c>
      <c r="E556" t="str">
        <f>LEFT(DATOS[[#This Row],[Información]],DATOS[[#This Row],[separador]]-1)</f>
        <v>Reino Unido</v>
      </c>
      <c r="F556" t="str">
        <f>RIGHT(DATOS[[#This Row],[Información]],DATOS[[#This Row],[Largo]]-DATOS[[#This Row],[separador]])</f>
        <v>Sarapiquí</v>
      </c>
      <c r="G556" s="2">
        <v>43847</v>
      </c>
      <c r="H556" s="19" t="str">
        <f>TEXT(DATOS[[#This Row],[Fecha Ingreso]],"ddd")</f>
        <v>vie</v>
      </c>
      <c r="I556" s="20" t="str">
        <f>TEXT(DATOS[[#This Row],[Fecha Ingreso]],"mmmm")</f>
        <v>enero</v>
      </c>
      <c r="J556" s="20" t="str">
        <f>TEXT(DATOS[[#This Row],[Fecha Ingreso]],"yyyy")</f>
        <v>2020</v>
      </c>
      <c r="K556" s="3">
        <v>584</v>
      </c>
      <c r="L556" s="5">
        <v>195.94</v>
      </c>
    </row>
    <row r="557" spans="1:12" x14ac:dyDescent="0.3">
      <c r="A557" t="s">
        <v>561</v>
      </c>
      <c r="B557" t="s">
        <v>994</v>
      </c>
      <c r="C557">
        <f>LEN(DATOS[[#This Row],[Información]])</f>
        <v>14</v>
      </c>
      <c r="D557">
        <f>FIND("-",DATOS[[#This Row],[Información]])</f>
        <v>7</v>
      </c>
      <c r="E557" t="str">
        <f>LEFT(DATOS[[#This Row],[Información]],DATOS[[#This Row],[separador]]-1)</f>
        <v>España</v>
      </c>
      <c r="F557" t="str">
        <f>RIGHT(DATOS[[#This Row],[Información]],DATOS[[#This Row],[Largo]]-DATOS[[#This Row],[separador]])</f>
        <v>Fortuna</v>
      </c>
      <c r="G557" s="2">
        <v>43876</v>
      </c>
      <c r="H557" s="19" t="str">
        <f>TEXT(DATOS[[#This Row],[Fecha Ingreso]],"ddd")</f>
        <v>sáb</v>
      </c>
      <c r="I557" s="20" t="str">
        <f>TEXT(DATOS[[#This Row],[Fecha Ingreso]],"mmmm")</f>
        <v>febrero</v>
      </c>
      <c r="J557" s="20" t="str">
        <f>TEXT(DATOS[[#This Row],[Fecha Ingreso]],"yyyy")</f>
        <v>2020</v>
      </c>
      <c r="K557" s="3">
        <v>9363</v>
      </c>
      <c r="L557" s="5">
        <v>480.34</v>
      </c>
    </row>
    <row r="558" spans="1:12" x14ac:dyDescent="0.3">
      <c r="A558" t="s">
        <v>562</v>
      </c>
      <c r="B558" t="s">
        <v>978</v>
      </c>
      <c r="C558">
        <f>LEN(DATOS[[#This Row],[Información]])</f>
        <v>16</v>
      </c>
      <c r="D558">
        <f>FIND("-",DATOS[[#This Row],[Información]])</f>
        <v>6</v>
      </c>
      <c r="E558" t="str">
        <f>LEFT(DATOS[[#This Row],[Información]],DATOS[[#This Row],[separador]]-1)</f>
        <v>China</v>
      </c>
      <c r="F558" t="str">
        <f>RIGHT(DATOS[[#This Row],[Información]],DATOS[[#This Row],[Largo]]-DATOS[[#This Row],[separador]])</f>
        <v>Dominicana</v>
      </c>
      <c r="G558" s="2">
        <v>43874</v>
      </c>
      <c r="H558" s="19" t="str">
        <f>TEXT(DATOS[[#This Row],[Fecha Ingreso]],"ddd")</f>
        <v>jue</v>
      </c>
      <c r="I558" s="20" t="str">
        <f>TEXT(DATOS[[#This Row],[Fecha Ingreso]],"mmmm")</f>
        <v>febrero</v>
      </c>
      <c r="J558" s="20" t="str">
        <f>TEXT(DATOS[[#This Row],[Fecha Ingreso]],"yyyy")</f>
        <v>2020</v>
      </c>
      <c r="K558" s="3">
        <v>6719</v>
      </c>
      <c r="L558" s="5">
        <v>404.02</v>
      </c>
    </row>
    <row r="559" spans="1:12" x14ac:dyDescent="0.3">
      <c r="A559" t="s">
        <v>563</v>
      </c>
      <c r="B559" t="s">
        <v>970</v>
      </c>
      <c r="C559">
        <f>LEN(DATOS[[#This Row],[Información]])</f>
        <v>24</v>
      </c>
      <c r="D559">
        <f>FIND("-",DATOS[[#This Row],[Información]])</f>
        <v>15</v>
      </c>
      <c r="E559" t="str">
        <f>LEFT(DATOS[[#This Row],[Información]],DATOS[[#This Row],[separador]]-1)</f>
        <v>Estados Unidos</v>
      </c>
      <c r="F559" t="str">
        <f>RIGHT(DATOS[[#This Row],[Información]],DATOS[[#This Row],[Largo]]-DATOS[[#This Row],[separador]])</f>
        <v>Sarapiquí</v>
      </c>
      <c r="G559" s="2">
        <v>43862</v>
      </c>
      <c r="H559" s="19" t="str">
        <f>TEXT(DATOS[[#This Row],[Fecha Ingreso]],"ddd")</f>
        <v>sáb</v>
      </c>
      <c r="I559" s="20" t="str">
        <f>TEXT(DATOS[[#This Row],[Fecha Ingreso]],"mmmm")</f>
        <v>febrero</v>
      </c>
      <c r="J559" s="20" t="str">
        <f>TEXT(DATOS[[#This Row],[Fecha Ingreso]],"yyyy")</f>
        <v>2020</v>
      </c>
      <c r="K559" s="3">
        <v>5923</v>
      </c>
      <c r="L559" s="5">
        <v>491.8</v>
      </c>
    </row>
    <row r="560" spans="1:12" x14ac:dyDescent="0.3">
      <c r="A560" t="s">
        <v>564</v>
      </c>
      <c r="B560" t="s">
        <v>989</v>
      </c>
      <c r="C560">
        <f>LEN(DATOS[[#This Row],[Información]])</f>
        <v>17</v>
      </c>
      <c r="D560">
        <f>FIND("-",DATOS[[#This Row],[Información]])</f>
        <v>10</v>
      </c>
      <c r="E560" t="str">
        <f>LEFT(DATOS[[#This Row],[Información]],DATOS[[#This Row],[separador]]-1)</f>
        <v>Argentina</v>
      </c>
      <c r="F560" t="str">
        <f>RIGHT(DATOS[[#This Row],[Información]],DATOS[[#This Row],[Largo]]-DATOS[[#This Row],[separador]])</f>
        <v>Liberia</v>
      </c>
      <c r="G560" s="2">
        <v>43841</v>
      </c>
      <c r="H560" s="19" t="str">
        <f>TEXT(DATOS[[#This Row],[Fecha Ingreso]],"ddd")</f>
        <v>sáb</v>
      </c>
      <c r="I560" s="20" t="str">
        <f>TEXT(DATOS[[#This Row],[Fecha Ingreso]],"mmmm")</f>
        <v>enero</v>
      </c>
      <c r="J560" s="20" t="str">
        <f>TEXT(DATOS[[#This Row],[Fecha Ingreso]],"yyyy")</f>
        <v>2020</v>
      </c>
      <c r="K560" s="3">
        <v>9142</v>
      </c>
      <c r="L560" s="5">
        <v>394.64</v>
      </c>
    </row>
    <row r="561" spans="1:12" x14ac:dyDescent="0.3">
      <c r="A561" t="s">
        <v>565</v>
      </c>
      <c r="B561" t="s">
        <v>976</v>
      </c>
      <c r="C561">
        <f>LEN(DATOS[[#This Row],[Información]])</f>
        <v>16</v>
      </c>
      <c r="D561">
        <f>FIND("-",DATOS[[#This Row],[Información]])</f>
        <v>7</v>
      </c>
      <c r="E561" t="str">
        <f>LEFT(DATOS[[#This Row],[Información]],DATOS[[#This Row],[separador]]-1)</f>
        <v>México</v>
      </c>
      <c r="F561" t="str">
        <f>RIGHT(DATOS[[#This Row],[Información]],DATOS[[#This Row],[Largo]]-DATOS[[#This Row],[separador]])</f>
        <v>Sarapiquí</v>
      </c>
      <c r="G561" s="2">
        <v>43860</v>
      </c>
      <c r="H561" s="19" t="str">
        <f>TEXT(DATOS[[#This Row],[Fecha Ingreso]],"ddd")</f>
        <v>jue</v>
      </c>
      <c r="I561" s="20" t="str">
        <f>TEXT(DATOS[[#This Row],[Fecha Ingreso]],"mmmm")</f>
        <v>enero</v>
      </c>
      <c r="J561" s="20" t="str">
        <f>TEXT(DATOS[[#This Row],[Fecha Ingreso]],"yyyy")</f>
        <v>2020</v>
      </c>
      <c r="K561" s="3">
        <v>9468</v>
      </c>
      <c r="L561" s="5">
        <v>403.14</v>
      </c>
    </row>
    <row r="562" spans="1:12" x14ac:dyDescent="0.3">
      <c r="A562" t="s">
        <v>566</v>
      </c>
      <c r="B562" t="s">
        <v>1003</v>
      </c>
      <c r="C562">
        <f>LEN(DATOS[[#This Row],[Información]])</f>
        <v>14</v>
      </c>
      <c r="D562">
        <f>FIND("-",DATOS[[#This Row],[Información]])</f>
        <v>7</v>
      </c>
      <c r="E562" t="str">
        <f>LEFT(DATOS[[#This Row],[Información]],DATOS[[#This Row],[separador]]-1)</f>
        <v>Canadá</v>
      </c>
      <c r="F562" t="str">
        <f>RIGHT(DATOS[[#This Row],[Información]],DATOS[[#This Row],[Largo]]-DATOS[[#This Row],[separador]])</f>
        <v>Liberia</v>
      </c>
      <c r="G562" s="2">
        <v>43840</v>
      </c>
      <c r="H562" s="19" t="str">
        <f>TEXT(DATOS[[#This Row],[Fecha Ingreso]],"ddd")</f>
        <v>vie</v>
      </c>
      <c r="I562" s="20" t="str">
        <f>TEXT(DATOS[[#This Row],[Fecha Ingreso]],"mmmm")</f>
        <v>enero</v>
      </c>
      <c r="J562" s="20" t="str">
        <f>TEXT(DATOS[[#This Row],[Fecha Ingreso]],"yyyy")</f>
        <v>2020</v>
      </c>
      <c r="K562" s="3">
        <v>6977</v>
      </c>
      <c r="L562" s="5">
        <v>410.56</v>
      </c>
    </row>
    <row r="563" spans="1:12" x14ac:dyDescent="0.3">
      <c r="A563" t="s">
        <v>567</v>
      </c>
      <c r="B563" t="s">
        <v>1020</v>
      </c>
      <c r="C563">
        <f>LEN(DATOS[[#This Row],[Información]])</f>
        <v>19</v>
      </c>
      <c r="D563">
        <f>FIND("-",DATOS[[#This Row],[Información]])</f>
        <v>7</v>
      </c>
      <c r="E563" t="str">
        <f>LEFT(DATOS[[#This Row],[Información]],DATOS[[#This Row],[separador]]-1)</f>
        <v>España</v>
      </c>
      <c r="F563" t="str">
        <f>RIGHT(DATOS[[#This Row],[Información]],DATOS[[#This Row],[Largo]]-DATOS[[#This Row],[separador]])</f>
        <v>Puerto Viejo</v>
      </c>
      <c r="G563" s="2">
        <v>43873</v>
      </c>
      <c r="H563" s="19" t="str">
        <f>TEXT(DATOS[[#This Row],[Fecha Ingreso]],"ddd")</f>
        <v>mié</v>
      </c>
      <c r="I563" s="20" t="str">
        <f>TEXT(DATOS[[#This Row],[Fecha Ingreso]],"mmmm")</f>
        <v>febrero</v>
      </c>
      <c r="J563" s="20" t="str">
        <f>TEXT(DATOS[[#This Row],[Fecha Ingreso]],"yyyy")</f>
        <v>2020</v>
      </c>
      <c r="K563" s="3">
        <v>5824</v>
      </c>
      <c r="L563" s="5">
        <v>115.1</v>
      </c>
    </row>
    <row r="564" spans="1:12" x14ac:dyDescent="0.3">
      <c r="A564" t="s">
        <v>568</v>
      </c>
      <c r="B564" t="s">
        <v>970</v>
      </c>
      <c r="C564">
        <f>LEN(DATOS[[#This Row],[Información]])</f>
        <v>24</v>
      </c>
      <c r="D564">
        <f>FIND("-",DATOS[[#This Row],[Información]])</f>
        <v>15</v>
      </c>
      <c r="E564" t="str">
        <f>LEFT(DATOS[[#This Row],[Información]],DATOS[[#This Row],[separador]]-1)</f>
        <v>Estados Unidos</v>
      </c>
      <c r="F564" t="str">
        <f>RIGHT(DATOS[[#This Row],[Información]],DATOS[[#This Row],[Largo]]-DATOS[[#This Row],[separador]])</f>
        <v>Sarapiquí</v>
      </c>
      <c r="G564" s="2">
        <v>43872</v>
      </c>
      <c r="H564" s="19" t="str">
        <f>TEXT(DATOS[[#This Row],[Fecha Ingreso]],"ddd")</f>
        <v>mar</v>
      </c>
      <c r="I564" s="20" t="str">
        <f>TEXT(DATOS[[#This Row],[Fecha Ingreso]],"mmmm")</f>
        <v>febrero</v>
      </c>
      <c r="J564" s="20" t="str">
        <f>TEXT(DATOS[[#This Row],[Fecha Ingreso]],"yyyy")</f>
        <v>2020</v>
      </c>
      <c r="K564" s="3">
        <v>8281</v>
      </c>
      <c r="L564" s="5">
        <v>398.06</v>
      </c>
    </row>
    <row r="565" spans="1:12" x14ac:dyDescent="0.3">
      <c r="A565" t="s">
        <v>569</v>
      </c>
      <c r="B565" t="s">
        <v>979</v>
      </c>
      <c r="C565">
        <f>LEN(DATOS[[#This Row],[Información]])</f>
        <v>16</v>
      </c>
      <c r="D565">
        <f>FIND("-",DATOS[[#This Row],[Información]])</f>
        <v>9</v>
      </c>
      <c r="E565" t="str">
        <f>LEFT(DATOS[[#This Row],[Información]],DATOS[[#This Row],[separador]]-1)</f>
        <v>Alemania</v>
      </c>
      <c r="F565" t="str">
        <f>RIGHT(DATOS[[#This Row],[Información]],DATOS[[#This Row],[Largo]]-DATOS[[#This Row],[separador]])</f>
        <v>Liberia</v>
      </c>
      <c r="G565" s="2">
        <v>43889</v>
      </c>
      <c r="H565" s="19" t="str">
        <f>TEXT(DATOS[[#This Row],[Fecha Ingreso]],"ddd")</f>
        <v>vie</v>
      </c>
      <c r="I565" s="20" t="str">
        <f>TEXT(DATOS[[#This Row],[Fecha Ingreso]],"mmmm")</f>
        <v>febrero</v>
      </c>
      <c r="J565" s="20" t="str">
        <f>TEXT(DATOS[[#This Row],[Fecha Ingreso]],"yyyy")</f>
        <v>2020</v>
      </c>
      <c r="K565" s="3">
        <v>9244</v>
      </c>
      <c r="L565" s="5">
        <v>435.71</v>
      </c>
    </row>
    <row r="566" spans="1:12" x14ac:dyDescent="0.3">
      <c r="A566" t="s">
        <v>570</v>
      </c>
      <c r="B566" t="s">
        <v>1012</v>
      </c>
      <c r="C566">
        <f>LEN(DATOS[[#This Row],[Información]])</f>
        <v>17</v>
      </c>
      <c r="D566">
        <f>FIND("-",DATOS[[#This Row],[Información]])</f>
        <v>7</v>
      </c>
      <c r="E566" t="str">
        <f>LEFT(DATOS[[#This Row],[Información]],DATOS[[#This Row],[separador]]-1)</f>
        <v>España</v>
      </c>
      <c r="F566" t="str">
        <f>RIGHT(DATOS[[#This Row],[Información]],DATOS[[#This Row],[Largo]]-DATOS[[#This Row],[separador]])</f>
        <v>Dominicana</v>
      </c>
      <c r="G566" s="2">
        <v>43882</v>
      </c>
      <c r="H566" s="19" t="str">
        <f>TEXT(DATOS[[#This Row],[Fecha Ingreso]],"ddd")</f>
        <v>vie</v>
      </c>
      <c r="I566" s="20" t="str">
        <f>TEXT(DATOS[[#This Row],[Fecha Ingreso]],"mmmm")</f>
        <v>febrero</v>
      </c>
      <c r="J566" s="20" t="str">
        <f>TEXT(DATOS[[#This Row],[Fecha Ingreso]],"yyyy")</f>
        <v>2020</v>
      </c>
      <c r="K566" s="3">
        <v>8881</v>
      </c>
      <c r="L566" s="5">
        <v>392.86</v>
      </c>
    </row>
    <row r="567" spans="1:12" x14ac:dyDescent="0.3">
      <c r="A567" t="s">
        <v>571</v>
      </c>
      <c r="B567" t="s">
        <v>1000</v>
      </c>
      <c r="C567">
        <f>LEN(DATOS[[#This Row],[Información]])</f>
        <v>18</v>
      </c>
      <c r="D567">
        <f>FIND("-",DATOS[[#This Row],[Información]])</f>
        <v>7</v>
      </c>
      <c r="E567" t="str">
        <f>LEFT(DATOS[[#This Row],[Información]],DATOS[[#This Row],[separador]]-1)</f>
        <v>España</v>
      </c>
      <c r="F567" t="str">
        <f>RIGHT(DATOS[[#This Row],[Información]],DATOS[[#This Row],[Largo]]-DATOS[[#This Row],[separador]])</f>
        <v>Volcán Poás</v>
      </c>
      <c r="G567" s="2">
        <v>43870</v>
      </c>
      <c r="H567" s="19" t="str">
        <f>TEXT(DATOS[[#This Row],[Fecha Ingreso]],"ddd")</f>
        <v>dom</v>
      </c>
      <c r="I567" s="20" t="str">
        <f>TEXT(DATOS[[#This Row],[Fecha Ingreso]],"mmmm")</f>
        <v>febrero</v>
      </c>
      <c r="J567" s="20" t="str">
        <f>TEXT(DATOS[[#This Row],[Fecha Ingreso]],"yyyy")</f>
        <v>2020</v>
      </c>
      <c r="K567" s="3">
        <v>1881</v>
      </c>
      <c r="L567" s="5">
        <v>138.47999999999999</v>
      </c>
    </row>
    <row r="568" spans="1:12" x14ac:dyDescent="0.3">
      <c r="A568" t="s">
        <v>572</v>
      </c>
      <c r="B568" t="s">
        <v>1007</v>
      </c>
      <c r="C568">
        <f>LEN(DATOS[[#This Row],[Información]])</f>
        <v>15</v>
      </c>
      <c r="D568">
        <f>FIND("-",DATOS[[#This Row],[Información]])</f>
        <v>7</v>
      </c>
      <c r="E568" t="str">
        <f>LEFT(DATOS[[#This Row],[Información]],DATOS[[#This Row],[separador]]-1)</f>
        <v>México</v>
      </c>
      <c r="F568" t="str">
        <f>RIGHT(DATOS[[#This Row],[Información]],DATOS[[#This Row],[Largo]]-DATOS[[#This Row],[separador]])</f>
        <v>San José</v>
      </c>
      <c r="G568" s="2">
        <v>43868</v>
      </c>
      <c r="H568" s="19" t="str">
        <f>TEXT(DATOS[[#This Row],[Fecha Ingreso]],"ddd")</f>
        <v>vie</v>
      </c>
      <c r="I568" s="20" t="str">
        <f>TEXT(DATOS[[#This Row],[Fecha Ingreso]],"mmmm")</f>
        <v>febrero</v>
      </c>
      <c r="J568" s="20" t="str">
        <f>TEXT(DATOS[[#This Row],[Fecha Ingreso]],"yyyy")</f>
        <v>2020</v>
      </c>
      <c r="K568" s="3">
        <v>176</v>
      </c>
      <c r="L568" s="5">
        <v>361.73</v>
      </c>
    </row>
    <row r="569" spans="1:12" x14ac:dyDescent="0.3">
      <c r="A569" t="s">
        <v>573</v>
      </c>
      <c r="B569" t="s">
        <v>957</v>
      </c>
      <c r="C569">
        <f>LEN(DATOS[[#This Row],[Información]])</f>
        <v>24</v>
      </c>
      <c r="D569">
        <f>FIND("-",DATOS[[#This Row],[Información]])</f>
        <v>10</v>
      </c>
      <c r="E569" t="str">
        <f>LEFT(DATOS[[#This Row],[Información]],DATOS[[#This Row],[separador]]-1)</f>
        <v>Argentina</v>
      </c>
      <c r="F569" t="str">
        <f>RIGHT(DATOS[[#This Row],[Información]],DATOS[[#This Row],[Largo]]-DATOS[[#This Row],[separador]])</f>
        <v>Manuel Antonio</v>
      </c>
      <c r="G569" s="2">
        <v>43870</v>
      </c>
      <c r="H569" s="19" t="str">
        <f>TEXT(DATOS[[#This Row],[Fecha Ingreso]],"ddd")</f>
        <v>dom</v>
      </c>
      <c r="I569" s="20" t="str">
        <f>TEXT(DATOS[[#This Row],[Fecha Ingreso]],"mmmm")</f>
        <v>febrero</v>
      </c>
      <c r="J569" s="20" t="str">
        <f>TEXT(DATOS[[#This Row],[Fecha Ingreso]],"yyyy")</f>
        <v>2020</v>
      </c>
      <c r="K569" s="3">
        <v>1769</v>
      </c>
      <c r="L569" s="5">
        <v>288.61</v>
      </c>
    </row>
    <row r="570" spans="1:12" x14ac:dyDescent="0.3">
      <c r="A570" t="s">
        <v>574</v>
      </c>
      <c r="B570" t="s">
        <v>1000</v>
      </c>
      <c r="C570">
        <f>LEN(DATOS[[#This Row],[Información]])</f>
        <v>18</v>
      </c>
      <c r="D570">
        <f>FIND("-",DATOS[[#This Row],[Información]])</f>
        <v>7</v>
      </c>
      <c r="E570" t="str">
        <f>LEFT(DATOS[[#This Row],[Información]],DATOS[[#This Row],[separador]]-1)</f>
        <v>España</v>
      </c>
      <c r="F570" t="str">
        <f>RIGHT(DATOS[[#This Row],[Información]],DATOS[[#This Row],[Largo]]-DATOS[[#This Row],[separador]])</f>
        <v>Volcán Poás</v>
      </c>
      <c r="G570" s="2">
        <v>43832</v>
      </c>
      <c r="H570" s="19" t="str">
        <f>TEXT(DATOS[[#This Row],[Fecha Ingreso]],"ddd")</f>
        <v>jue</v>
      </c>
      <c r="I570" s="20" t="str">
        <f>TEXT(DATOS[[#This Row],[Fecha Ingreso]],"mmmm")</f>
        <v>enero</v>
      </c>
      <c r="J570" s="20" t="str">
        <f>TEXT(DATOS[[#This Row],[Fecha Ingreso]],"yyyy")</f>
        <v>2020</v>
      </c>
      <c r="K570" s="3">
        <v>9216</v>
      </c>
      <c r="L570" s="5">
        <v>74.98</v>
      </c>
    </row>
    <row r="571" spans="1:12" x14ac:dyDescent="0.3">
      <c r="A571" t="s">
        <v>575</v>
      </c>
      <c r="B571" t="s">
        <v>979</v>
      </c>
      <c r="C571">
        <f>LEN(DATOS[[#This Row],[Información]])</f>
        <v>16</v>
      </c>
      <c r="D571">
        <f>FIND("-",DATOS[[#This Row],[Información]])</f>
        <v>9</v>
      </c>
      <c r="E571" t="str">
        <f>LEFT(DATOS[[#This Row],[Información]],DATOS[[#This Row],[separador]]-1)</f>
        <v>Alemania</v>
      </c>
      <c r="F571" t="str">
        <f>RIGHT(DATOS[[#This Row],[Información]],DATOS[[#This Row],[Largo]]-DATOS[[#This Row],[separador]])</f>
        <v>Liberia</v>
      </c>
      <c r="G571" s="2">
        <v>43846</v>
      </c>
      <c r="H571" s="19" t="str">
        <f>TEXT(DATOS[[#This Row],[Fecha Ingreso]],"ddd")</f>
        <v>jue</v>
      </c>
      <c r="I571" s="20" t="str">
        <f>TEXT(DATOS[[#This Row],[Fecha Ingreso]],"mmmm")</f>
        <v>enero</v>
      </c>
      <c r="J571" s="20" t="str">
        <f>TEXT(DATOS[[#This Row],[Fecha Ingreso]],"yyyy")</f>
        <v>2020</v>
      </c>
      <c r="K571" s="3">
        <v>9364</v>
      </c>
      <c r="L571" s="5">
        <v>471.73</v>
      </c>
    </row>
    <row r="572" spans="1:12" x14ac:dyDescent="0.3">
      <c r="A572" t="s">
        <v>576</v>
      </c>
      <c r="B572" t="s">
        <v>974</v>
      </c>
      <c r="C572">
        <f>LEN(DATOS[[#This Row],[Información]])</f>
        <v>23</v>
      </c>
      <c r="D572">
        <f>FIND("-",DATOS[[#This Row],[Información]])</f>
        <v>9</v>
      </c>
      <c r="E572" t="str">
        <f>LEFT(DATOS[[#This Row],[Información]],DATOS[[#This Row],[separador]]-1)</f>
        <v>Alemania</v>
      </c>
      <c r="F572" t="str">
        <f>RIGHT(DATOS[[#This Row],[Información]],DATOS[[#This Row],[Largo]]-DATOS[[#This Row],[separador]])</f>
        <v>Manuel Antonio</v>
      </c>
      <c r="G572" s="2">
        <v>43880</v>
      </c>
      <c r="H572" s="19" t="str">
        <f>TEXT(DATOS[[#This Row],[Fecha Ingreso]],"ddd")</f>
        <v>mié</v>
      </c>
      <c r="I572" s="20" t="str">
        <f>TEXT(DATOS[[#This Row],[Fecha Ingreso]],"mmmm")</f>
        <v>febrero</v>
      </c>
      <c r="J572" s="20" t="str">
        <f>TEXT(DATOS[[#This Row],[Fecha Ingreso]],"yyyy")</f>
        <v>2020</v>
      </c>
      <c r="K572" s="3">
        <v>8355</v>
      </c>
      <c r="L572" s="5">
        <v>470.53</v>
      </c>
    </row>
    <row r="573" spans="1:12" x14ac:dyDescent="0.3">
      <c r="A573" t="s">
        <v>577</v>
      </c>
      <c r="B573" t="s">
        <v>1002</v>
      </c>
      <c r="C573">
        <f>LEN(DATOS[[#This Row],[Información]])</f>
        <v>18</v>
      </c>
      <c r="D573">
        <f>FIND("-",DATOS[[#This Row],[Información]])</f>
        <v>6</v>
      </c>
      <c r="E573" t="str">
        <f>LEFT(DATOS[[#This Row],[Información]],DATOS[[#This Row],[separador]]-1)</f>
        <v>China</v>
      </c>
      <c r="F573" t="str">
        <f>RIGHT(DATOS[[#This Row],[Información]],DATOS[[#This Row],[Largo]]-DATOS[[#This Row],[separador]])</f>
        <v>Puerto Viejo</v>
      </c>
      <c r="G573" s="2">
        <v>43847</v>
      </c>
      <c r="H573" s="19" t="str">
        <f>TEXT(DATOS[[#This Row],[Fecha Ingreso]],"ddd")</f>
        <v>vie</v>
      </c>
      <c r="I573" s="20" t="str">
        <f>TEXT(DATOS[[#This Row],[Fecha Ingreso]],"mmmm")</f>
        <v>enero</v>
      </c>
      <c r="J573" s="20" t="str">
        <f>TEXT(DATOS[[#This Row],[Fecha Ingreso]],"yyyy")</f>
        <v>2020</v>
      </c>
      <c r="K573" s="3">
        <v>9371</v>
      </c>
      <c r="L573" s="5">
        <v>116.33</v>
      </c>
    </row>
    <row r="574" spans="1:12" x14ac:dyDescent="0.3">
      <c r="A574" t="s">
        <v>578</v>
      </c>
      <c r="B574" t="s">
        <v>996</v>
      </c>
      <c r="C574">
        <f>LEN(DATOS[[#This Row],[Información]])</f>
        <v>26</v>
      </c>
      <c r="D574">
        <f>FIND("-",DATOS[[#This Row],[Información]])</f>
        <v>15</v>
      </c>
      <c r="E574" t="str">
        <f>LEFT(DATOS[[#This Row],[Información]],DATOS[[#This Row],[separador]]-1)</f>
        <v>Estados Unidos</v>
      </c>
      <c r="F574" t="str">
        <f>RIGHT(DATOS[[#This Row],[Información]],DATOS[[#This Row],[Largo]]-DATOS[[#This Row],[separador]])</f>
        <v>Volcán Poás</v>
      </c>
      <c r="G574" s="2">
        <v>43888</v>
      </c>
      <c r="H574" s="19" t="str">
        <f>TEXT(DATOS[[#This Row],[Fecha Ingreso]],"ddd")</f>
        <v>jue</v>
      </c>
      <c r="I574" s="20" t="str">
        <f>TEXT(DATOS[[#This Row],[Fecha Ingreso]],"mmmm")</f>
        <v>febrero</v>
      </c>
      <c r="J574" s="20" t="str">
        <f>TEXT(DATOS[[#This Row],[Fecha Ingreso]],"yyyy")</f>
        <v>2020</v>
      </c>
      <c r="K574" s="3">
        <v>5793</v>
      </c>
      <c r="L574" s="5">
        <v>453.56</v>
      </c>
    </row>
    <row r="575" spans="1:12" x14ac:dyDescent="0.3">
      <c r="A575" t="s">
        <v>579</v>
      </c>
      <c r="B575" t="s">
        <v>996</v>
      </c>
      <c r="C575">
        <f>LEN(DATOS[[#This Row],[Información]])</f>
        <v>26</v>
      </c>
      <c r="D575">
        <f>FIND("-",DATOS[[#This Row],[Información]])</f>
        <v>15</v>
      </c>
      <c r="E575" t="str">
        <f>LEFT(DATOS[[#This Row],[Información]],DATOS[[#This Row],[separador]]-1)</f>
        <v>Estados Unidos</v>
      </c>
      <c r="F575" t="str">
        <f>RIGHT(DATOS[[#This Row],[Información]],DATOS[[#This Row],[Largo]]-DATOS[[#This Row],[separador]])</f>
        <v>Volcán Poás</v>
      </c>
      <c r="G575" s="2">
        <v>43850</v>
      </c>
      <c r="H575" s="19" t="str">
        <f>TEXT(DATOS[[#This Row],[Fecha Ingreso]],"ddd")</f>
        <v>lun</v>
      </c>
      <c r="I575" s="20" t="str">
        <f>TEXT(DATOS[[#This Row],[Fecha Ingreso]],"mmmm")</f>
        <v>enero</v>
      </c>
      <c r="J575" s="20" t="str">
        <f>TEXT(DATOS[[#This Row],[Fecha Ingreso]],"yyyy")</f>
        <v>2020</v>
      </c>
      <c r="K575" s="3">
        <v>768</v>
      </c>
      <c r="L575" s="5">
        <v>310.13</v>
      </c>
    </row>
    <row r="576" spans="1:12" x14ac:dyDescent="0.3">
      <c r="A576" t="s">
        <v>580</v>
      </c>
      <c r="B576" t="s">
        <v>990</v>
      </c>
      <c r="C576">
        <f>LEN(DATOS[[#This Row],[Información]])</f>
        <v>15</v>
      </c>
      <c r="D576">
        <f>FIND("-",DATOS[[#This Row],[Información]])</f>
        <v>7</v>
      </c>
      <c r="E576" t="str">
        <f>LEFT(DATOS[[#This Row],[Información]],DATOS[[#This Row],[separador]]-1)</f>
        <v>Canadá</v>
      </c>
      <c r="F576" t="str">
        <f>RIGHT(DATOS[[#This Row],[Información]],DATOS[[#This Row],[Largo]]-DATOS[[#This Row],[separador]])</f>
        <v>San José</v>
      </c>
      <c r="G576" s="2">
        <v>43834</v>
      </c>
      <c r="H576" s="19" t="str">
        <f>TEXT(DATOS[[#This Row],[Fecha Ingreso]],"ddd")</f>
        <v>sáb</v>
      </c>
      <c r="I576" s="20" t="str">
        <f>TEXT(DATOS[[#This Row],[Fecha Ingreso]],"mmmm")</f>
        <v>enero</v>
      </c>
      <c r="J576" s="20" t="str">
        <f>TEXT(DATOS[[#This Row],[Fecha Ingreso]],"yyyy")</f>
        <v>2020</v>
      </c>
      <c r="K576" s="3">
        <v>5973</v>
      </c>
      <c r="L576" s="5">
        <v>132.04</v>
      </c>
    </row>
    <row r="577" spans="1:12" x14ac:dyDescent="0.3">
      <c r="A577" t="s">
        <v>581</v>
      </c>
      <c r="B577" t="s">
        <v>1008</v>
      </c>
      <c r="C577">
        <f>LEN(DATOS[[#This Row],[Información]])</f>
        <v>15</v>
      </c>
      <c r="D577">
        <f>FIND("-",DATOS[[#This Row],[Información]])</f>
        <v>6</v>
      </c>
      <c r="E577" t="str">
        <f>LEFT(DATOS[[#This Row],[Información]],DATOS[[#This Row],[separador]]-1)</f>
        <v>China</v>
      </c>
      <c r="F577" t="str">
        <f>RIGHT(DATOS[[#This Row],[Información]],DATOS[[#This Row],[Largo]]-DATOS[[#This Row],[separador]])</f>
        <v>Sarapiquí</v>
      </c>
      <c r="G577" s="2">
        <v>43840</v>
      </c>
      <c r="H577" s="19" t="str">
        <f>TEXT(DATOS[[#This Row],[Fecha Ingreso]],"ddd")</f>
        <v>vie</v>
      </c>
      <c r="I577" s="20" t="str">
        <f>TEXT(DATOS[[#This Row],[Fecha Ingreso]],"mmmm")</f>
        <v>enero</v>
      </c>
      <c r="J577" s="20" t="str">
        <f>TEXT(DATOS[[#This Row],[Fecha Ingreso]],"yyyy")</f>
        <v>2020</v>
      </c>
      <c r="K577" s="3">
        <v>1176</v>
      </c>
      <c r="L577" s="5">
        <v>406.02</v>
      </c>
    </row>
    <row r="578" spans="1:12" x14ac:dyDescent="0.3">
      <c r="A578" t="s">
        <v>582</v>
      </c>
      <c r="B578" t="s">
        <v>958</v>
      </c>
      <c r="C578">
        <f>LEN(DATOS[[#This Row],[Información]])</f>
        <v>13</v>
      </c>
      <c r="D578">
        <f>FIND("-",DATOS[[#This Row],[Información]])</f>
        <v>6</v>
      </c>
      <c r="E578" t="str">
        <f>LEFT(DATOS[[#This Row],[Información]],DATOS[[#This Row],[separador]]-1)</f>
        <v>China</v>
      </c>
      <c r="F578" t="str">
        <f>RIGHT(DATOS[[#This Row],[Información]],DATOS[[#This Row],[Largo]]-DATOS[[#This Row],[separador]])</f>
        <v>Fortuna</v>
      </c>
      <c r="G578" s="2">
        <v>43874</v>
      </c>
      <c r="H578" s="19" t="str">
        <f>TEXT(DATOS[[#This Row],[Fecha Ingreso]],"ddd")</f>
        <v>jue</v>
      </c>
      <c r="I578" s="20" t="str">
        <f>TEXT(DATOS[[#This Row],[Fecha Ingreso]],"mmmm")</f>
        <v>febrero</v>
      </c>
      <c r="J578" s="20" t="str">
        <f>TEXT(DATOS[[#This Row],[Fecha Ingreso]],"yyyy")</f>
        <v>2020</v>
      </c>
      <c r="K578" s="3">
        <v>9294</v>
      </c>
      <c r="L578" s="5">
        <v>466.26</v>
      </c>
    </row>
    <row r="579" spans="1:12" x14ac:dyDescent="0.3">
      <c r="A579" t="s">
        <v>583</v>
      </c>
      <c r="B579" t="s">
        <v>1007</v>
      </c>
      <c r="C579">
        <f>LEN(DATOS[[#This Row],[Información]])</f>
        <v>15</v>
      </c>
      <c r="D579">
        <f>FIND("-",DATOS[[#This Row],[Información]])</f>
        <v>7</v>
      </c>
      <c r="E579" t="str">
        <f>LEFT(DATOS[[#This Row],[Información]],DATOS[[#This Row],[separador]]-1)</f>
        <v>México</v>
      </c>
      <c r="F579" t="str">
        <f>RIGHT(DATOS[[#This Row],[Información]],DATOS[[#This Row],[Largo]]-DATOS[[#This Row],[separador]])</f>
        <v>San José</v>
      </c>
      <c r="G579" s="2">
        <v>43890</v>
      </c>
      <c r="H579" s="19" t="str">
        <f>TEXT(DATOS[[#This Row],[Fecha Ingreso]],"ddd")</f>
        <v>sáb</v>
      </c>
      <c r="I579" s="20" t="str">
        <f>TEXT(DATOS[[#This Row],[Fecha Ingreso]],"mmmm")</f>
        <v>febrero</v>
      </c>
      <c r="J579" s="20" t="str">
        <f>TEXT(DATOS[[#This Row],[Fecha Ingreso]],"yyyy")</f>
        <v>2020</v>
      </c>
      <c r="K579" s="3">
        <v>4865</v>
      </c>
      <c r="L579" s="5">
        <v>67.36</v>
      </c>
    </row>
    <row r="580" spans="1:12" x14ac:dyDescent="0.3">
      <c r="A580" t="s">
        <v>584</v>
      </c>
      <c r="B580" t="s">
        <v>979</v>
      </c>
      <c r="C580">
        <f>LEN(DATOS[[#This Row],[Información]])</f>
        <v>16</v>
      </c>
      <c r="D580">
        <f>FIND("-",DATOS[[#This Row],[Información]])</f>
        <v>9</v>
      </c>
      <c r="E580" t="str">
        <f>LEFT(DATOS[[#This Row],[Información]],DATOS[[#This Row],[separador]]-1)</f>
        <v>Alemania</v>
      </c>
      <c r="F580" t="str">
        <f>RIGHT(DATOS[[#This Row],[Información]],DATOS[[#This Row],[Largo]]-DATOS[[#This Row],[separador]])</f>
        <v>Liberia</v>
      </c>
      <c r="G580" s="2">
        <v>43853</v>
      </c>
      <c r="H580" s="19" t="str">
        <f>TEXT(DATOS[[#This Row],[Fecha Ingreso]],"ddd")</f>
        <v>jue</v>
      </c>
      <c r="I580" s="20" t="str">
        <f>TEXT(DATOS[[#This Row],[Fecha Ingreso]],"mmmm")</f>
        <v>enero</v>
      </c>
      <c r="J580" s="20" t="str">
        <f>TEXT(DATOS[[#This Row],[Fecha Ingreso]],"yyyy")</f>
        <v>2020</v>
      </c>
      <c r="K580" s="3">
        <v>625</v>
      </c>
      <c r="L580" s="5">
        <v>275.18</v>
      </c>
    </row>
    <row r="581" spans="1:12" x14ac:dyDescent="0.3">
      <c r="A581" t="s">
        <v>585</v>
      </c>
      <c r="B581" t="s">
        <v>1000</v>
      </c>
      <c r="C581">
        <f>LEN(DATOS[[#This Row],[Información]])</f>
        <v>18</v>
      </c>
      <c r="D581">
        <f>FIND("-",DATOS[[#This Row],[Información]])</f>
        <v>7</v>
      </c>
      <c r="E581" t="str">
        <f>LEFT(DATOS[[#This Row],[Información]],DATOS[[#This Row],[separador]]-1)</f>
        <v>España</v>
      </c>
      <c r="F581" t="str">
        <f>RIGHT(DATOS[[#This Row],[Información]],DATOS[[#This Row],[Largo]]-DATOS[[#This Row],[separador]])</f>
        <v>Volcán Poás</v>
      </c>
      <c r="G581" s="2">
        <v>43841</v>
      </c>
      <c r="H581" s="19" t="str">
        <f>TEXT(DATOS[[#This Row],[Fecha Ingreso]],"ddd")</f>
        <v>sáb</v>
      </c>
      <c r="I581" s="20" t="str">
        <f>TEXT(DATOS[[#This Row],[Fecha Ingreso]],"mmmm")</f>
        <v>enero</v>
      </c>
      <c r="J581" s="20" t="str">
        <f>TEXT(DATOS[[#This Row],[Fecha Ingreso]],"yyyy")</f>
        <v>2020</v>
      </c>
      <c r="K581" s="3">
        <v>9554</v>
      </c>
      <c r="L581" s="5">
        <v>170.4</v>
      </c>
    </row>
    <row r="582" spans="1:12" x14ac:dyDescent="0.3">
      <c r="A582" t="s">
        <v>586</v>
      </c>
      <c r="B582" t="s">
        <v>1002</v>
      </c>
      <c r="C582">
        <f>LEN(DATOS[[#This Row],[Información]])</f>
        <v>18</v>
      </c>
      <c r="D582">
        <f>FIND("-",DATOS[[#This Row],[Información]])</f>
        <v>6</v>
      </c>
      <c r="E582" t="str">
        <f>LEFT(DATOS[[#This Row],[Información]],DATOS[[#This Row],[separador]]-1)</f>
        <v>China</v>
      </c>
      <c r="F582" t="str">
        <f>RIGHT(DATOS[[#This Row],[Información]],DATOS[[#This Row],[Largo]]-DATOS[[#This Row],[separador]])</f>
        <v>Puerto Viejo</v>
      </c>
      <c r="G582" s="2">
        <v>43864</v>
      </c>
      <c r="H582" s="19" t="str">
        <f>TEXT(DATOS[[#This Row],[Fecha Ingreso]],"ddd")</f>
        <v>lun</v>
      </c>
      <c r="I582" s="20" t="str">
        <f>TEXT(DATOS[[#This Row],[Fecha Ingreso]],"mmmm")</f>
        <v>febrero</v>
      </c>
      <c r="J582" s="20" t="str">
        <f>TEXT(DATOS[[#This Row],[Fecha Ingreso]],"yyyy")</f>
        <v>2020</v>
      </c>
      <c r="K582" s="3">
        <v>7841</v>
      </c>
      <c r="L582" s="5">
        <v>431.28</v>
      </c>
    </row>
    <row r="583" spans="1:12" x14ac:dyDescent="0.3">
      <c r="A583" t="s">
        <v>587</v>
      </c>
      <c r="B583" t="s">
        <v>964</v>
      </c>
      <c r="C583">
        <f>LEN(DATOS[[#This Row],[Información]])</f>
        <v>19</v>
      </c>
      <c r="D583">
        <f>FIND("-",DATOS[[#This Row],[Información]])</f>
        <v>7</v>
      </c>
      <c r="E583" t="str">
        <f>LEFT(DATOS[[#This Row],[Información]],DATOS[[#This Row],[separador]]-1)</f>
        <v>México</v>
      </c>
      <c r="F583" t="str">
        <f>RIGHT(DATOS[[#This Row],[Información]],DATOS[[#This Row],[Largo]]-DATOS[[#This Row],[separador]])</f>
        <v>Puerto Viejo</v>
      </c>
      <c r="G583" s="2">
        <v>43845</v>
      </c>
      <c r="H583" s="19" t="str">
        <f>TEXT(DATOS[[#This Row],[Fecha Ingreso]],"ddd")</f>
        <v>mié</v>
      </c>
      <c r="I583" s="20" t="str">
        <f>TEXT(DATOS[[#This Row],[Fecha Ingreso]],"mmmm")</f>
        <v>enero</v>
      </c>
      <c r="J583" s="20" t="str">
        <f>TEXT(DATOS[[#This Row],[Fecha Ingreso]],"yyyy")</f>
        <v>2020</v>
      </c>
      <c r="K583" s="3">
        <v>2939</v>
      </c>
      <c r="L583" s="5">
        <v>152.03</v>
      </c>
    </row>
    <row r="584" spans="1:12" x14ac:dyDescent="0.3">
      <c r="A584" t="s">
        <v>588</v>
      </c>
      <c r="B584" t="s">
        <v>980</v>
      </c>
      <c r="C584">
        <f>LEN(DATOS[[#This Row],[Información]])</f>
        <v>17</v>
      </c>
      <c r="D584">
        <f>FIND("-",DATOS[[#This Row],[Información]])</f>
        <v>7</v>
      </c>
      <c r="E584" t="str">
        <f>LEFT(DATOS[[#This Row],[Información]],DATOS[[#This Row],[separador]]-1)</f>
        <v>Canadá</v>
      </c>
      <c r="F584" t="str">
        <f>RIGHT(DATOS[[#This Row],[Información]],DATOS[[#This Row],[Largo]]-DATOS[[#This Row],[separador]])</f>
        <v>Dominicana</v>
      </c>
      <c r="G584" s="2">
        <v>43838</v>
      </c>
      <c r="H584" s="19" t="str">
        <f>TEXT(DATOS[[#This Row],[Fecha Ingreso]],"ddd")</f>
        <v>mié</v>
      </c>
      <c r="I584" s="20" t="str">
        <f>TEXT(DATOS[[#This Row],[Fecha Ingreso]],"mmmm")</f>
        <v>enero</v>
      </c>
      <c r="J584" s="20" t="str">
        <f>TEXT(DATOS[[#This Row],[Fecha Ingreso]],"yyyy")</f>
        <v>2020</v>
      </c>
      <c r="K584" s="3">
        <v>8092</v>
      </c>
      <c r="L584" s="5">
        <v>93.42</v>
      </c>
    </row>
    <row r="585" spans="1:12" x14ac:dyDescent="0.3">
      <c r="A585" t="s">
        <v>589</v>
      </c>
      <c r="B585" t="s">
        <v>990</v>
      </c>
      <c r="C585">
        <f>LEN(DATOS[[#This Row],[Información]])</f>
        <v>15</v>
      </c>
      <c r="D585">
        <f>FIND("-",DATOS[[#This Row],[Información]])</f>
        <v>7</v>
      </c>
      <c r="E585" t="str">
        <f>LEFT(DATOS[[#This Row],[Información]],DATOS[[#This Row],[separador]]-1)</f>
        <v>Canadá</v>
      </c>
      <c r="F585" t="str">
        <f>RIGHT(DATOS[[#This Row],[Información]],DATOS[[#This Row],[Largo]]-DATOS[[#This Row],[separador]])</f>
        <v>San José</v>
      </c>
      <c r="G585" s="2">
        <v>43848</v>
      </c>
      <c r="H585" s="19" t="str">
        <f>TEXT(DATOS[[#This Row],[Fecha Ingreso]],"ddd")</f>
        <v>sáb</v>
      </c>
      <c r="I585" s="20" t="str">
        <f>TEXT(DATOS[[#This Row],[Fecha Ingreso]],"mmmm")</f>
        <v>enero</v>
      </c>
      <c r="J585" s="20" t="str">
        <f>TEXT(DATOS[[#This Row],[Fecha Ingreso]],"yyyy")</f>
        <v>2020</v>
      </c>
      <c r="K585" s="3">
        <v>9660</v>
      </c>
      <c r="L585" s="5">
        <v>401.91</v>
      </c>
    </row>
    <row r="586" spans="1:12" x14ac:dyDescent="0.3">
      <c r="A586" t="s">
        <v>590</v>
      </c>
      <c r="B586" t="s">
        <v>989</v>
      </c>
      <c r="C586">
        <f>LEN(DATOS[[#This Row],[Información]])</f>
        <v>17</v>
      </c>
      <c r="D586">
        <f>FIND("-",DATOS[[#This Row],[Información]])</f>
        <v>10</v>
      </c>
      <c r="E586" t="str">
        <f>LEFT(DATOS[[#This Row],[Información]],DATOS[[#This Row],[separador]]-1)</f>
        <v>Argentina</v>
      </c>
      <c r="F586" t="str">
        <f>RIGHT(DATOS[[#This Row],[Información]],DATOS[[#This Row],[Largo]]-DATOS[[#This Row],[separador]])</f>
        <v>Liberia</v>
      </c>
      <c r="G586" s="2">
        <v>43835</v>
      </c>
      <c r="H586" s="19" t="str">
        <f>TEXT(DATOS[[#This Row],[Fecha Ingreso]],"ddd")</f>
        <v>dom</v>
      </c>
      <c r="I586" s="20" t="str">
        <f>TEXT(DATOS[[#This Row],[Fecha Ingreso]],"mmmm")</f>
        <v>enero</v>
      </c>
      <c r="J586" s="20" t="str">
        <f>TEXT(DATOS[[#This Row],[Fecha Ingreso]],"yyyy")</f>
        <v>2020</v>
      </c>
      <c r="K586" s="3">
        <v>5305</v>
      </c>
      <c r="L586" s="5">
        <v>416.35</v>
      </c>
    </row>
    <row r="587" spans="1:12" x14ac:dyDescent="0.3">
      <c r="A587" t="s">
        <v>591</v>
      </c>
      <c r="B587" t="s">
        <v>1011</v>
      </c>
      <c r="C587">
        <f>LEN(DATOS[[#This Row],[Información]])</f>
        <v>17</v>
      </c>
      <c r="D587">
        <f>FIND("-",DATOS[[#This Row],[Información]])</f>
        <v>9</v>
      </c>
      <c r="E587" t="str">
        <f>LEFT(DATOS[[#This Row],[Información]],DATOS[[#This Row],[separador]]-1)</f>
        <v>Alemania</v>
      </c>
      <c r="F587" t="str">
        <f>RIGHT(DATOS[[#This Row],[Información]],DATOS[[#This Row],[Largo]]-DATOS[[#This Row],[separador]])</f>
        <v>San José</v>
      </c>
      <c r="G587" s="2">
        <v>43856</v>
      </c>
      <c r="H587" s="19" t="str">
        <f>TEXT(DATOS[[#This Row],[Fecha Ingreso]],"ddd")</f>
        <v>dom</v>
      </c>
      <c r="I587" s="20" t="str">
        <f>TEXT(DATOS[[#This Row],[Fecha Ingreso]],"mmmm")</f>
        <v>enero</v>
      </c>
      <c r="J587" s="20" t="str">
        <f>TEXT(DATOS[[#This Row],[Fecha Ingreso]],"yyyy")</f>
        <v>2020</v>
      </c>
      <c r="K587" s="3">
        <v>8626</v>
      </c>
      <c r="L587" s="5">
        <v>198.59</v>
      </c>
    </row>
    <row r="588" spans="1:12" x14ac:dyDescent="0.3">
      <c r="A588" t="s">
        <v>592</v>
      </c>
      <c r="B588" t="s">
        <v>954</v>
      </c>
      <c r="C588">
        <f>LEN(DATOS[[#This Row],[Información]])</f>
        <v>20</v>
      </c>
      <c r="D588">
        <f>FIND("-",DATOS[[#This Row],[Información]])</f>
        <v>6</v>
      </c>
      <c r="E588" t="str">
        <f>LEFT(DATOS[[#This Row],[Información]],DATOS[[#This Row],[separador]]-1)</f>
        <v>China</v>
      </c>
      <c r="F588" t="str">
        <f>RIGHT(DATOS[[#This Row],[Información]],DATOS[[#This Row],[Largo]]-DATOS[[#This Row],[separador]])</f>
        <v>Manuel Antonio</v>
      </c>
      <c r="G588" s="2">
        <v>43869</v>
      </c>
      <c r="H588" s="19" t="str">
        <f>TEXT(DATOS[[#This Row],[Fecha Ingreso]],"ddd")</f>
        <v>sáb</v>
      </c>
      <c r="I588" s="20" t="str">
        <f>TEXT(DATOS[[#This Row],[Fecha Ingreso]],"mmmm")</f>
        <v>febrero</v>
      </c>
      <c r="J588" s="20" t="str">
        <f>TEXT(DATOS[[#This Row],[Fecha Ingreso]],"yyyy")</f>
        <v>2020</v>
      </c>
      <c r="K588" s="3">
        <v>8507</v>
      </c>
      <c r="L588" s="5">
        <v>52.54</v>
      </c>
    </row>
    <row r="589" spans="1:12" x14ac:dyDescent="0.3">
      <c r="A589" t="s">
        <v>593</v>
      </c>
      <c r="B589" t="s">
        <v>977</v>
      </c>
      <c r="C589">
        <f>LEN(DATOS[[#This Row],[Información]])</f>
        <v>20</v>
      </c>
      <c r="D589">
        <f>FIND("-",DATOS[[#This Row],[Información]])</f>
        <v>12</v>
      </c>
      <c r="E589" t="str">
        <f>LEFT(DATOS[[#This Row],[Información]],DATOS[[#This Row],[separador]]-1)</f>
        <v>Reino Unido</v>
      </c>
      <c r="F589" t="str">
        <f>RIGHT(DATOS[[#This Row],[Información]],DATOS[[#This Row],[Largo]]-DATOS[[#This Row],[separador]])</f>
        <v>San José</v>
      </c>
      <c r="G589" s="2">
        <v>43880</v>
      </c>
      <c r="H589" s="19" t="str">
        <f>TEXT(DATOS[[#This Row],[Fecha Ingreso]],"ddd")</f>
        <v>mié</v>
      </c>
      <c r="I589" s="20" t="str">
        <f>TEXT(DATOS[[#This Row],[Fecha Ingreso]],"mmmm")</f>
        <v>febrero</v>
      </c>
      <c r="J589" s="20" t="str">
        <f>TEXT(DATOS[[#This Row],[Fecha Ingreso]],"yyyy")</f>
        <v>2020</v>
      </c>
      <c r="K589" s="3">
        <v>8592</v>
      </c>
      <c r="L589" s="5">
        <v>482.8</v>
      </c>
    </row>
    <row r="590" spans="1:12" x14ac:dyDescent="0.3">
      <c r="A590" t="s">
        <v>594</v>
      </c>
      <c r="B590" t="s">
        <v>1003</v>
      </c>
      <c r="C590">
        <f>LEN(DATOS[[#This Row],[Información]])</f>
        <v>14</v>
      </c>
      <c r="D590">
        <f>FIND("-",DATOS[[#This Row],[Información]])</f>
        <v>7</v>
      </c>
      <c r="E590" t="str">
        <f>LEFT(DATOS[[#This Row],[Información]],DATOS[[#This Row],[separador]]-1)</f>
        <v>Canadá</v>
      </c>
      <c r="F590" t="str">
        <f>RIGHT(DATOS[[#This Row],[Información]],DATOS[[#This Row],[Largo]]-DATOS[[#This Row],[separador]])</f>
        <v>Liberia</v>
      </c>
      <c r="G590" s="2">
        <v>43883</v>
      </c>
      <c r="H590" s="19" t="str">
        <f>TEXT(DATOS[[#This Row],[Fecha Ingreso]],"ddd")</f>
        <v>sáb</v>
      </c>
      <c r="I590" s="20" t="str">
        <f>TEXT(DATOS[[#This Row],[Fecha Ingreso]],"mmmm")</f>
        <v>febrero</v>
      </c>
      <c r="J590" s="20" t="str">
        <f>TEXT(DATOS[[#This Row],[Fecha Ingreso]],"yyyy")</f>
        <v>2020</v>
      </c>
      <c r="K590" s="3">
        <v>862</v>
      </c>
      <c r="L590" s="5">
        <v>356.65</v>
      </c>
    </row>
    <row r="591" spans="1:12" x14ac:dyDescent="0.3">
      <c r="A591" t="s">
        <v>595</v>
      </c>
      <c r="B591" t="s">
        <v>999</v>
      </c>
      <c r="C591">
        <f>LEN(DATOS[[#This Row],[Información]])</f>
        <v>21</v>
      </c>
      <c r="D591">
        <f>FIND("-",DATOS[[#This Row],[Información]])</f>
        <v>7</v>
      </c>
      <c r="E591" t="str">
        <f>LEFT(DATOS[[#This Row],[Información]],DATOS[[#This Row],[separador]]-1)</f>
        <v>Canadá</v>
      </c>
      <c r="F591" t="str">
        <f>RIGHT(DATOS[[#This Row],[Información]],DATOS[[#This Row],[Largo]]-DATOS[[#This Row],[separador]])</f>
        <v>Manuel Antonio</v>
      </c>
      <c r="G591" s="2">
        <v>43876</v>
      </c>
      <c r="H591" s="19" t="str">
        <f>TEXT(DATOS[[#This Row],[Fecha Ingreso]],"ddd")</f>
        <v>sáb</v>
      </c>
      <c r="I591" s="20" t="str">
        <f>TEXT(DATOS[[#This Row],[Fecha Ingreso]],"mmmm")</f>
        <v>febrero</v>
      </c>
      <c r="J591" s="20" t="str">
        <f>TEXT(DATOS[[#This Row],[Fecha Ingreso]],"yyyy")</f>
        <v>2020</v>
      </c>
      <c r="K591" s="3">
        <v>742</v>
      </c>
      <c r="L591" s="5">
        <v>204.12</v>
      </c>
    </row>
    <row r="592" spans="1:12" x14ac:dyDescent="0.3">
      <c r="A592" t="s">
        <v>596</v>
      </c>
      <c r="B592" t="s">
        <v>1020</v>
      </c>
      <c r="C592">
        <f>LEN(DATOS[[#This Row],[Información]])</f>
        <v>19</v>
      </c>
      <c r="D592">
        <f>FIND("-",DATOS[[#This Row],[Información]])</f>
        <v>7</v>
      </c>
      <c r="E592" t="str">
        <f>LEFT(DATOS[[#This Row],[Información]],DATOS[[#This Row],[separador]]-1)</f>
        <v>España</v>
      </c>
      <c r="F592" t="str">
        <f>RIGHT(DATOS[[#This Row],[Información]],DATOS[[#This Row],[Largo]]-DATOS[[#This Row],[separador]])</f>
        <v>Puerto Viejo</v>
      </c>
      <c r="G592" s="2">
        <v>43889</v>
      </c>
      <c r="H592" s="19" t="str">
        <f>TEXT(DATOS[[#This Row],[Fecha Ingreso]],"ddd")</f>
        <v>vie</v>
      </c>
      <c r="I592" s="20" t="str">
        <f>TEXT(DATOS[[#This Row],[Fecha Ingreso]],"mmmm")</f>
        <v>febrero</v>
      </c>
      <c r="J592" s="20" t="str">
        <f>TEXT(DATOS[[#This Row],[Fecha Ingreso]],"yyyy")</f>
        <v>2020</v>
      </c>
      <c r="K592" s="3">
        <v>7235</v>
      </c>
      <c r="L592" s="5">
        <v>210.19</v>
      </c>
    </row>
    <row r="593" spans="1:12" x14ac:dyDescent="0.3">
      <c r="A593" t="s">
        <v>597</v>
      </c>
      <c r="B593" t="s">
        <v>953</v>
      </c>
      <c r="C593">
        <f>LEN(DATOS[[#This Row],[Información]])</f>
        <v>14</v>
      </c>
      <c r="D593">
        <f>FIND("-",DATOS[[#This Row],[Información]])</f>
        <v>7</v>
      </c>
      <c r="E593" t="str">
        <f>LEFT(DATOS[[#This Row],[Información]],DATOS[[#This Row],[separador]]-1)</f>
        <v>México</v>
      </c>
      <c r="F593" t="str">
        <f>RIGHT(DATOS[[#This Row],[Información]],DATOS[[#This Row],[Largo]]-DATOS[[#This Row],[separador]])</f>
        <v>Liberia</v>
      </c>
      <c r="G593" s="2">
        <v>43863</v>
      </c>
      <c r="H593" s="19" t="str">
        <f>TEXT(DATOS[[#This Row],[Fecha Ingreso]],"ddd")</f>
        <v>dom</v>
      </c>
      <c r="I593" s="20" t="str">
        <f>TEXT(DATOS[[#This Row],[Fecha Ingreso]],"mmmm")</f>
        <v>febrero</v>
      </c>
      <c r="J593" s="20" t="str">
        <f>TEXT(DATOS[[#This Row],[Fecha Ingreso]],"yyyy")</f>
        <v>2020</v>
      </c>
      <c r="K593" s="3">
        <v>6717</v>
      </c>
      <c r="L593" s="5">
        <v>292.66000000000003</v>
      </c>
    </row>
    <row r="594" spans="1:12" x14ac:dyDescent="0.3">
      <c r="A594" t="s">
        <v>598</v>
      </c>
      <c r="B594" t="s">
        <v>963</v>
      </c>
      <c r="C594">
        <f>LEN(DATOS[[#This Row],[Información]])</f>
        <v>15</v>
      </c>
      <c r="D594">
        <f>FIND("-",DATOS[[#This Row],[Información]])</f>
        <v>7</v>
      </c>
      <c r="E594" t="str">
        <f>LEFT(DATOS[[#This Row],[Información]],DATOS[[#This Row],[separador]]-1)</f>
        <v>España</v>
      </c>
      <c r="F594" t="str">
        <f>RIGHT(DATOS[[#This Row],[Información]],DATOS[[#This Row],[Largo]]-DATOS[[#This Row],[separador]])</f>
        <v>San José</v>
      </c>
      <c r="G594" s="2">
        <v>43865</v>
      </c>
      <c r="H594" s="19" t="str">
        <f>TEXT(DATOS[[#This Row],[Fecha Ingreso]],"ddd")</f>
        <v>mar</v>
      </c>
      <c r="I594" s="20" t="str">
        <f>TEXT(DATOS[[#This Row],[Fecha Ingreso]],"mmmm")</f>
        <v>febrero</v>
      </c>
      <c r="J594" s="20" t="str">
        <f>TEXT(DATOS[[#This Row],[Fecha Ingreso]],"yyyy")</f>
        <v>2020</v>
      </c>
      <c r="K594" s="3">
        <v>174</v>
      </c>
      <c r="L594" s="5">
        <v>478.22</v>
      </c>
    </row>
    <row r="595" spans="1:12" x14ac:dyDescent="0.3">
      <c r="A595" t="s">
        <v>599</v>
      </c>
      <c r="B595" t="s">
        <v>1020</v>
      </c>
      <c r="C595">
        <f>LEN(DATOS[[#This Row],[Información]])</f>
        <v>19</v>
      </c>
      <c r="D595">
        <f>FIND("-",DATOS[[#This Row],[Información]])</f>
        <v>7</v>
      </c>
      <c r="E595" t="str">
        <f>LEFT(DATOS[[#This Row],[Información]],DATOS[[#This Row],[separador]]-1)</f>
        <v>España</v>
      </c>
      <c r="F595" t="str">
        <f>RIGHT(DATOS[[#This Row],[Información]],DATOS[[#This Row],[Largo]]-DATOS[[#This Row],[separador]])</f>
        <v>Puerto Viejo</v>
      </c>
      <c r="G595" s="2">
        <v>43859</v>
      </c>
      <c r="H595" s="19" t="str">
        <f>TEXT(DATOS[[#This Row],[Fecha Ingreso]],"ddd")</f>
        <v>mié</v>
      </c>
      <c r="I595" s="20" t="str">
        <f>TEXT(DATOS[[#This Row],[Fecha Ingreso]],"mmmm")</f>
        <v>enero</v>
      </c>
      <c r="J595" s="20" t="str">
        <f>TEXT(DATOS[[#This Row],[Fecha Ingreso]],"yyyy")</f>
        <v>2020</v>
      </c>
      <c r="K595" s="3">
        <v>7870</v>
      </c>
      <c r="L595" s="5">
        <v>62.13</v>
      </c>
    </row>
    <row r="596" spans="1:12" x14ac:dyDescent="0.3">
      <c r="A596" t="s">
        <v>600</v>
      </c>
      <c r="B596" t="s">
        <v>982</v>
      </c>
      <c r="C596">
        <f>LEN(DATOS[[#This Row],[Información]])</f>
        <v>18</v>
      </c>
      <c r="D596">
        <f>FIND("-",DATOS[[#This Row],[Información]])</f>
        <v>7</v>
      </c>
      <c r="E596" t="str">
        <f>LEFT(DATOS[[#This Row],[Información]],DATOS[[#This Row],[separador]]-1)</f>
        <v>México</v>
      </c>
      <c r="F596" t="str">
        <f>RIGHT(DATOS[[#This Row],[Información]],DATOS[[#This Row],[Largo]]-DATOS[[#This Row],[separador]])</f>
        <v>Volcán Poás</v>
      </c>
      <c r="G596" s="2">
        <v>43852</v>
      </c>
      <c r="H596" s="19" t="str">
        <f>TEXT(DATOS[[#This Row],[Fecha Ingreso]],"ddd")</f>
        <v>mié</v>
      </c>
      <c r="I596" s="20" t="str">
        <f>TEXT(DATOS[[#This Row],[Fecha Ingreso]],"mmmm")</f>
        <v>enero</v>
      </c>
      <c r="J596" s="20" t="str">
        <f>TEXT(DATOS[[#This Row],[Fecha Ingreso]],"yyyy")</f>
        <v>2020</v>
      </c>
      <c r="K596" s="3">
        <v>4229</v>
      </c>
      <c r="L596" s="5">
        <v>333.87</v>
      </c>
    </row>
    <row r="597" spans="1:12" x14ac:dyDescent="0.3">
      <c r="A597" t="s">
        <v>601</v>
      </c>
      <c r="B597" t="s">
        <v>1003</v>
      </c>
      <c r="C597">
        <f>LEN(DATOS[[#This Row],[Información]])</f>
        <v>14</v>
      </c>
      <c r="D597">
        <f>FIND("-",DATOS[[#This Row],[Información]])</f>
        <v>7</v>
      </c>
      <c r="E597" t="str">
        <f>LEFT(DATOS[[#This Row],[Información]],DATOS[[#This Row],[separador]]-1)</f>
        <v>Canadá</v>
      </c>
      <c r="F597" t="str">
        <f>RIGHT(DATOS[[#This Row],[Información]],DATOS[[#This Row],[Largo]]-DATOS[[#This Row],[separador]])</f>
        <v>Liberia</v>
      </c>
      <c r="G597" s="2">
        <v>43888</v>
      </c>
      <c r="H597" s="19" t="str">
        <f>TEXT(DATOS[[#This Row],[Fecha Ingreso]],"ddd")</f>
        <v>jue</v>
      </c>
      <c r="I597" s="20" t="str">
        <f>TEXT(DATOS[[#This Row],[Fecha Ingreso]],"mmmm")</f>
        <v>febrero</v>
      </c>
      <c r="J597" s="20" t="str">
        <f>TEXT(DATOS[[#This Row],[Fecha Ingreso]],"yyyy")</f>
        <v>2020</v>
      </c>
      <c r="K597" s="3">
        <v>827</v>
      </c>
      <c r="L597" s="5">
        <v>471.93</v>
      </c>
    </row>
    <row r="598" spans="1:12" x14ac:dyDescent="0.3">
      <c r="A598" t="s">
        <v>602</v>
      </c>
      <c r="B598" t="s">
        <v>957</v>
      </c>
      <c r="C598">
        <f>LEN(DATOS[[#This Row],[Información]])</f>
        <v>24</v>
      </c>
      <c r="D598">
        <f>FIND("-",DATOS[[#This Row],[Información]])</f>
        <v>10</v>
      </c>
      <c r="E598" t="str">
        <f>LEFT(DATOS[[#This Row],[Información]],DATOS[[#This Row],[separador]]-1)</f>
        <v>Argentina</v>
      </c>
      <c r="F598" t="str">
        <f>RIGHT(DATOS[[#This Row],[Información]],DATOS[[#This Row],[Largo]]-DATOS[[#This Row],[separador]])</f>
        <v>Manuel Antonio</v>
      </c>
      <c r="G598" s="2">
        <v>43877</v>
      </c>
      <c r="H598" s="19" t="str">
        <f>TEXT(DATOS[[#This Row],[Fecha Ingreso]],"ddd")</f>
        <v>dom</v>
      </c>
      <c r="I598" s="20" t="str">
        <f>TEXT(DATOS[[#This Row],[Fecha Ingreso]],"mmmm")</f>
        <v>febrero</v>
      </c>
      <c r="J598" s="20" t="str">
        <f>TEXT(DATOS[[#This Row],[Fecha Ingreso]],"yyyy")</f>
        <v>2020</v>
      </c>
      <c r="K598" s="3">
        <v>7364</v>
      </c>
      <c r="L598" s="5">
        <v>194.73</v>
      </c>
    </row>
    <row r="599" spans="1:12" x14ac:dyDescent="0.3">
      <c r="A599" t="s">
        <v>603</v>
      </c>
      <c r="B599" t="s">
        <v>961</v>
      </c>
      <c r="C599">
        <f>LEN(DATOS[[#This Row],[Información]])</f>
        <v>29</v>
      </c>
      <c r="D599">
        <f>FIND("-",DATOS[[#This Row],[Información]])</f>
        <v>15</v>
      </c>
      <c r="E599" t="str">
        <f>LEFT(DATOS[[#This Row],[Información]],DATOS[[#This Row],[separador]]-1)</f>
        <v>Estados Unidos</v>
      </c>
      <c r="F599" t="str">
        <f>RIGHT(DATOS[[#This Row],[Información]],DATOS[[#This Row],[Largo]]-DATOS[[#This Row],[separador]])</f>
        <v>Manuel Antonio</v>
      </c>
      <c r="G599" s="2">
        <v>43848</v>
      </c>
      <c r="H599" s="19" t="str">
        <f>TEXT(DATOS[[#This Row],[Fecha Ingreso]],"ddd")</f>
        <v>sáb</v>
      </c>
      <c r="I599" s="20" t="str">
        <f>TEXT(DATOS[[#This Row],[Fecha Ingreso]],"mmmm")</f>
        <v>enero</v>
      </c>
      <c r="J599" s="20" t="str">
        <f>TEXT(DATOS[[#This Row],[Fecha Ingreso]],"yyyy")</f>
        <v>2020</v>
      </c>
      <c r="K599" s="3">
        <v>4306</v>
      </c>
      <c r="L599" s="5">
        <v>373.65</v>
      </c>
    </row>
    <row r="600" spans="1:12" x14ac:dyDescent="0.3">
      <c r="A600" t="s">
        <v>604</v>
      </c>
      <c r="B600" t="s">
        <v>955</v>
      </c>
      <c r="C600">
        <f>LEN(DATOS[[#This Row],[Información]])</f>
        <v>21</v>
      </c>
      <c r="D600">
        <f>FIND("-",DATOS[[#This Row],[Información]])</f>
        <v>9</v>
      </c>
      <c r="E600" t="str">
        <f>LEFT(DATOS[[#This Row],[Información]],DATOS[[#This Row],[separador]]-1)</f>
        <v>Alemania</v>
      </c>
      <c r="F600" t="str">
        <f>RIGHT(DATOS[[#This Row],[Información]],DATOS[[#This Row],[Largo]]-DATOS[[#This Row],[separador]])</f>
        <v>Puerto Viejo</v>
      </c>
      <c r="G600" s="2">
        <v>43844</v>
      </c>
      <c r="H600" s="19" t="str">
        <f>TEXT(DATOS[[#This Row],[Fecha Ingreso]],"ddd")</f>
        <v>mar</v>
      </c>
      <c r="I600" s="20" t="str">
        <f>TEXT(DATOS[[#This Row],[Fecha Ingreso]],"mmmm")</f>
        <v>enero</v>
      </c>
      <c r="J600" s="20" t="str">
        <f>TEXT(DATOS[[#This Row],[Fecha Ingreso]],"yyyy")</f>
        <v>2020</v>
      </c>
      <c r="K600" s="3">
        <v>5023</v>
      </c>
      <c r="L600" s="5">
        <v>358.15</v>
      </c>
    </row>
    <row r="601" spans="1:12" x14ac:dyDescent="0.3">
      <c r="A601" t="s">
        <v>605</v>
      </c>
      <c r="B601" t="s">
        <v>1000</v>
      </c>
      <c r="C601">
        <f>LEN(DATOS[[#This Row],[Información]])</f>
        <v>18</v>
      </c>
      <c r="D601">
        <f>FIND("-",DATOS[[#This Row],[Información]])</f>
        <v>7</v>
      </c>
      <c r="E601" t="str">
        <f>LEFT(DATOS[[#This Row],[Información]],DATOS[[#This Row],[separador]]-1)</f>
        <v>España</v>
      </c>
      <c r="F601" t="str">
        <f>RIGHT(DATOS[[#This Row],[Información]],DATOS[[#This Row],[Largo]]-DATOS[[#This Row],[separador]])</f>
        <v>Volcán Poás</v>
      </c>
      <c r="G601" s="2">
        <v>43883</v>
      </c>
      <c r="H601" s="19" t="str">
        <f>TEXT(DATOS[[#This Row],[Fecha Ingreso]],"ddd")</f>
        <v>sáb</v>
      </c>
      <c r="I601" s="20" t="str">
        <f>TEXT(DATOS[[#This Row],[Fecha Ingreso]],"mmmm")</f>
        <v>febrero</v>
      </c>
      <c r="J601" s="20" t="str">
        <f>TEXT(DATOS[[#This Row],[Fecha Ingreso]],"yyyy")</f>
        <v>2020</v>
      </c>
      <c r="K601" s="3">
        <v>5245</v>
      </c>
      <c r="L601" s="5">
        <v>474.58</v>
      </c>
    </row>
    <row r="602" spans="1:12" x14ac:dyDescent="0.3">
      <c r="A602" t="s">
        <v>606</v>
      </c>
      <c r="B602" t="s">
        <v>975</v>
      </c>
      <c r="C602">
        <f>LEN(DATOS[[#This Row],[Información]])</f>
        <v>26</v>
      </c>
      <c r="D602">
        <f>FIND("-",DATOS[[#This Row],[Información]])</f>
        <v>15</v>
      </c>
      <c r="E602" t="str">
        <f>LEFT(DATOS[[#This Row],[Información]],DATOS[[#This Row],[separador]]-1)</f>
        <v>Estados Unidos</v>
      </c>
      <c r="F602" t="str">
        <f>RIGHT(DATOS[[#This Row],[Información]],DATOS[[#This Row],[Largo]]-DATOS[[#This Row],[separador]])</f>
        <v>Río Celeste</v>
      </c>
      <c r="G602" s="2">
        <v>43851</v>
      </c>
      <c r="H602" s="19" t="str">
        <f>TEXT(DATOS[[#This Row],[Fecha Ingreso]],"ddd")</f>
        <v>mar</v>
      </c>
      <c r="I602" s="20" t="str">
        <f>TEXT(DATOS[[#This Row],[Fecha Ingreso]],"mmmm")</f>
        <v>enero</v>
      </c>
      <c r="J602" s="20" t="str">
        <f>TEXT(DATOS[[#This Row],[Fecha Ingreso]],"yyyy")</f>
        <v>2020</v>
      </c>
      <c r="K602" s="3">
        <v>6415</v>
      </c>
      <c r="L602" s="5">
        <v>72.08</v>
      </c>
    </row>
    <row r="603" spans="1:12" x14ac:dyDescent="0.3">
      <c r="A603" t="s">
        <v>607</v>
      </c>
      <c r="B603" t="s">
        <v>953</v>
      </c>
      <c r="C603">
        <f>LEN(DATOS[[#This Row],[Información]])</f>
        <v>14</v>
      </c>
      <c r="D603">
        <f>FIND("-",DATOS[[#This Row],[Información]])</f>
        <v>7</v>
      </c>
      <c r="E603" t="str">
        <f>LEFT(DATOS[[#This Row],[Información]],DATOS[[#This Row],[separador]]-1)</f>
        <v>México</v>
      </c>
      <c r="F603" t="str">
        <f>RIGHT(DATOS[[#This Row],[Información]],DATOS[[#This Row],[Largo]]-DATOS[[#This Row],[separador]])</f>
        <v>Liberia</v>
      </c>
      <c r="G603" s="2">
        <v>43881</v>
      </c>
      <c r="H603" s="19" t="str">
        <f>TEXT(DATOS[[#This Row],[Fecha Ingreso]],"ddd")</f>
        <v>jue</v>
      </c>
      <c r="I603" s="20" t="str">
        <f>TEXT(DATOS[[#This Row],[Fecha Ingreso]],"mmmm")</f>
        <v>febrero</v>
      </c>
      <c r="J603" s="20" t="str">
        <f>TEXT(DATOS[[#This Row],[Fecha Ingreso]],"yyyy")</f>
        <v>2020</v>
      </c>
      <c r="K603" s="3">
        <v>4680</v>
      </c>
      <c r="L603" s="5">
        <v>386.88</v>
      </c>
    </row>
    <row r="604" spans="1:12" x14ac:dyDescent="0.3">
      <c r="A604" t="s">
        <v>608</v>
      </c>
      <c r="B604" t="s">
        <v>1000</v>
      </c>
      <c r="C604">
        <f>LEN(DATOS[[#This Row],[Información]])</f>
        <v>18</v>
      </c>
      <c r="D604">
        <f>FIND("-",DATOS[[#This Row],[Información]])</f>
        <v>7</v>
      </c>
      <c r="E604" t="str">
        <f>LEFT(DATOS[[#This Row],[Información]],DATOS[[#This Row],[separador]]-1)</f>
        <v>España</v>
      </c>
      <c r="F604" t="str">
        <f>RIGHT(DATOS[[#This Row],[Información]],DATOS[[#This Row],[Largo]]-DATOS[[#This Row],[separador]])</f>
        <v>Volcán Poás</v>
      </c>
      <c r="G604" s="2">
        <v>43856</v>
      </c>
      <c r="H604" s="19" t="str">
        <f>TEXT(DATOS[[#This Row],[Fecha Ingreso]],"ddd")</f>
        <v>dom</v>
      </c>
      <c r="I604" s="20" t="str">
        <f>TEXT(DATOS[[#This Row],[Fecha Ingreso]],"mmmm")</f>
        <v>enero</v>
      </c>
      <c r="J604" s="20" t="str">
        <f>TEXT(DATOS[[#This Row],[Fecha Ingreso]],"yyyy")</f>
        <v>2020</v>
      </c>
      <c r="K604" s="3">
        <v>2052</v>
      </c>
      <c r="L604" s="5">
        <v>245.06</v>
      </c>
    </row>
    <row r="605" spans="1:12" x14ac:dyDescent="0.3">
      <c r="A605" t="s">
        <v>609</v>
      </c>
      <c r="B605" t="s">
        <v>1010</v>
      </c>
      <c r="C605">
        <f>LEN(DATOS[[#This Row],[Información]])</f>
        <v>20</v>
      </c>
      <c r="D605">
        <f>FIND("-",DATOS[[#This Row],[Información]])</f>
        <v>10</v>
      </c>
      <c r="E605" t="str">
        <f>LEFT(DATOS[[#This Row],[Información]],DATOS[[#This Row],[separador]]-1)</f>
        <v>Argentina</v>
      </c>
      <c r="F605" t="str">
        <f>RIGHT(DATOS[[#This Row],[Información]],DATOS[[#This Row],[Largo]]-DATOS[[#This Row],[separador]])</f>
        <v>Dominicana</v>
      </c>
      <c r="G605" s="2">
        <v>43844</v>
      </c>
      <c r="H605" s="19" t="str">
        <f>TEXT(DATOS[[#This Row],[Fecha Ingreso]],"ddd")</f>
        <v>mar</v>
      </c>
      <c r="I605" s="20" t="str">
        <f>TEXT(DATOS[[#This Row],[Fecha Ingreso]],"mmmm")</f>
        <v>enero</v>
      </c>
      <c r="J605" s="20" t="str">
        <f>TEXT(DATOS[[#This Row],[Fecha Ingreso]],"yyyy")</f>
        <v>2020</v>
      </c>
      <c r="K605" s="3">
        <v>9022</v>
      </c>
      <c r="L605" s="5">
        <v>486.51</v>
      </c>
    </row>
    <row r="606" spans="1:12" x14ac:dyDescent="0.3">
      <c r="A606" t="s">
        <v>610</v>
      </c>
      <c r="B606" t="s">
        <v>974</v>
      </c>
      <c r="C606">
        <f>LEN(DATOS[[#This Row],[Información]])</f>
        <v>23</v>
      </c>
      <c r="D606">
        <f>FIND("-",DATOS[[#This Row],[Información]])</f>
        <v>9</v>
      </c>
      <c r="E606" t="str">
        <f>LEFT(DATOS[[#This Row],[Información]],DATOS[[#This Row],[separador]]-1)</f>
        <v>Alemania</v>
      </c>
      <c r="F606" t="str">
        <f>RIGHT(DATOS[[#This Row],[Información]],DATOS[[#This Row],[Largo]]-DATOS[[#This Row],[separador]])</f>
        <v>Manuel Antonio</v>
      </c>
      <c r="G606" s="2">
        <v>43882</v>
      </c>
      <c r="H606" s="19" t="str">
        <f>TEXT(DATOS[[#This Row],[Fecha Ingreso]],"ddd")</f>
        <v>vie</v>
      </c>
      <c r="I606" s="20" t="str">
        <f>TEXT(DATOS[[#This Row],[Fecha Ingreso]],"mmmm")</f>
        <v>febrero</v>
      </c>
      <c r="J606" s="20" t="str">
        <f>TEXT(DATOS[[#This Row],[Fecha Ingreso]],"yyyy")</f>
        <v>2020</v>
      </c>
      <c r="K606" s="3">
        <v>8271</v>
      </c>
      <c r="L606" s="5">
        <v>467.42</v>
      </c>
    </row>
    <row r="607" spans="1:12" x14ac:dyDescent="0.3">
      <c r="A607" t="s">
        <v>611</v>
      </c>
      <c r="B607" t="s">
        <v>994</v>
      </c>
      <c r="C607">
        <f>LEN(DATOS[[#This Row],[Información]])</f>
        <v>14</v>
      </c>
      <c r="D607">
        <f>FIND("-",DATOS[[#This Row],[Información]])</f>
        <v>7</v>
      </c>
      <c r="E607" t="str">
        <f>LEFT(DATOS[[#This Row],[Información]],DATOS[[#This Row],[separador]]-1)</f>
        <v>España</v>
      </c>
      <c r="F607" t="str">
        <f>RIGHT(DATOS[[#This Row],[Información]],DATOS[[#This Row],[Largo]]-DATOS[[#This Row],[separador]])</f>
        <v>Fortuna</v>
      </c>
      <c r="G607" s="2">
        <v>43879</v>
      </c>
      <c r="H607" s="19" t="str">
        <f>TEXT(DATOS[[#This Row],[Fecha Ingreso]],"ddd")</f>
        <v>mar</v>
      </c>
      <c r="I607" s="20" t="str">
        <f>TEXT(DATOS[[#This Row],[Fecha Ingreso]],"mmmm")</f>
        <v>febrero</v>
      </c>
      <c r="J607" s="20" t="str">
        <f>TEXT(DATOS[[#This Row],[Fecha Ingreso]],"yyyy")</f>
        <v>2020</v>
      </c>
      <c r="K607" s="3">
        <v>3341</v>
      </c>
      <c r="L607" s="5">
        <v>278.31</v>
      </c>
    </row>
    <row r="608" spans="1:12" x14ac:dyDescent="0.3">
      <c r="A608" t="s">
        <v>612</v>
      </c>
      <c r="B608" t="s">
        <v>953</v>
      </c>
      <c r="C608">
        <f>LEN(DATOS[[#This Row],[Información]])</f>
        <v>14</v>
      </c>
      <c r="D608">
        <f>FIND("-",DATOS[[#This Row],[Información]])</f>
        <v>7</v>
      </c>
      <c r="E608" t="str">
        <f>LEFT(DATOS[[#This Row],[Información]],DATOS[[#This Row],[separador]]-1)</f>
        <v>México</v>
      </c>
      <c r="F608" t="str">
        <f>RIGHT(DATOS[[#This Row],[Información]],DATOS[[#This Row],[Largo]]-DATOS[[#This Row],[separador]])</f>
        <v>Liberia</v>
      </c>
      <c r="G608" s="2">
        <v>43841</v>
      </c>
      <c r="H608" s="19" t="str">
        <f>TEXT(DATOS[[#This Row],[Fecha Ingreso]],"ddd")</f>
        <v>sáb</v>
      </c>
      <c r="I608" s="20" t="str">
        <f>TEXT(DATOS[[#This Row],[Fecha Ingreso]],"mmmm")</f>
        <v>enero</v>
      </c>
      <c r="J608" s="20" t="str">
        <f>TEXT(DATOS[[#This Row],[Fecha Ingreso]],"yyyy")</f>
        <v>2020</v>
      </c>
      <c r="K608" s="3">
        <v>9362</v>
      </c>
      <c r="L608" s="5">
        <v>212.57</v>
      </c>
    </row>
    <row r="609" spans="1:12" x14ac:dyDescent="0.3">
      <c r="A609" t="s">
        <v>613</v>
      </c>
      <c r="B609" t="s">
        <v>986</v>
      </c>
      <c r="C609">
        <f>LEN(DATOS[[#This Row],[Información]])</f>
        <v>13</v>
      </c>
      <c r="D609">
        <f>FIND("-",DATOS[[#This Row],[Información]])</f>
        <v>6</v>
      </c>
      <c r="E609" t="str">
        <f>LEFT(DATOS[[#This Row],[Información]],DATOS[[#This Row],[separador]]-1)</f>
        <v>China</v>
      </c>
      <c r="F609" t="str">
        <f>RIGHT(DATOS[[#This Row],[Información]],DATOS[[#This Row],[Largo]]-DATOS[[#This Row],[separador]])</f>
        <v>Liberia</v>
      </c>
      <c r="G609" s="2">
        <v>43864</v>
      </c>
      <c r="H609" s="19" t="str">
        <f>TEXT(DATOS[[#This Row],[Fecha Ingreso]],"ddd")</f>
        <v>lun</v>
      </c>
      <c r="I609" s="20" t="str">
        <f>TEXT(DATOS[[#This Row],[Fecha Ingreso]],"mmmm")</f>
        <v>febrero</v>
      </c>
      <c r="J609" s="20" t="str">
        <f>TEXT(DATOS[[#This Row],[Fecha Ingreso]],"yyyy")</f>
        <v>2020</v>
      </c>
      <c r="K609" s="3">
        <v>4380</v>
      </c>
      <c r="L609" s="5">
        <v>76.27</v>
      </c>
    </row>
    <row r="610" spans="1:12" x14ac:dyDescent="0.3">
      <c r="A610" t="s">
        <v>614</v>
      </c>
      <c r="B610" t="s">
        <v>983</v>
      </c>
      <c r="C610">
        <f>LEN(DATOS[[#This Row],[Información]])</f>
        <v>25</v>
      </c>
      <c r="D610">
        <f>FIND("-",DATOS[[#This Row],[Información]])</f>
        <v>15</v>
      </c>
      <c r="E610" t="str">
        <f>LEFT(DATOS[[#This Row],[Información]],DATOS[[#This Row],[separador]]-1)</f>
        <v>Estados Unidos</v>
      </c>
      <c r="F610" t="str">
        <f>RIGHT(DATOS[[#This Row],[Información]],DATOS[[#This Row],[Largo]]-DATOS[[#This Row],[separador]])</f>
        <v>Dominicana</v>
      </c>
      <c r="G610" s="2">
        <v>43835</v>
      </c>
      <c r="H610" s="19" t="str">
        <f>TEXT(DATOS[[#This Row],[Fecha Ingreso]],"ddd")</f>
        <v>dom</v>
      </c>
      <c r="I610" s="20" t="str">
        <f>TEXT(DATOS[[#This Row],[Fecha Ingreso]],"mmmm")</f>
        <v>enero</v>
      </c>
      <c r="J610" s="20" t="str">
        <f>TEXT(DATOS[[#This Row],[Fecha Ingreso]],"yyyy")</f>
        <v>2020</v>
      </c>
      <c r="K610" s="3">
        <v>7870</v>
      </c>
      <c r="L610" s="5">
        <v>195.45</v>
      </c>
    </row>
    <row r="611" spans="1:12" x14ac:dyDescent="0.3">
      <c r="A611" t="s">
        <v>615</v>
      </c>
      <c r="B611" t="s">
        <v>1013</v>
      </c>
      <c r="C611">
        <f>LEN(DATOS[[#This Row],[Información]])</f>
        <v>21</v>
      </c>
      <c r="D611">
        <f>FIND("-",DATOS[[#This Row],[Información]])</f>
        <v>12</v>
      </c>
      <c r="E611" t="str">
        <f>LEFT(DATOS[[#This Row],[Información]],DATOS[[#This Row],[separador]]-1)</f>
        <v>Reino Unido</v>
      </c>
      <c r="F611" t="str">
        <f>RIGHT(DATOS[[#This Row],[Información]],DATOS[[#This Row],[Largo]]-DATOS[[#This Row],[separador]])</f>
        <v>Sarapiquí</v>
      </c>
      <c r="G611" s="2">
        <v>43877</v>
      </c>
      <c r="H611" s="19" t="str">
        <f>TEXT(DATOS[[#This Row],[Fecha Ingreso]],"ddd")</f>
        <v>dom</v>
      </c>
      <c r="I611" s="20" t="str">
        <f>TEXT(DATOS[[#This Row],[Fecha Ingreso]],"mmmm")</f>
        <v>febrero</v>
      </c>
      <c r="J611" s="20" t="str">
        <f>TEXT(DATOS[[#This Row],[Fecha Ingreso]],"yyyy")</f>
        <v>2020</v>
      </c>
      <c r="K611" s="3">
        <v>9505</v>
      </c>
      <c r="L611" s="5">
        <v>177.47</v>
      </c>
    </row>
    <row r="612" spans="1:12" x14ac:dyDescent="0.3">
      <c r="A612" t="s">
        <v>616</v>
      </c>
      <c r="B612" t="s">
        <v>984</v>
      </c>
      <c r="C612">
        <f>LEN(DATOS[[#This Row],[Información]])</f>
        <v>18</v>
      </c>
      <c r="D612">
        <f>FIND("-",DATOS[[#This Row],[Información]])</f>
        <v>7</v>
      </c>
      <c r="E612" t="str">
        <f>LEFT(DATOS[[#This Row],[Información]],DATOS[[#This Row],[separador]]-1)</f>
        <v>España</v>
      </c>
      <c r="F612" t="str">
        <f>RIGHT(DATOS[[#This Row],[Información]],DATOS[[#This Row],[Largo]]-DATOS[[#This Row],[separador]])</f>
        <v>Río Celeste</v>
      </c>
      <c r="G612" s="2">
        <v>43879</v>
      </c>
      <c r="H612" s="19" t="str">
        <f>TEXT(DATOS[[#This Row],[Fecha Ingreso]],"ddd")</f>
        <v>mar</v>
      </c>
      <c r="I612" s="20" t="str">
        <f>TEXT(DATOS[[#This Row],[Fecha Ingreso]],"mmmm")</f>
        <v>febrero</v>
      </c>
      <c r="J612" s="20" t="str">
        <f>TEXT(DATOS[[#This Row],[Fecha Ingreso]],"yyyy")</f>
        <v>2020</v>
      </c>
      <c r="K612" s="3">
        <v>5628</v>
      </c>
      <c r="L612" s="5">
        <v>389.4</v>
      </c>
    </row>
    <row r="613" spans="1:12" x14ac:dyDescent="0.3">
      <c r="A613" t="s">
        <v>617</v>
      </c>
      <c r="B613" t="s">
        <v>1000</v>
      </c>
      <c r="C613">
        <f>LEN(DATOS[[#This Row],[Información]])</f>
        <v>18</v>
      </c>
      <c r="D613">
        <f>FIND("-",DATOS[[#This Row],[Información]])</f>
        <v>7</v>
      </c>
      <c r="E613" t="str">
        <f>LEFT(DATOS[[#This Row],[Información]],DATOS[[#This Row],[separador]]-1)</f>
        <v>España</v>
      </c>
      <c r="F613" t="str">
        <f>RIGHT(DATOS[[#This Row],[Información]],DATOS[[#This Row],[Largo]]-DATOS[[#This Row],[separador]])</f>
        <v>Volcán Poás</v>
      </c>
      <c r="G613" s="2">
        <v>43873</v>
      </c>
      <c r="H613" s="19" t="str">
        <f>TEXT(DATOS[[#This Row],[Fecha Ingreso]],"ddd")</f>
        <v>mié</v>
      </c>
      <c r="I613" s="20" t="str">
        <f>TEXT(DATOS[[#This Row],[Fecha Ingreso]],"mmmm")</f>
        <v>febrero</v>
      </c>
      <c r="J613" s="20" t="str">
        <f>TEXT(DATOS[[#This Row],[Fecha Ingreso]],"yyyy")</f>
        <v>2020</v>
      </c>
      <c r="K613" s="3">
        <v>1404</v>
      </c>
      <c r="L613" s="5">
        <v>50.42</v>
      </c>
    </row>
    <row r="614" spans="1:12" x14ac:dyDescent="0.3">
      <c r="A614" t="s">
        <v>618</v>
      </c>
      <c r="B614" t="s">
        <v>989</v>
      </c>
      <c r="C614">
        <f>LEN(DATOS[[#This Row],[Información]])</f>
        <v>17</v>
      </c>
      <c r="D614">
        <f>FIND("-",DATOS[[#This Row],[Información]])</f>
        <v>10</v>
      </c>
      <c r="E614" t="str">
        <f>LEFT(DATOS[[#This Row],[Información]],DATOS[[#This Row],[separador]]-1)</f>
        <v>Argentina</v>
      </c>
      <c r="F614" t="str">
        <f>RIGHT(DATOS[[#This Row],[Información]],DATOS[[#This Row],[Largo]]-DATOS[[#This Row],[separador]])</f>
        <v>Liberia</v>
      </c>
      <c r="G614" s="2">
        <v>43869</v>
      </c>
      <c r="H614" s="19" t="str">
        <f>TEXT(DATOS[[#This Row],[Fecha Ingreso]],"ddd")</f>
        <v>sáb</v>
      </c>
      <c r="I614" s="20" t="str">
        <f>TEXT(DATOS[[#This Row],[Fecha Ingreso]],"mmmm")</f>
        <v>febrero</v>
      </c>
      <c r="J614" s="20" t="str">
        <f>TEXT(DATOS[[#This Row],[Fecha Ingreso]],"yyyy")</f>
        <v>2020</v>
      </c>
      <c r="K614" s="3">
        <v>4187</v>
      </c>
      <c r="L614" s="5">
        <v>213.76</v>
      </c>
    </row>
    <row r="615" spans="1:12" x14ac:dyDescent="0.3">
      <c r="A615" t="s">
        <v>619</v>
      </c>
      <c r="B615" t="s">
        <v>965</v>
      </c>
      <c r="C615">
        <f>LEN(DATOS[[#This Row],[Información]])</f>
        <v>14</v>
      </c>
      <c r="D615">
        <f>FIND("-",DATOS[[#This Row],[Información]])</f>
        <v>7</v>
      </c>
      <c r="E615" t="str">
        <f>LEFT(DATOS[[#This Row],[Información]],DATOS[[#This Row],[separador]]-1)</f>
        <v>España</v>
      </c>
      <c r="F615" t="str">
        <f>RIGHT(DATOS[[#This Row],[Información]],DATOS[[#This Row],[Largo]]-DATOS[[#This Row],[separador]])</f>
        <v>Liberia</v>
      </c>
      <c r="G615" s="2">
        <v>43862</v>
      </c>
      <c r="H615" s="19" t="str">
        <f>TEXT(DATOS[[#This Row],[Fecha Ingreso]],"ddd")</f>
        <v>sáb</v>
      </c>
      <c r="I615" s="20" t="str">
        <f>TEXT(DATOS[[#This Row],[Fecha Ingreso]],"mmmm")</f>
        <v>febrero</v>
      </c>
      <c r="J615" s="20" t="str">
        <f>TEXT(DATOS[[#This Row],[Fecha Ingreso]],"yyyy")</f>
        <v>2020</v>
      </c>
      <c r="K615" s="3">
        <v>4896</v>
      </c>
      <c r="L615" s="5">
        <v>394.67</v>
      </c>
    </row>
    <row r="616" spans="1:12" x14ac:dyDescent="0.3">
      <c r="A616" t="s">
        <v>620</v>
      </c>
      <c r="B616" t="s">
        <v>1013</v>
      </c>
      <c r="C616">
        <f>LEN(DATOS[[#This Row],[Información]])</f>
        <v>21</v>
      </c>
      <c r="D616">
        <f>FIND("-",DATOS[[#This Row],[Información]])</f>
        <v>12</v>
      </c>
      <c r="E616" t="str">
        <f>LEFT(DATOS[[#This Row],[Información]],DATOS[[#This Row],[separador]]-1)</f>
        <v>Reino Unido</v>
      </c>
      <c r="F616" t="str">
        <f>RIGHT(DATOS[[#This Row],[Información]],DATOS[[#This Row],[Largo]]-DATOS[[#This Row],[separador]])</f>
        <v>Sarapiquí</v>
      </c>
      <c r="G616" s="2">
        <v>43832</v>
      </c>
      <c r="H616" s="19" t="str">
        <f>TEXT(DATOS[[#This Row],[Fecha Ingreso]],"ddd")</f>
        <v>jue</v>
      </c>
      <c r="I616" s="20" t="str">
        <f>TEXT(DATOS[[#This Row],[Fecha Ingreso]],"mmmm")</f>
        <v>enero</v>
      </c>
      <c r="J616" s="20" t="str">
        <f>TEXT(DATOS[[#This Row],[Fecha Ingreso]],"yyyy")</f>
        <v>2020</v>
      </c>
      <c r="K616" s="3">
        <v>6079</v>
      </c>
      <c r="L616" s="5">
        <v>178.74</v>
      </c>
    </row>
    <row r="617" spans="1:12" x14ac:dyDescent="0.3">
      <c r="A617" t="s">
        <v>621</v>
      </c>
      <c r="B617" t="s">
        <v>972</v>
      </c>
      <c r="C617">
        <f>LEN(DATOS[[#This Row],[Información]])</f>
        <v>21</v>
      </c>
      <c r="D617">
        <f>FIND("-",DATOS[[#This Row],[Información]])</f>
        <v>7</v>
      </c>
      <c r="E617" t="str">
        <f>LEFT(DATOS[[#This Row],[Información]],DATOS[[#This Row],[separador]]-1)</f>
        <v>México</v>
      </c>
      <c r="F617" t="str">
        <f>RIGHT(DATOS[[#This Row],[Información]],DATOS[[#This Row],[Largo]]-DATOS[[#This Row],[separador]])</f>
        <v>Manuel Antonio</v>
      </c>
      <c r="G617" s="2">
        <v>43869</v>
      </c>
      <c r="H617" s="19" t="str">
        <f>TEXT(DATOS[[#This Row],[Fecha Ingreso]],"ddd")</f>
        <v>sáb</v>
      </c>
      <c r="I617" s="20" t="str">
        <f>TEXT(DATOS[[#This Row],[Fecha Ingreso]],"mmmm")</f>
        <v>febrero</v>
      </c>
      <c r="J617" s="20" t="str">
        <f>TEXT(DATOS[[#This Row],[Fecha Ingreso]],"yyyy")</f>
        <v>2020</v>
      </c>
      <c r="K617" s="3">
        <v>5362</v>
      </c>
      <c r="L617" s="5">
        <v>114.59</v>
      </c>
    </row>
    <row r="618" spans="1:12" x14ac:dyDescent="0.3">
      <c r="A618" t="s">
        <v>622</v>
      </c>
      <c r="B618" t="s">
        <v>1022</v>
      </c>
      <c r="C618">
        <f>LEN(DATOS[[#This Row],[Información]])</f>
        <v>16</v>
      </c>
      <c r="D618">
        <f>FIND("-",DATOS[[#This Row],[Información]])</f>
        <v>7</v>
      </c>
      <c r="E618" t="str">
        <f>LEFT(DATOS[[#This Row],[Información]],DATOS[[#This Row],[separador]]-1)</f>
        <v>Canadá</v>
      </c>
      <c r="F618" t="str">
        <f>RIGHT(DATOS[[#This Row],[Información]],DATOS[[#This Row],[Largo]]-DATOS[[#This Row],[separador]])</f>
        <v>Sarapiquí</v>
      </c>
      <c r="G618" s="2">
        <v>43858</v>
      </c>
      <c r="H618" s="19" t="str">
        <f>TEXT(DATOS[[#This Row],[Fecha Ingreso]],"ddd")</f>
        <v>mar</v>
      </c>
      <c r="I618" s="20" t="str">
        <f>TEXT(DATOS[[#This Row],[Fecha Ingreso]],"mmmm")</f>
        <v>enero</v>
      </c>
      <c r="J618" s="20" t="str">
        <f>TEXT(DATOS[[#This Row],[Fecha Ingreso]],"yyyy")</f>
        <v>2020</v>
      </c>
      <c r="K618" s="3">
        <v>3093</v>
      </c>
      <c r="L618" s="5">
        <v>353.02</v>
      </c>
    </row>
    <row r="619" spans="1:12" x14ac:dyDescent="0.3">
      <c r="A619" t="s">
        <v>623</v>
      </c>
      <c r="B619" t="s">
        <v>1009</v>
      </c>
      <c r="C619">
        <f>LEN(DATOS[[#This Row],[Información]])</f>
        <v>18</v>
      </c>
      <c r="D619">
        <f>FIND("-",DATOS[[#This Row],[Información]])</f>
        <v>10</v>
      </c>
      <c r="E619" t="str">
        <f>LEFT(DATOS[[#This Row],[Información]],DATOS[[#This Row],[separador]]-1)</f>
        <v>Argentina</v>
      </c>
      <c r="F619" t="str">
        <f>RIGHT(DATOS[[#This Row],[Información]],DATOS[[#This Row],[Largo]]-DATOS[[#This Row],[separador]])</f>
        <v>San José</v>
      </c>
      <c r="G619" s="2">
        <v>43863</v>
      </c>
      <c r="H619" s="19" t="str">
        <f>TEXT(DATOS[[#This Row],[Fecha Ingreso]],"ddd")</f>
        <v>dom</v>
      </c>
      <c r="I619" s="20" t="str">
        <f>TEXT(DATOS[[#This Row],[Fecha Ingreso]],"mmmm")</f>
        <v>febrero</v>
      </c>
      <c r="J619" s="20" t="str">
        <f>TEXT(DATOS[[#This Row],[Fecha Ingreso]],"yyyy")</f>
        <v>2020</v>
      </c>
      <c r="K619" s="3">
        <v>7910</v>
      </c>
      <c r="L619" s="5">
        <v>331.6</v>
      </c>
    </row>
    <row r="620" spans="1:12" x14ac:dyDescent="0.3">
      <c r="A620" t="s">
        <v>624</v>
      </c>
      <c r="B620" t="s">
        <v>960</v>
      </c>
      <c r="C620">
        <f>LEN(DATOS[[#This Row],[Información]])</f>
        <v>17</v>
      </c>
      <c r="D620">
        <f>FIND("-",DATOS[[#This Row],[Información]])</f>
        <v>6</v>
      </c>
      <c r="E620" t="str">
        <f>LEFT(DATOS[[#This Row],[Información]],DATOS[[#This Row],[separador]]-1)</f>
        <v>China</v>
      </c>
      <c r="F620" t="str">
        <f>RIGHT(DATOS[[#This Row],[Información]],DATOS[[#This Row],[Largo]]-DATOS[[#This Row],[separador]])</f>
        <v>Río Celeste</v>
      </c>
      <c r="G620" s="2">
        <v>43860</v>
      </c>
      <c r="H620" s="19" t="str">
        <f>TEXT(DATOS[[#This Row],[Fecha Ingreso]],"ddd")</f>
        <v>jue</v>
      </c>
      <c r="I620" s="20" t="str">
        <f>TEXT(DATOS[[#This Row],[Fecha Ingreso]],"mmmm")</f>
        <v>enero</v>
      </c>
      <c r="J620" s="20" t="str">
        <f>TEXT(DATOS[[#This Row],[Fecha Ingreso]],"yyyy")</f>
        <v>2020</v>
      </c>
      <c r="K620" s="3">
        <v>3268</v>
      </c>
      <c r="L620" s="5">
        <v>269.83</v>
      </c>
    </row>
    <row r="621" spans="1:12" x14ac:dyDescent="0.3">
      <c r="A621" t="s">
        <v>625</v>
      </c>
      <c r="B621" t="s">
        <v>957</v>
      </c>
      <c r="C621">
        <f>LEN(DATOS[[#This Row],[Información]])</f>
        <v>24</v>
      </c>
      <c r="D621">
        <f>FIND("-",DATOS[[#This Row],[Información]])</f>
        <v>10</v>
      </c>
      <c r="E621" t="str">
        <f>LEFT(DATOS[[#This Row],[Información]],DATOS[[#This Row],[separador]]-1)</f>
        <v>Argentina</v>
      </c>
      <c r="F621" t="str">
        <f>RIGHT(DATOS[[#This Row],[Información]],DATOS[[#This Row],[Largo]]-DATOS[[#This Row],[separador]])</f>
        <v>Manuel Antonio</v>
      </c>
      <c r="G621" s="2">
        <v>43834</v>
      </c>
      <c r="H621" s="19" t="str">
        <f>TEXT(DATOS[[#This Row],[Fecha Ingreso]],"ddd")</f>
        <v>sáb</v>
      </c>
      <c r="I621" s="20" t="str">
        <f>TEXT(DATOS[[#This Row],[Fecha Ingreso]],"mmmm")</f>
        <v>enero</v>
      </c>
      <c r="J621" s="20" t="str">
        <f>TEXT(DATOS[[#This Row],[Fecha Ingreso]],"yyyy")</f>
        <v>2020</v>
      </c>
      <c r="K621" s="3">
        <v>6107</v>
      </c>
      <c r="L621" s="5">
        <v>278.49</v>
      </c>
    </row>
    <row r="622" spans="1:12" x14ac:dyDescent="0.3">
      <c r="A622" t="s">
        <v>626</v>
      </c>
      <c r="B622" t="s">
        <v>1021</v>
      </c>
      <c r="C622">
        <f>LEN(DATOS[[#This Row],[Información]])</f>
        <v>18</v>
      </c>
      <c r="D622">
        <f>FIND("-",DATOS[[#This Row],[Información]])</f>
        <v>7</v>
      </c>
      <c r="E622" t="str">
        <f>LEFT(DATOS[[#This Row],[Información]],DATOS[[#This Row],[separador]]-1)</f>
        <v>Canadá</v>
      </c>
      <c r="F622" t="str">
        <f>RIGHT(DATOS[[#This Row],[Información]],DATOS[[#This Row],[Largo]]-DATOS[[#This Row],[separador]])</f>
        <v>Volcán Poás</v>
      </c>
      <c r="G622" s="2">
        <v>43836</v>
      </c>
      <c r="H622" s="19" t="str">
        <f>TEXT(DATOS[[#This Row],[Fecha Ingreso]],"ddd")</f>
        <v>lun</v>
      </c>
      <c r="I622" s="20" t="str">
        <f>TEXT(DATOS[[#This Row],[Fecha Ingreso]],"mmmm")</f>
        <v>enero</v>
      </c>
      <c r="J622" s="20" t="str">
        <f>TEXT(DATOS[[#This Row],[Fecha Ingreso]],"yyyy")</f>
        <v>2020</v>
      </c>
      <c r="K622" s="3">
        <v>2730</v>
      </c>
      <c r="L622" s="5">
        <v>199.91</v>
      </c>
    </row>
    <row r="623" spans="1:12" x14ac:dyDescent="0.3">
      <c r="A623" t="s">
        <v>627</v>
      </c>
      <c r="B623" t="s">
        <v>1000</v>
      </c>
      <c r="C623">
        <f>LEN(DATOS[[#This Row],[Información]])</f>
        <v>18</v>
      </c>
      <c r="D623">
        <f>FIND("-",DATOS[[#This Row],[Información]])</f>
        <v>7</v>
      </c>
      <c r="E623" t="str">
        <f>LEFT(DATOS[[#This Row],[Información]],DATOS[[#This Row],[separador]]-1)</f>
        <v>España</v>
      </c>
      <c r="F623" t="str">
        <f>RIGHT(DATOS[[#This Row],[Información]],DATOS[[#This Row],[Largo]]-DATOS[[#This Row],[separador]])</f>
        <v>Volcán Poás</v>
      </c>
      <c r="G623" s="2">
        <v>43855</v>
      </c>
      <c r="H623" s="19" t="str">
        <f>TEXT(DATOS[[#This Row],[Fecha Ingreso]],"ddd")</f>
        <v>sáb</v>
      </c>
      <c r="I623" s="20" t="str">
        <f>TEXT(DATOS[[#This Row],[Fecha Ingreso]],"mmmm")</f>
        <v>enero</v>
      </c>
      <c r="J623" s="20" t="str">
        <f>TEXT(DATOS[[#This Row],[Fecha Ingreso]],"yyyy")</f>
        <v>2020</v>
      </c>
      <c r="K623" s="3">
        <v>9151</v>
      </c>
      <c r="L623" s="5">
        <v>366.02</v>
      </c>
    </row>
    <row r="624" spans="1:12" x14ac:dyDescent="0.3">
      <c r="A624" t="s">
        <v>628</v>
      </c>
      <c r="B624" t="s">
        <v>961</v>
      </c>
      <c r="C624">
        <f>LEN(DATOS[[#This Row],[Información]])</f>
        <v>29</v>
      </c>
      <c r="D624">
        <f>FIND("-",DATOS[[#This Row],[Información]])</f>
        <v>15</v>
      </c>
      <c r="E624" t="str">
        <f>LEFT(DATOS[[#This Row],[Información]],DATOS[[#This Row],[separador]]-1)</f>
        <v>Estados Unidos</v>
      </c>
      <c r="F624" t="str">
        <f>RIGHT(DATOS[[#This Row],[Información]],DATOS[[#This Row],[Largo]]-DATOS[[#This Row],[separador]])</f>
        <v>Manuel Antonio</v>
      </c>
      <c r="G624" s="2">
        <v>43864</v>
      </c>
      <c r="H624" s="19" t="str">
        <f>TEXT(DATOS[[#This Row],[Fecha Ingreso]],"ddd")</f>
        <v>lun</v>
      </c>
      <c r="I624" s="20" t="str">
        <f>TEXT(DATOS[[#This Row],[Fecha Ingreso]],"mmmm")</f>
        <v>febrero</v>
      </c>
      <c r="J624" s="20" t="str">
        <f>TEXT(DATOS[[#This Row],[Fecha Ingreso]],"yyyy")</f>
        <v>2020</v>
      </c>
      <c r="K624" s="3">
        <v>7480</v>
      </c>
      <c r="L624" s="5">
        <v>432.97</v>
      </c>
    </row>
    <row r="625" spans="1:12" x14ac:dyDescent="0.3">
      <c r="A625" t="s">
        <v>629</v>
      </c>
      <c r="B625" t="s">
        <v>961</v>
      </c>
      <c r="C625">
        <f>LEN(DATOS[[#This Row],[Información]])</f>
        <v>29</v>
      </c>
      <c r="D625">
        <f>FIND("-",DATOS[[#This Row],[Información]])</f>
        <v>15</v>
      </c>
      <c r="E625" t="str">
        <f>LEFT(DATOS[[#This Row],[Información]],DATOS[[#This Row],[separador]]-1)</f>
        <v>Estados Unidos</v>
      </c>
      <c r="F625" t="str">
        <f>RIGHT(DATOS[[#This Row],[Información]],DATOS[[#This Row],[Largo]]-DATOS[[#This Row],[separador]])</f>
        <v>Manuel Antonio</v>
      </c>
      <c r="G625" s="2">
        <v>43880</v>
      </c>
      <c r="H625" s="19" t="str">
        <f>TEXT(DATOS[[#This Row],[Fecha Ingreso]],"ddd")</f>
        <v>mié</v>
      </c>
      <c r="I625" s="20" t="str">
        <f>TEXT(DATOS[[#This Row],[Fecha Ingreso]],"mmmm")</f>
        <v>febrero</v>
      </c>
      <c r="J625" s="20" t="str">
        <f>TEXT(DATOS[[#This Row],[Fecha Ingreso]],"yyyy")</f>
        <v>2020</v>
      </c>
      <c r="K625" s="3">
        <v>7348</v>
      </c>
      <c r="L625" s="5">
        <v>483.46</v>
      </c>
    </row>
    <row r="626" spans="1:12" x14ac:dyDescent="0.3">
      <c r="A626" t="s">
        <v>630</v>
      </c>
      <c r="B626" t="s">
        <v>1007</v>
      </c>
      <c r="C626">
        <f>LEN(DATOS[[#This Row],[Información]])</f>
        <v>15</v>
      </c>
      <c r="D626">
        <f>FIND("-",DATOS[[#This Row],[Información]])</f>
        <v>7</v>
      </c>
      <c r="E626" t="str">
        <f>LEFT(DATOS[[#This Row],[Información]],DATOS[[#This Row],[separador]]-1)</f>
        <v>México</v>
      </c>
      <c r="F626" t="str">
        <f>RIGHT(DATOS[[#This Row],[Información]],DATOS[[#This Row],[Largo]]-DATOS[[#This Row],[separador]])</f>
        <v>San José</v>
      </c>
      <c r="G626" s="2">
        <v>43879</v>
      </c>
      <c r="H626" s="19" t="str">
        <f>TEXT(DATOS[[#This Row],[Fecha Ingreso]],"ddd")</f>
        <v>mar</v>
      </c>
      <c r="I626" s="20" t="str">
        <f>TEXT(DATOS[[#This Row],[Fecha Ingreso]],"mmmm")</f>
        <v>febrero</v>
      </c>
      <c r="J626" s="20" t="str">
        <f>TEXT(DATOS[[#This Row],[Fecha Ingreso]],"yyyy")</f>
        <v>2020</v>
      </c>
      <c r="K626" s="3">
        <v>352</v>
      </c>
      <c r="L626" s="5">
        <v>469.21</v>
      </c>
    </row>
    <row r="627" spans="1:12" x14ac:dyDescent="0.3">
      <c r="A627" t="s">
        <v>631</v>
      </c>
      <c r="B627" t="s">
        <v>998</v>
      </c>
      <c r="C627">
        <f>LEN(DATOS[[#This Row],[Información]])</f>
        <v>17</v>
      </c>
      <c r="D627">
        <f>FIND("-",DATOS[[#This Row],[Información]])</f>
        <v>6</v>
      </c>
      <c r="E627" t="str">
        <f>LEFT(DATOS[[#This Row],[Información]],DATOS[[#This Row],[separador]]-1)</f>
        <v>China</v>
      </c>
      <c r="F627" t="str">
        <f>RIGHT(DATOS[[#This Row],[Información]],DATOS[[#This Row],[Largo]]-DATOS[[#This Row],[separador]])</f>
        <v>Volcán Poás</v>
      </c>
      <c r="G627" s="2">
        <v>43863</v>
      </c>
      <c r="H627" s="19" t="str">
        <f>TEXT(DATOS[[#This Row],[Fecha Ingreso]],"ddd")</f>
        <v>dom</v>
      </c>
      <c r="I627" s="20" t="str">
        <f>TEXT(DATOS[[#This Row],[Fecha Ingreso]],"mmmm")</f>
        <v>febrero</v>
      </c>
      <c r="J627" s="20" t="str">
        <f>TEXT(DATOS[[#This Row],[Fecha Ingreso]],"yyyy")</f>
        <v>2020</v>
      </c>
      <c r="K627" s="3">
        <v>5214</v>
      </c>
      <c r="L627" s="5">
        <v>199.18</v>
      </c>
    </row>
    <row r="628" spans="1:12" x14ac:dyDescent="0.3">
      <c r="A628" t="s">
        <v>632</v>
      </c>
      <c r="B628" t="s">
        <v>980</v>
      </c>
      <c r="C628">
        <f>LEN(DATOS[[#This Row],[Información]])</f>
        <v>17</v>
      </c>
      <c r="D628">
        <f>FIND("-",DATOS[[#This Row],[Información]])</f>
        <v>7</v>
      </c>
      <c r="E628" t="str">
        <f>LEFT(DATOS[[#This Row],[Información]],DATOS[[#This Row],[separador]]-1)</f>
        <v>Canadá</v>
      </c>
      <c r="F628" t="str">
        <f>RIGHT(DATOS[[#This Row],[Información]],DATOS[[#This Row],[Largo]]-DATOS[[#This Row],[separador]])</f>
        <v>Dominicana</v>
      </c>
      <c r="G628" s="2">
        <v>43859</v>
      </c>
      <c r="H628" s="19" t="str">
        <f>TEXT(DATOS[[#This Row],[Fecha Ingreso]],"ddd")</f>
        <v>mié</v>
      </c>
      <c r="I628" s="20" t="str">
        <f>TEXT(DATOS[[#This Row],[Fecha Ingreso]],"mmmm")</f>
        <v>enero</v>
      </c>
      <c r="J628" s="20" t="str">
        <f>TEXT(DATOS[[#This Row],[Fecha Ingreso]],"yyyy")</f>
        <v>2020</v>
      </c>
      <c r="K628" s="3">
        <v>3876</v>
      </c>
      <c r="L628" s="5">
        <v>405.23</v>
      </c>
    </row>
    <row r="629" spans="1:12" x14ac:dyDescent="0.3">
      <c r="A629" t="s">
        <v>633</v>
      </c>
      <c r="B629" t="s">
        <v>971</v>
      </c>
      <c r="C629">
        <f>LEN(DATOS[[#This Row],[Información]])</f>
        <v>21</v>
      </c>
      <c r="D629">
        <f>FIND("-",DATOS[[#This Row],[Información]])</f>
        <v>7</v>
      </c>
      <c r="E629" t="str">
        <f>LEFT(DATOS[[#This Row],[Información]],DATOS[[#This Row],[separador]]-1)</f>
        <v>España</v>
      </c>
      <c r="F629" t="str">
        <f>RIGHT(DATOS[[#This Row],[Información]],DATOS[[#This Row],[Largo]]-DATOS[[#This Row],[separador]])</f>
        <v>Manuel Antonio</v>
      </c>
      <c r="G629" s="2">
        <v>43865</v>
      </c>
      <c r="H629" s="19" t="str">
        <f>TEXT(DATOS[[#This Row],[Fecha Ingreso]],"ddd")</f>
        <v>mar</v>
      </c>
      <c r="I629" s="20" t="str">
        <f>TEXT(DATOS[[#This Row],[Fecha Ingreso]],"mmmm")</f>
        <v>febrero</v>
      </c>
      <c r="J629" s="20" t="str">
        <f>TEXT(DATOS[[#This Row],[Fecha Ingreso]],"yyyy")</f>
        <v>2020</v>
      </c>
      <c r="K629" s="3">
        <v>3693</v>
      </c>
      <c r="L629" s="5">
        <v>210.07</v>
      </c>
    </row>
    <row r="630" spans="1:12" x14ac:dyDescent="0.3">
      <c r="A630" t="s">
        <v>634</v>
      </c>
      <c r="B630" t="s">
        <v>970</v>
      </c>
      <c r="C630">
        <f>LEN(DATOS[[#This Row],[Información]])</f>
        <v>24</v>
      </c>
      <c r="D630">
        <f>FIND("-",DATOS[[#This Row],[Información]])</f>
        <v>15</v>
      </c>
      <c r="E630" t="str">
        <f>LEFT(DATOS[[#This Row],[Información]],DATOS[[#This Row],[separador]]-1)</f>
        <v>Estados Unidos</v>
      </c>
      <c r="F630" t="str">
        <f>RIGHT(DATOS[[#This Row],[Información]],DATOS[[#This Row],[Largo]]-DATOS[[#This Row],[separador]])</f>
        <v>Sarapiquí</v>
      </c>
      <c r="G630" s="2">
        <v>43855</v>
      </c>
      <c r="H630" s="19" t="str">
        <f>TEXT(DATOS[[#This Row],[Fecha Ingreso]],"ddd")</f>
        <v>sáb</v>
      </c>
      <c r="I630" s="20" t="str">
        <f>TEXT(DATOS[[#This Row],[Fecha Ingreso]],"mmmm")</f>
        <v>enero</v>
      </c>
      <c r="J630" s="20" t="str">
        <f>TEXT(DATOS[[#This Row],[Fecha Ingreso]],"yyyy")</f>
        <v>2020</v>
      </c>
      <c r="K630" s="3">
        <v>3753</v>
      </c>
      <c r="L630" s="5">
        <v>244.94</v>
      </c>
    </row>
    <row r="631" spans="1:12" x14ac:dyDescent="0.3">
      <c r="A631" t="s">
        <v>635</v>
      </c>
      <c r="B631" t="s">
        <v>989</v>
      </c>
      <c r="C631">
        <f>LEN(DATOS[[#This Row],[Información]])</f>
        <v>17</v>
      </c>
      <c r="D631">
        <f>FIND("-",DATOS[[#This Row],[Información]])</f>
        <v>10</v>
      </c>
      <c r="E631" t="str">
        <f>LEFT(DATOS[[#This Row],[Información]],DATOS[[#This Row],[separador]]-1)</f>
        <v>Argentina</v>
      </c>
      <c r="F631" t="str">
        <f>RIGHT(DATOS[[#This Row],[Información]],DATOS[[#This Row],[Largo]]-DATOS[[#This Row],[separador]])</f>
        <v>Liberia</v>
      </c>
      <c r="G631" s="2">
        <v>43832</v>
      </c>
      <c r="H631" s="19" t="str">
        <f>TEXT(DATOS[[#This Row],[Fecha Ingreso]],"ddd")</f>
        <v>jue</v>
      </c>
      <c r="I631" s="20" t="str">
        <f>TEXT(DATOS[[#This Row],[Fecha Ingreso]],"mmmm")</f>
        <v>enero</v>
      </c>
      <c r="J631" s="20" t="str">
        <f>TEXT(DATOS[[#This Row],[Fecha Ingreso]],"yyyy")</f>
        <v>2020</v>
      </c>
      <c r="K631" s="3">
        <v>9964</v>
      </c>
      <c r="L631" s="5">
        <v>455.59</v>
      </c>
    </row>
    <row r="632" spans="1:12" x14ac:dyDescent="0.3">
      <c r="A632" t="s">
        <v>636</v>
      </c>
      <c r="B632" t="s">
        <v>1018</v>
      </c>
      <c r="C632">
        <f>LEN(DATOS[[#This Row],[Información]])</f>
        <v>19</v>
      </c>
      <c r="D632">
        <f>FIND("-",DATOS[[#This Row],[Información]])</f>
        <v>9</v>
      </c>
      <c r="E632" t="str">
        <f>LEFT(DATOS[[#This Row],[Información]],DATOS[[#This Row],[separador]]-1)</f>
        <v>Alemania</v>
      </c>
      <c r="F632" t="str">
        <f>RIGHT(DATOS[[#This Row],[Información]],DATOS[[#This Row],[Largo]]-DATOS[[#This Row],[separador]])</f>
        <v>Dominicana</v>
      </c>
      <c r="G632" s="2">
        <v>43833</v>
      </c>
      <c r="H632" s="19" t="str">
        <f>TEXT(DATOS[[#This Row],[Fecha Ingreso]],"ddd")</f>
        <v>vie</v>
      </c>
      <c r="I632" s="20" t="str">
        <f>TEXT(DATOS[[#This Row],[Fecha Ingreso]],"mmmm")</f>
        <v>enero</v>
      </c>
      <c r="J632" s="20" t="str">
        <f>TEXT(DATOS[[#This Row],[Fecha Ingreso]],"yyyy")</f>
        <v>2020</v>
      </c>
      <c r="K632" s="3">
        <v>7474</v>
      </c>
      <c r="L632" s="5">
        <v>192.33</v>
      </c>
    </row>
    <row r="633" spans="1:12" x14ac:dyDescent="0.3">
      <c r="A633" t="s">
        <v>637</v>
      </c>
      <c r="B633" t="s">
        <v>1004</v>
      </c>
      <c r="C633">
        <f>LEN(DATOS[[#This Row],[Información]])</f>
        <v>18</v>
      </c>
      <c r="D633">
        <f>FIND("-",DATOS[[#This Row],[Información]])</f>
        <v>7</v>
      </c>
      <c r="E633" t="str">
        <f>LEFT(DATOS[[#This Row],[Información]],DATOS[[#This Row],[separador]]-1)</f>
        <v>México</v>
      </c>
      <c r="F633" t="str">
        <f>RIGHT(DATOS[[#This Row],[Información]],DATOS[[#This Row],[Largo]]-DATOS[[#This Row],[separador]])</f>
        <v>Río Celeste</v>
      </c>
      <c r="G633" s="2">
        <v>43835</v>
      </c>
      <c r="H633" s="19" t="str">
        <f>TEXT(DATOS[[#This Row],[Fecha Ingreso]],"ddd")</f>
        <v>dom</v>
      </c>
      <c r="I633" s="20" t="str">
        <f>TEXT(DATOS[[#This Row],[Fecha Ingreso]],"mmmm")</f>
        <v>enero</v>
      </c>
      <c r="J633" s="20" t="str">
        <f>TEXT(DATOS[[#This Row],[Fecha Ingreso]],"yyyy")</f>
        <v>2020</v>
      </c>
      <c r="K633" s="3">
        <v>8059</v>
      </c>
      <c r="L633" s="5">
        <v>329.54</v>
      </c>
    </row>
    <row r="634" spans="1:12" x14ac:dyDescent="0.3">
      <c r="A634" t="s">
        <v>638</v>
      </c>
      <c r="B634" t="s">
        <v>1012</v>
      </c>
      <c r="C634">
        <f>LEN(DATOS[[#This Row],[Información]])</f>
        <v>17</v>
      </c>
      <c r="D634">
        <f>FIND("-",DATOS[[#This Row],[Información]])</f>
        <v>7</v>
      </c>
      <c r="E634" t="str">
        <f>LEFT(DATOS[[#This Row],[Información]],DATOS[[#This Row],[separador]]-1)</f>
        <v>España</v>
      </c>
      <c r="F634" t="str">
        <f>RIGHT(DATOS[[#This Row],[Información]],DATOS[[#This Row],[Largo]]-DATOS[[#This Row],[separador]])</f>
        <v>Dominicana</v>
      </c>
      <c r="G634" s="2">
        <v>43856</v>
      </c>
      <c r="H634" s="19" t="str">
        <f>TEXT(DATOS[[#This Row],[Fecha Ingreso]],"ddd")</f>
        <v>dom</v>
      </c>
      <c r="I634" s="20" t="str">
        <f>TEXT(DATOS[[#This Row],[Fecha Ingreso]],"mmmm")</f>
        <v>enero</v>
      </c>
      <c r="J634" s="20" t="str">
        <f>TEXT(DATOS[[#This Row],[Fecha Ingreso]],"yyyy")</f>
        <v>2020</v>
      </c>
      <c r="K634" s="3">
        <v>3538</v>
      </c>
      <c r="L634" s="5">
        <v>222.17</v>
      </c>
    </row>
    <row r="635" spans="1:12" x14ac:dyDescent="0.3">
      <c r="A635" t="s">
        <v>639</v>
      </c>
      <c r="B635" t="s">
        <v>954</v>
      </c>
      <c r="C635">
        <f>LEN(DATOS[[#This Row],[Información]])</f>
        <v>20</v>
      </c>
      <c r="D635">
        <f>FIND("-",DATOS[[#This Row],[Información]])</f>
        <v>6</v>
      </c>
      <c r="E635" t="str">
        <f>LEFT(DATOS[[#This Row],[Información]],DATOS[[#This Row],[separador]]-1)</f>
        <v>China</v>
      </c>
      <c r="F635" t="str">
        <f>RIGHT(DATOS[[#This Row],[Información]],DATOS[[#This Row],[Largo]]-DATOS[[#This Row],[separador]])</f>
        <v>Manuel Antonio</v>
      </c>
      <c r="G635" s="2">
        <v>43889</v>
      </c>
      <c r="H635" s="19" t="str">
        <f>TEXT(DATOS[[#This Row],[Fecha Ingreso]],"ddd")</f>
        <v>vie</v>
      </c>
      <c r="I635" s="20" t="str">
        <f>TEXT(DATOS[[#This Row],[Fecha Ingreso]],"mmmm")</f>
        <v>febrero</v>
      </c>
      <c r="J635" s="20" t="str">
        <f>TEXT(DATOS[[#This Row],[Fecha Ingreso]],"yyyy")</f>
        <v>2020</v>
      </c>
      <c r="K635" s="3">
        <v>4322</v>
      </c>
      <c r="L635" s="5">
        <v>408.87</v>
      </c>
    </row>
    <row r="636" spans="1:12" x14ac:dyDescent="0.3">
      <c r="A636" t="s">
        <v>640</v>
      </c>
      <c r="B636" t="s">
        <v>961</v>
      </c>
      <c r="C636">
        <f>LEN(DATOS[[#This Row],[Información]])</f>
        <v>29</v>
      </c>
      <c r="D636">
        <f>FIND("-",DATOS[[#This Row],[Información]])</f>
        <v>15</v>
      </c>
      <c r="E636" t="str">
        <f>LEFT(DATOS[[#This Row],[Información]],DATOS[[#This Row],[separador]]-1)</f>
        <v>Estados Unidos</v>
      </c>
      <c r="F636" t="str">
        <f>RIGHT(DATOS[[#This Row],[Información]],DATOS[[#This Row],[Largo]]-DATOS[[#This Row],[separador]])</f>
        <v>Manuel Antonio</v>
      </c>
      <c r="G636" s="2">
        <v>43845</v>
      </c>
      <c r="H636" s="19" t="str">
        <f>TEXT(DATOS[[#This Row],[Fecha Ingreso]],"ddd")</f>
        <v>mié</v>
      </c>
      <c r="I636" s="20" t="str">
        <f>TEXT(DATOS[[#This Row],[Fecha Ingreso]],"mmmm")</f>
        <v>enero</v>
      </c>
      <c r="J636" s="20" t="str">
        <f>TEXT(DATOS[[#This Row],[Fecha Ingreso]],"yyyy")</f>
        <v>2020</v>
      </c>
      <c r="K636" s="3">
        <v>7499</v>
      </c>
      <c r="L636" s="5">
        <v>453.59</v>
      </c>
    </row>
    <row r="637" spans="1:12" x14ac:dyDescent="0.3">
      <c r="A637" t="s">
        <v>641</v>
      </c>
      <c r="B637" t="s">
        <v>994</v>
      </c>
      <c r="C637">
        <f>LEN(DATOS[[#This Row],[Información]])</f>
        <v>14</v>
      </c>
      <c r="D637">
        <f>FIND("-",DATOS[[#This Row],[Información]])</f>
        <v>7</v>
      </c>
      <c r="E637" t="str">
        <f>LEFT(DATOS[[#This Row],[Información]],DATOS[[#This Row],[separador]]-1)</f>
        <v>España</v>
      </c>
      <c r="F637" t="str">
        <f>RIGHT(DATOS[[#This Row],[Información]],DATOS[[#This Row],[Largo]]-DATOS[[#This Row],[separador]])</f>
        <v>Fortuna</v>
      </c>
      <c r="G637" s="2">
        <v>43865</v>
      </c>
      <c r="H637" s="19" t="str">
        <f>TEXT(DATOS[[#This Row],[Fecha Ingreso]],"ddd")</f>
        <v>mar</v>
      </c>
      <c r="I637" s="20" t="str">
        <f>TEXT(DATOS[[#This Row],[Fecha Ingreso]],"mmmm")</f>
        <v>febrero</v>
      </c>
      <c r="J637" s="20" t="str">
        <f>TEXT(DATOS[[#This Row],[Fecha Ingreso]],"yyyy")</f>
        <v>2020</v>
      </c>
      <c r="K637" s="3">
        <v>5467</v>
      </c>
      <c r="L637" s="5">
        <v>241.15</v>
      </c>
    </row>
    <row r="638" spans="1:12" x14ac:dyDescent="0.3">
      <c r="A638" t="s">
        <v>642</v>
      </c>
      <c r="B638" t="s">
        <v>1004</v>
      </c>
      <c r="C638">
        <f>LEN(DATOS[[#This Row],[Información]])</f>
        <v>18</v>
      </c>
      <c r="D638">
        <f>FIND("-",DATOS[[#This Row],[Información]])</f>
        <v>7</v>
      </c>
      <c r="E638" t="str">
        <f>LEFT(DATOS[[#This Row],[Información]],DATOS[[#This Row],[separador]]-1)</f>
        <v>México</v>
      </c>
      <c r="F638" t="str">
        <f>RIGHT(DATOS[[#This Row],[Información]],DATOS[[#This Row],[Largo]]-DATOS[[#This Row],[separador]])</f>
        <v>Río Celeste</v>
      </c>
      <c r="G638" s="2">
        <v>43864</v>
      </c>
      <c r="H638" s="19" t="str">
        <f>TEXT(DATOS[[#This Row],[Fecha Ingreso]],"ddd")</f>
        <v>lun</v>
      </c>
      <c r="I638" s="20" t="str">
        <f>TEXT(DATOS[[#This Row],[Fecha Ingreso]],"mmmm")</f>
        <v>febrero</v>
      </c>
      <c r="J638" s="20" t="str">
        <f>TEXT(DATOS[[#This Row],[Fecha Ingreso]],"yyyy")</f>
        <v>2020</v>
      </c>
      <c r="K638" s="3">
        <v>3395</v>
      </c>
      <c r="L638" s="5">
        <v>345.17</v>
      </c>
    </row>
    <row r="639" spans="1:12" x14ac:dyDescent="0.3">
      <c r="A639" t="s">
        <v>643</v>
      </c>
      <c r="B639" t="s">
        <v>972</v>
      </c>
      <c r="C639">
        <f>LEN(DATOS[[#This Row],[Información]])</f>
        <v>21</v>
      </c>
      <c r="D639">
        <f>FIND("-",DATOS[[#This Row],[Información]])</f>
        <v>7</v>
      </c>
      <c r="E639" t="str">
        <f>LEFT(DATOS[[#This Row],[Información]],DATOS[[#This Row],[separador]]-1)</f>
        <v>México</v>
      </c>
      <c r="F639" t="str">
        <f>RIGHT(DATOS[[#This Row],[Información]],DATOS[[#This Row],[Largo]]-DATOS[[#This Row],[separador]])</f>
        <v>Manuel Antonio</v>
      </c>
      <c r="G639" s="2">
        <v>43883</v>
      </c>
      <c r="H639" s="19" t="str">
        <f>TEXT(DATOS[[#This Row],[Fecha Ingreso]],"ddd")</f>
        <v>sáb</v>
      </c>
      <c r="I639" s="20" t="str">
        <f>TEXT(DATOS[[#This Row],[Fecha Ingreso]],"mmmm")</f>
        <v>febrero</v>
      </c>
      <c r="J639" s="20" t="str">
        <f>TEXT(DATOS[[#This Row],[Fecha Ingreso]],"yyyy")</f>
        <v>2020</v>
      </c>
      <c r="K639" s="3">
        <v>8457</v>
      </c>
      <c r="L639" s="5">
        <v>244.02</v>
      </c>
    </row>
    <row r="640" spans="1:12" x14ac:dyDescent="0.3">
      <c r="A640" t="s">
        <v>644</v>
      </c>
      <c r="B640" t="s">
        <v>1008</v>
      </c>
      <c r="C640">
        <f>LEN(DATOS[[#This Row],[Información]])</f>
        <v>15</v>
      </c>
      <c r="D640">
        <f>FIND("-",DATOS[[#This Row],[Información]])</f>
        <v>6</v>
      </c>
      <c r="E640" t="str">
        <f>LEFT(DATOS[[#This Row],[Información]],DATOS[[#This Row],[separador]]-1)</f>
        <v>China</v>
      </c>
      <c r="F640" t="str">
        <f>RIGHT(DATOS[[#This Row],[Información]],DATOS[[#This Row],[Largo]]-DATOS[[#This Row],[separador]])</f>
        <v>Sarapiquí</v>
      </c>
      <c r="G640" s="2">
        <v>43854</v>
      </c>
      <c r="H640" s="19" t="str">
        <f>TEXT(DATOS[[#This Row],[Fecha Ingreso]],"ddd")</f>
        <v>vie</v>
      </c>
      <c r="I640" s="20" t="str">
        <f>TEXT(DATOS[[#This Row],[Fecha Ingreso]],"mmmm")</f>
        <v>enero</v>
      </c>
      <c r="J640" s="20" t="str">
        <f>TEXT(DATOS[[#This Row],[Fecha Ingreso]],"yyyy")</f>
        <v>2020</v>
      </c>
      <c r="K640" s="3">
        <v>3676</v>
      </c>
      <c r="L640" s="5">
        <v>388.8</v>
      </c>
    </row>
    <row r="641" spans="1:12" x14ac:dyDescent="0.3">
      <c r="A641" t="s">
        <v>645</v>
      </c>
      <c r="B641" t="s">
        <v>1008</v>
      </c>
      <c r="C641">
        <f>LEN(DATOS[[#This Row],[Información]])</f>
        <v>15</v>
      </c>
      <c r="D641">
        <f>FIND("-",DATOS[[#This Row],[Información]])</f>
        <v>6</v>
      </c>
      <c r="E641" t="str">
        <f>LEFT(DATOS[[#This Row],[Información]],DATOS[[#This Row],[separador]]-1)</f>
        <v>China</v>
      </c>
      <c r="F641" t="str">
        <f>RIGHT(DATOS[[#This Row],[Información]],DATOS[[#This Row],[Largo]]-DATOS[[#This Row],[separador]])</f>
        <v>Sarapiquí</v>
      </c>
      <c r="G641" s="2">
        <v>43849</v>
      </c>
      <c r="H641" s="19" t="str">
        <f>TEXT(DATOS[[#This Row],[Fecha Ingreso]],"ddd")</f>
        <v>dom</v>
      </c>
      <c r="I641" s="20" t="str">
        <f>TEXT(DATOS[[#This Row],[Fecha Ingreso]],"mmmm")</f>
        <v>enero</v>
      </c>
      <c r="J641" s="20" t="str">
        <f>TEXT(DATOS[[#This Row],[Fecha Ingreso]],"yyyy")</f>
        <v>2020</v>
      </c>
      <c r="K641" s="3">
        <v>5983</v>
      </c>
      <c r="L641" s="5">
        <v>160.34</v>
      </c>
    </row>
    <row r="642" spans="1:12" x14ac:dyDescent="0.3">
      <c r="A642" t="s">
        <v>646</v>
      </c>
      <c r="B642" t="s">
        <v>998</v>
      </c>
      <c r="C642">
        <f>LEN(DATOS[[#This Row],[Información]])</f>
        <v>17</v>
      </c>
      <c r="D642">
        <f>FIND("-",DATOS[[#This Row],[Información]])</f>
        <v>6</v>
      </c>
      <c r="E642" t="str">
        <f>LEFT(DATOS[[#This Row],[Información]],DATOS[[#This Row],[separador]]-1)</f>
        <v>China</v>
      </c>
      <c r="F642" t="str">
        <f>RIGHT(DATOS[[#This Row],[Información]],DATOS[[#This Row],[Largo]]-DATOS[[#This Row],[separador]])</f>
        <v>Volcán Poás</v>
      </c>
      <c r="G642" s="2">
        <v>43876</v>
      </c>
      <c r="H642" s="19" t="str">
        <f>TEXT(DATOS[[#This Row],[Fecha Ingreso]],"ddd")</f>
        <v>sáb</v>
      </c>
      <c r="I642" s="20" t="str">
        <f>TEXT(DATOS[[#This Row],[Fecha Ingreso]],"mmmm")</f>
        <v>febrero</v>
      </c>
      <c r="J642" s="20" t="str">
        <f>TEXT(DATOS[[#This Row],[Fecha Ingreso]],"yyyy")</f>
        <v>2020</v>
      </c>
      <c r="K642" s="3">
        <v>118</v>
      </c>
      <c r="L642" s="5">
        <v>452.72</v>
      </c>
    </row>
    <row r="643" spans="1:12" x14ac:dyDescent="0.3">
      <c r="A643" t="s">
        <v>647</v>
      </c>
      <c r="B643" t="s">
        <v>982</v>
      </c>
      <c r="C643">
        <f>LEN(DATOS[[#This Row],[Información]])</f>
        <v>18</v>
      </c>
      <c r="D643">
        <f>FIND("-",DATOS[[#This Row],[Información]])</f>
        <v>7</v>
      </c>
      <c r="E643" t="str">
        <f>LEFT(DATOS[[#This Row],[Información]],DATOS[[#This Row],[separador]]-1)</f>
        <v>México</v>
      </c>
      <c r="F643" t="str">
        <f>RIGHT(DATOS[[#This Row],[Información]],DATOS[[#This Row],[Largo]]-DATOS[[#This Row],[separador]])</f>
        <v>Volcán Poás</v>
      </c>
      <c r="G643" s="2">
        <v>43871</v>
      </c>
      <c r="H643" s="19" t="str">
        <f>TEXT(DATOS[[#This Row],[Fecha Ingreso]],"ddd")</f>
        <v>lun</v>
      </c>
      <c r="I643" s="20" t="str">
        <f>TEXT(DATOS[[#This Row],[Fecha Ingreso]],"mmmm")</f>
        <v>febrero</v>
      </c>
      <c r="J643" s="20" t="str">
        <f>TEXT(DATOS[[#This Row],[Fecha Ingreso]],"yyyy")</f>
        <v>2020</v>
      </c>
      <c r="K643" s="3">
        <v>8706</v>
      </c>
      <c r="L643" s="5">
        <v>195.82</v>
      </c>
    </row>
    <row r="644" spans="1:12" x14ac:dyDescent="0.3">
      <c r="A644" t="s">
        <v>648</v>
      </c>
      <c r="B644" t="s">
        <v>1013</v>
      </c>
      <c r="C644">
        <f>LEN(DATOS[[#This Row],[Información]])</f>
        <v>21</v>
      </c>
      <c r="D644">
        <f>FIND("-",DATOS[[#This Row],[Información]])</f>
        <v>12</v>
      </c>
      <c r="E644" t="str">
        <f>LEFT(DATOS[[#This Row],[Información]],DATOS[[#This Row],[separador]]-1)</f>
        <v>Reino Unido</v>
      </c>
      <c r="F644" t="str">
        <f>RIGHT(DATOS[[#This Row],[Información]],DATOS[[#This Row],[Largo]]-DATOS[[#This Row],[separador]])</f>
        <v>Sarapiquí</v>
      </c>
      <c r="G644" s="2">
        <v>43861</v>
      </c>
      <c r="H644" s="19" t="str">
        <f>TEXT(DATOS[[#This Row],[Fecha Ingreso]],"ddd")</f>
        <v>vie</v>
      </c>
      <c r="I644" s="20" t="str">
        <f>TEXT(DATOS[[#This Row],[Fecha Ingreso]],"mmmm")</f>
        <v>enero</v>
      </c>
      <c r="J644" s="20" t="str">
        <f>TEXT(DATOS[[#This Row],[Fecha Ingreso]],"yyyy")</f>
        <v>2020</v>
      </c>
      <c r="K644" s="3">
        <v>2765</v>
      </c>
      <c r="L644" s="5">
        <v>265.86</v>
      </c>
    </row>
    <row r="645" spans="1:12" x14ac:dyDescent="0.3">
      <c r="A645" t="s">
        <v>649</v>
      </c>
      <c r="B645" t="s">
        <v>1009</v>
      </c>
      <c r="C645">
        <f>LEN(DATOS[[#This Row],[Información]])</f>
        <v>18</v>
      </c>
      <c r="D645">
        <f>FIND("-",DATOS[[#This Row],[Información]])</f>
        <v>10</v>
      </c>
      <c r="E645" t="str">
        <f>LEFT(DATOS[[#This Row],[Información]],DATOS[[#This Row],[separador]]-1)</f>
        <v>Argentina</v>
      </c>
      <c r="F645" t="str">
        <f>RIGHT(DATOS[[#This Row],[Información]],DATOS[[#This Row],[Largo]]-DATOS[[#This Row],[separador]])</f>
        <v>San José</v>
      </c>
      <c r="G645" s="2">
        <v>43864</v>
      </c>
      <c r="H645" s="19" t="str">
        <f>TEXT(DATOS[[#This Row],[Fecha Ingreso]],"ddd")</f>
        <v>lun</v>
      </c>
      <c r="I645" s="20" t="str">
        <f>TEXT(DATOS[[#This Row],[Fecha Ingreso]],"mmmm")</f>
        <v>febrero</v>
      </c>
      <c r="J645" s="20" t="str">
        <f>TEXT(DATOS[[#This Row],[Fecha Ingreso]],"yyyy")</f>
        <v>2020</v>
      </c>
      <c r="K645" s="3">
        <v>3122</v>
      </c>
      <c r="L645" s="5">
        <v>403.28</v>
      </c>
    </row>
    <row r="646" spans="1:12" x14ac:dyDescent="0.3">
      <c r="A646" t="s">
        <v>650</v>
      </c>
      <c r="B646" t="s">
        <v>995</v>
      </c>
      <c r="C646">
        <f>LEN(DATOS[[#This Row],[Información]])</f>
        <v>23</v>
      </c>
      <c r="D646">
        <f>FIND("-",DATOS[[#This Row],[Información]])</f>
        <v>12</v>
      </c>
      <c r="E646" t="str">
        <f>LEFT(DATOS[[#This Row],[Información]],DATOS[[#This Row],[separador]]-1)</f>
        <v>Reino Unido</v>
      </c>
      <c r="F646" t="str">
        <f>RIGHT(DATOS[[#This Row],[Información]],DATOS[[#This Row],[Largo]]-DATOS[[#This Row],[separador]])</f>
        <v>Volcán Poás</v>
      </c>
      <c r="G646" s="2">
        <v>43852</v>
      </c>
      <c r="H646" s="19" t="str">
        <f>TEXT(DATOS[[#This Row],[Fecha Ingreso]],"ddd")</f>
        <v>mié</v>
      </c>
      <c r="I646" s="20" t="str">
        <f>TEXT(DATOS[[#This Row],[Fecha Ingreso]],"mmmm")</f>
        <v>enero</v>
      </c>
      <c r="J646" s="20" t="str">
        <f>TEXT(DATOS[[#This Row],[Fecha Ingreso]],"yyyy")</f>
        <v>2020</v>
      </c>
      <c r="K646" s="3">
        <v>785</v>
      </c>
      <c r="L646" s="5">
        <v>237.5</v>
      </c>
    </row>
    <row r="647" spans="1:12" x14ac:dyDescent="0.3">
      <c r="A647" t="s">
        <v>651</v>
      </c>
      <c r="B647" t="s">
        <v>977</v>
      </c>
      <c r="C647">
        <f>LEN(DATOS[[#This Row],[Información]])</f>
        <v>20</v>
      </c>
      <c r="D647">
        <f>FIND("-",DATOS[[#This Row],[Información]])</f>
        <v>12</v>
      </c>
      <c r="E647" t="str">
        <f>LEFT(DATOS[[#This Row],[Información]],DATOS[[#This Row],[separador]]-1)</f>
        <v>Reino Unido</v>
      </c>
      <c r="F647" t="str">
        <f>RIGHT(DATOS[[#This Row],[Información]],DATOS[[#This Row],[Largo]]-DATOS[[#This Row],[separador]])</f>
        <v>San José</v>
      </c>
      <c r="G647" s="2">
        <v>43869</v>
      </c>
      <c r="H647" s="19" t="str">
        <f>TEXT(DATOS[[#This Row],[Fecha Ingreso]],"ddd")</f>
        <v>sáb</v>
      </c>
      <c r="I647" s="20" t="str">
        <f>TEXT(DATOS[[#This Row],[Fecha Ingreso]],"mmmm")</f>
        <v>febrero</v>
      </c>
      <c r="J647" s="20" t="str">
        <f>TEXT(DATOS[[#This Row],[Fecha Ingreso]],"yyyy")</f>
        <v>2020</v>
      </c>
      <c r="K647" s="3">
        <v>2845</v>
      </c>
      <c r="L647" s="5">
        <v>412.48</v>
      </c>
    </row>
    <row r="648" spans="1:12" x14ac:dyDescent="0.3">
      <c r="A648" t="s">
        <v>652</v>
      </c>
      <c r="B648" t="s">
        <v>969</v>
      </c>
      <c r="C648">
        <f>LEN(DATOS[[#This Row],[Información]])</f>
        <v>22</v>
      </c>
      <c r="D648">
        <f>FIND("-",DATOS[[#This Row],[Información]])</f>
        <v>15</v>
      </c>
      <c r="E648" t="str">
        <f>LEFT(DATOS[[#This Row],[Información]],DATOS[[#This Row],[separador]]-1)</f>
        <v>Estados Unidos</v>
      </c>
      <c r="F648" t="str">
        <f>RIGHT(DATOS[[#This Row],[Información]],DATOS[[#This Row],[Largo]]-DATOS[[#This Row],[separador]])</f>
        <v>Fortuna</v>
      </c>
      <c r="G648" s="2">
        <v>43837</v>
      </c>
      <c r="H648" s="19" t="str">
        <f>TEXT(DATOS[[#This Row],[Fecha Ingreso]],"ddd")</f>
        <v>mar</v>
      </c>
      <c r="I648" s="20" t="str">
        <f>TEXT(DATOS[[#This Row],[Fecha Ingreso]],"mmmm")</f>
        <v>enero</v>
      </c>
      <c r="J648" s="20" t="str">
        <f>TEXT(DATOS[[#This Row],[Fecha Ingreso]],"yyyy")</f>
        <v>2020</v>
      </c>
      <c r="K648" s="3">
        <v>359</v>
      </c>
      <c r="L648" s="5">
        <v>250.03</v>
      </c>
    </row>
    <row r="649" spans="1:12" x14ac:dyDescent="0.3">
      <c r="A649" t="s">
        <v>653</v>
      </c>
      <c r="B649" t="s">
        <v>982</v>
      </c>
      <c r="C649">
        <f>LEN(DATOS[[#This Row],[Información]])</f>
        <v>18</v>
      </c>
      <c r="D649">
        <f>FIND("-",DATOS[[#This Row],[Información]])</f>
        <v>7</v>
      </c>
      <c r="E649" t="str">
        <f>LEFT(DATOS[[#This Row],[Información]],DATOS[[#This Row],[separador]]-1)</f>
        <v>México</v>
      </c>
      <c r="F649" t="str">
        <f>RIGHT(DATOS[[#This Row],[Información]],DATOS[[#This Row],[Largo]]-DATOS[[#This Row],[separador]])</f>
        <v>Volcán Poás</v>
      </c>
      <c r="G649" s="2">
        <v>43842</v>
      </c>
      <c r="H649" s="19" t="str">
        <f>TEXT(DATOS[[#This Row],[Fecha Ingreso]],"ddd")</f>
        <v>dom</v>
      </c>
      <c r="I649" s="20" t="str">
        <f>TEXT(DATOS[[#This Row],[Fecha Ingreso]],"mmmm")</f>
        <v>enero</v>
      </c>
      <c r="J649" s="20" t="str">
        <f>TEXT(DATOS[[#This Row],[Fecha Ingreso]],"yyyy")</f>
        <v>2020</v>
      </c>
      <c r="K649" s="3">
        <v>5187</v>
      </c>
      <c r="L649" s="5">
        <v>276.76</v>
      </c>
    </row>
    <row r="650" spans="1:12" x14ac:dyDescent="0.3">
      <c r="A650" t="s">
        <v>654</v>
      </c>
      <c r="B650" t="s">
        <v>977</v>
      </c>
      <c r="C650">
        <f>LEN(DATOS[[#This Row],[Información]])</f>
        <v>20</v>
      </c>
      <c r="D650">
        <f>FIND("-",DATOS[[#This Row],[Información]])</f>
        <v>12</v>
      </c>
      <c r="E650" t="str">
        <f>LEFT(DATOS[[#This Row],[Información]],DATOS[[#This Row],[separador]]-1)</f>
        <v>Reino Unido</v>
      </c>
      <c r="F650" t="str">
        <f>RIGHT(DATOS[[#This Row],[Información]],DATOS[[#This Row],[Largo]]-DATOS[[#This Row],[separador]])</f>
        <v>San José</v>
      </c>
      <c r="G650" s="2">
        <v>43835</v>
      </c>
      <c r="H650" s="19" t="str">
        <f>TEXT(DATOS[[#This Row],[Fecha Ingreso]],"ddd")</f>
        <v>dom</v>
      </c>
      <c r="I650" s="20" t="str">
        <f>TEXT(DATOS[[#This Row],[Fecha Ingreso]],"mmmm")</f>
        <v>enero</v>
      </c>
      <c r="J650" s="20" t="str">
        <f>TEXT(DATOS[[#This Row],[Fecha Ingreso]],"yyyy")</f>
        <v>2020</v>
      </c>
      <c r="K650" s="3">
        <v>9987</v>
      </c>
      <c r="L650" s="5">
        <v>299.60000000000002</v>
      </c>
    </row>
    <row r="651" spans="1:12" x14ac:dyDescent="0.3">
      <c r="A651" t="s">
        <v>655</v>
      </c>
      <c r="B651" t="s">
        <v>956</v>
      </c>
      <c r="C651">
        <f>LEN(DATOS[[#This Row],[Información]])</f>
        <v>24</v>
      </c>
      <c r="D651">
        <f>FIND("-",DATOS[[#This Row],[Información]])</f>
        <v>12</v>
      </c>
      <c r="E651" t="str">
        <f>LEFT(DATOS[[#This Row],[Información]],DATOS[[#This Row],[separador]]-1)</f>
        <v>Reino Unido</v>
      </c>
      <c r="F651" t="str">
        <f>RIGHT(DATOS[[#This Row],[Información]],DATOS[[#This Row],[Largo]]-DATOS[[#This Row],[separador]])</f>
        <v>Puerto Viejo</v>
      </c>
      <c r="G651" s="2">
        <v>43869</v>
      </c>
      <c r="H651" s="19" t="str">
        <f>TEXT(DATOS[[#This Row],[Fecha Ingreso]],"ddd")</f>
        <v>sáb</v>
      </c>
      <c r="I651" s="20" t="str">
        <f>TEXT(DATOS[[#This Row],[Fecha Ingreso]],"mmmm")</f>
        <v>febrero</v>
      </c>
      <c r="J651" s="20" t="str">
        <f>TEXT(DATOS[[#This Row],[Fecha Ingreso]],"yyyy")</f>
        <v>2020</v>
      </c>
      <c r="K651" s="3">
        <v>5091</v>
      </c>
      <c r="L651" s="5">
        <v>78.819999999999993</v>
      </c>
    </row>
    <row r="652" spans="1:12" x14ac:dyDescent="0.3">
      <c r="A652" t="s">
        <v>656</v>
      </c>
      <c r="B652" t="s">
        <v>1003</v>
      </c>
      <c r="C652">
        <f>LEN(DATOS[[#This Row],[Información]])</f>
        <v>14</v>
      </c>
      <c r="D652">
        <f>FIND("-",DATOS[[#This Row],[Información]])</f>
        <v>7</v>
      </c>
      <c r="E652" t="str">
        <f>LEFT(DATOS[[#This Row],[Información]],DATOS[[#This Row],[separador]]-1)</f>
        <v>Canadá</v>
      </c>
      <c r="F652" t="str">
        <f>RIGHT(DATOS[[#This Row],[Información]],DATOS[[#This Row],[Largo]]-DATOS[[#This Row],[separador]])</f>
        <v>Liberia</v>
      </c>
      <c r="G652" s="2">
        <v>43871</v>
      </c>
      <c r="H652" s="19" t="str">
        <f>TEXT(DATOS[[#This Row],[Fecha Ingreso]],"ddd")</f>
        <v>lun</v>
      </c>
      <c r="I652" s="20" t="str">
        <f>TEXT(DATOS[[#This Row],[Fecha Ingreso]],"mmmm")</f>
        <v>febrero</v>
      </c>
      <c r="J652" s="20" t="str">
        <f>TEXT(DATOS[[#This Row],[Fecha Ingreso]],"yyyy")</f>
        <v>2020</v>
      </c>
      <c r="K652" s="3">
        <v>9061</v>
      </c>
      <c r="L652" s="5">
        <v>54.04</v>
      </c>
    </row>
    <row r="653" spans="1:12" x14ac:dyDescent="0.3">
      <c r="A653" t="s">
        <v>657</v>
      </c>
      <c r="B653" t="s">
        <v>957</v>
      </c>
      <c r="C653">
        <f>LEN(DATOS[[#This Row],[Información]])</f>
        <v>24</v>
      </c>
      <c r="D653">
        <f>FIND("-",DATOS[[#This Row],[Información]])</f>
        <v>10</v>
      </c>
      <c r="E653" t="str">
        <f>LEFT(DATOS[[#This Row],[Información]],DATOS[[#This Row],[separador]]-1)</f>
        <v>Argentina</v>
      </c>
      <c r="F653" t="str">
        <f>RIGHT(DATOS[[#This Row],[Información]],DATOS[[#This Row],[Largo]]-DATOS[[#This Row],[separador]])</f>
        <v>Manuel Antonio</v>
      </c>
      <c r="G653" s="2">
        <v>43864</v>
      </c>
      <c r="H653" s="19" t="str">
        <f>TEXT(DATOS[[#This Row],[Fecha Ingreso]],"ddd")</f>
        <v>lun</v>
      </c>
      <c r="I653" s="20" t="str">
        <f>TEXT(DATOS[[#This Row],[Fecha Ingreso]],"mmmm")</f>
        <v>febrero</v>
      </c>
      <c r="J653" s="20" t="str">
        <f>TEXT(DATOS[[#This Row],[Fecha Ingreso]],"yyyy")</f>
        <v>2020</v>
      </c>
      <c r="K653" s="3">
        <v>8398</v>
      </c>
      <c r="L653" s="5">
        <v>270.97000000000003</v>
      </c>
    </row>
    <row r="654" spans="1:12" x14ac:dyDescent="0.3">
      <c r="A654" t="s">
        <v>658</v>
      </c>
      <c r="B654" t="s">
        <v>963</v>
      </c>
      <c r="C654">
        <f>LEN(DATOS[[#This Row],[Información]])</f>
        <v>15</v>
      </c>
      <c r="D654">
        <f>FIND("-",DATOS[[#This Row],[Información]])</f>
        <v>7</v>
      </c>
      <c r="E654" t="str">
        <f>LEFT(DATOS[[#This Row],[Información]],DATOS[[#This Row],[separador]]-1)</f>
        <v>España</v>
      </c>
      <c r="F654" t="str">
        <f>RIGHT(DATOS[[#This Row],[Información]],DATOS[[#This Row],[Largo]]-DATOS[[#This Row],[separador]])</f>
        <v>San José</v>
      </c>
      <c r="G654" s="2">
        <v>43839</v>
      </c>
      <c r="H654" s="19" t="str">
        <f>TEXT(DATOS[[#This Row],[Fecha Ingreso]],"ddd")</f>
        <v>jue</v>
      </c>
      <c r="I654" s="20" t="str">
        <f>TEXT(DATOS[[#This Row],[Fecha Ingreso]],"mmmm")</f>
        <v>enero</v>
      </c>
      <c r="J654" s="20" t="str">
        <f>TEXT(DATOS[[#This Row],[Fecha Ingreso]],"yyyy")</f>
        <v>2020</v>
      </c>
      <c r="K654" s="3">
        <v>2197</v>
      </c>
      <c r="L654" s="5">
        <v>89.36</v>
      </c>
    </row>
    <row r="655" spans="1:12" x14ac:dyDescent="0.3">
      <c r="A655" t="s">
        <v>659</v>
      </c>
      <c r="B655" t="s">
        <v>978</v>
      </c>
      <c r="C655">
        <f>LEN(DATOS[[#This Row],[Información]])</f>
        <v>16</v>
      </c>
      <c r="D655">
        <f>FIND("-",DATOS[[#This Row],[Información]])</f>
        <v>6</v>
      </c>
      <c r="E655" t="str">
        <f>LEFT(DATOS[[#This Row],[Información]],DATOS[[#This Row],[separador]]-1)</f>
        <v>China</v>
      </c>
      <c r="F655" t="str">
        <f>RIGHT(DATOS[[#This Row],[Información]],DATOS[[#This Row],[Largo]]-DATOS[[#This Row],[separador]])</f>
        <v>Dominicana</v>
      </c>
      <c r="G655" s="2">
        <v>43833</v>
      </c>
      <c r="H655" s="19" t="str">
        <f>TEXT(DATOS[[#This Row],[Fecha Ingreso]],"ddd")</f>
        <v>vie</v>
      </c>
      <c r="I655" s="20" t="str">
        <f>TEXT(DATOS[[#This Row],[Fecha Ingreso]],"mmmm")</f>
        <v>enero</v>
      </c>
      <c r="J655" s="20" t="str">
        <f>TEXT(DATOS[[#This Row],[Fecha Ingreso]],"yyyy")</f>
        <v>2020</v>
      </c>
      <c r="K655" s="3">
        <v>1362</v>
      </c>
      <c r="L655" s="5">
        <v>64.81</v>
      </c>
    </row>
    <row r="656" spans="1:12" x14ac:dyDescent="0.3">
      <c r="A656" t="s">
        <v>660</v>
      </c>
      <c r="B656" t="s">
        <v>985</v>
      </c>
      <c r="C656">
        <f>LEN(DATOS[[#This Row],[Información]])</f>
        <v>20</v>
      </c>
      <c r="D656">
        <f>FIND("-",DATOS[[#This Row],[Información]])</f>
        <v>9</v>
      </c>
      <c r="E656" t="str">
        <f>LEFT(DATOS[[#This Row],[Información]],DATOS[[#This Row],[separador]]-1)</f>
        <v>Alemania</v>
      </c>
      <c r="F656" t="str">
        <f>RIGHT(DATOS[[#This Row],[Información]],DATOS[[#This Row],[Largo]]-DATOS[[#This Row],[separador]])</f>
        <v>Río Celeste</v>
      </c>
      <c r="G656" s="2">
        <v>43859</v>
      </c>
      <c r="H656" s="19" t="str">
        <f>TEXT(DATOS[[#This Row],[Fecha Ingreso]],"ddd")</f>
        <v>mié</v>
      </c>
      <c r="I656" s="20" t="str">
        <f>TEXT(DATOS[[#This Row],[Fecha Ingreso]],"mmmm")</f>
        <v>enero</v>
      </c>
      <c r="J656" s="20" t="str">
        <f>TEXT(DATOS[[#This Row],[Fecha Ingreso]],"yyyy")</f>
        <v>2020</v>
      </c>
      <c r="K656" s="3">
        <v>8942</v>
      </c>
      <c r="L656" s="5">
        <v>476.65</v>
      </c>
    </row>
    <row r="657" spans="1:12" x14ac:dyDescent="0.3">
      <c r="A657" t="s">
        <v>661</v>
      </c>
      <c r="B657" t="s">
        <v>1014</v>
      </c>
      <c r="C657">
        <f>LEN(DATOS[[#This Row],[Información]])</f>
        <v>19</v>
      </c>
      <c r="D657">
        <f>FIND("-",DATOS[[#This Row],[Información]])</f>
        <v>12</v>
      </c>
      <c r="E657" t="str">
        <f>LEFT(DATOS[[#This Row],[Información]],DATOS[[#This Row],[separador]]-1)</f>
        <v>Reino Unido</v>
      </c>
      <c r="F657" t="str">
        <f>RIGHT(DATOS[[#This Row],[Información]],DATOS[[#This Row],[Largo]]-DATOS[[#This Row],[separador]])</f>
        <v>Fortuna</v>
      </c>
      <c r="G657" s="2">
        <v>43890</v>
      </c>
      <c r="H657" s="19" t="str">
        <f>TEXT(DATOS[[#This Row],[Fecha Ingreso]],"ddd")</f>
        <v>sáb</v>
      </c>
      <c r="I657" s="20" t="str">
        <f>TEXT(DATOS[[#This Row],[Fecha Ingreso]],"mmmm")</f>
        <v>febrero</v>
      </c>
      <c r="J657" s="20" t="str">
        <f>TEXT(DATOS[[#This Row],[Fecha Ingreso]],"yyyy")</f>
        <v>2020</v>
      </c>
      <c r="K657" s="3">
        <v>4315</v>
      </c>
      <c r="L657" s="5">
        <v>259.22000000000003</v>
      </c>
    </row>
    <row r="658" spans="1:12" x14ac:dyDescent="0.3">
      <c r="A658" t="s">
        <v>662</v>
      </c>
      <c r="B658" t="s">
        <v>1014</v>
      </c>
      <c r="C658">
        <f>LEN(DATOS[[#This Row],[Información]])</f>
        <v>19</v>
      </c>
      <c r="D658">
        <f>FIND("-",DATOS[[#This Row],[Información]])</f>
        <v>12</v>
      </c>
      <c r="E658" t="str">
        <f>LEFT(DATOS[[#This Row],[Información]],DATOS[[#This Row],[separador]]-1)</f>
        <v>Reino Unido</v>
      </c>
      <c r="F658" t="str">
        <f>RIGHT(DATOS[[#This Row],[Información]],DATOS[[#This Row],[Largo]]-DATOS[[#This Row],[separador]])</f>
        <v>Fortuna</v>
      </c>
      <c r="G658" s="2">
        <v>43844</v>
      </c>
      <c r="H658" s="19" t="str">
        <f>TEXT(DATOS[[#This Row],[Fecha Ingreso]],"ddd")</f>
        <v>mar</v>
      </c>
      <c r="I658" s="20" t="str">
        <f>TEXT(DATOS[[#This Row],[Fecha Ingreso]],"mmmm")</f>
        <v>enero</v>
      </c>
      <c r="J658" s="20" t="str">
        <f>TEXT(DATOS[[#This Row],[Fecha Ingreso]],"yyyy")</f>
        <v>2020</v>
      </c>
      <c r="K658" s="3">
        <v>7188</v>
      </c>
      <c r="L658" s="5">
        <v>144.49</v>
      </c>
    </row>
    <row r="659" spans="1:12" x14ac:dyDescent="0.3">
      <c r="A659" t="s">
        <v>663</v>
      </c>
      <c r="B659" t="s">
        <v>1008</v>
      </c>
      <c r="C659">
        <f>LEN(DATOS[[#This Row],[Información]])</f>
        <v>15</v>
      </c>
      <c r="D659">
        <f>FIND("-",DATOS[[#This Row],[Información]])</f>
        <v>6</v>
      </c>
      <c r="E659" t="str">
        <f>LEFT(DATOS[[#This Row],[Información]],DATOS[[#This Row],[separador]]-1)</f>
        <v>China</v>
      </c>
      <c r="F659" t="str">
        <f>RIGHT(DATOS[[#This Row],[Información]],DATOS[[#This Row],[Largo]]-DATOS[[#This Row],[separador]])</f>
        <v>Sarapiquí</v>
      </c>
      <c r="G659" s="2">
        <v>43856</v>
      </c>
      <c r="H659" s="19" t="str">
        <f>TEXT(DATOS[[#This Row],[Fecha Ingreso]],"ddd")</f>
        <v>dom</v>
      </c>
      <c r="I659" s="20" t="str">
        <f>TEXT(DATOS[[#This Row],[Fecha Ingreso]],"mmmm")</f>
        <v>enero</v>
      </c>
      <c r="J659" s="20" t="str">
        <f>TEXT(DATOS[[#This Row],[Fecha Ingreso]],"yyyy")</f>
        <v>2020</v>
      </c>
      <c r="K659" s="3">
        <v>5774</v>
      </c>
      <c r="L659" s="5">
        <v>482.77</v>
      </c>
    </row>
    <row r="660" spans="1:12" x14ac:dyDescent="0.3">
      <c r="A660" t="s">
        <v>664</v>
      </c>
      <c r="B660" t="s">
        <v>1007</v>
      </c>
      <c r="C660">
        <f>LEN(DATOS[[#This Row],[Información]])</f>
        <v>15</v>
      </c>
      <c r="D660">
        <f>FIND("-",DATOS[[#This Row],[Información]])</f>
        <v>7</v>
      </c>
      <c r="E660" t="str">
        <f>LEFT(DATOS[[#This Row],[Información]],DATOS[[#This Row],[separador]]-1)</f>
        <v>México</v>
      </c>
      <c r="F660" t="str">
        <f>RIGHT(DATOS[[#This Row],[Información]],DATOS[[#This Row],[Largo]]-DATOS[[#This Row],[separador]])</f>
        <v>San José</v>
      </c>
      <c r="G660" s="2">
        <v>43879</v>
      </c>
      <c r="H660" s="19" t="str">
        <f>TEXT(DATOS[[#This Row],[Fecha Ingreso]],"ddd")</f>
        <v>mar</v>
      </c>
      <c r="I660" s="20" t="str">
        <f>TEXT(DATOS[[#This Row],[Fecha Ingreso]],"mmmm")</f>
        <v>febrero</v>
      </c>
      <c r="J660" s="20" t="str">
        <f>TEXT(DATOS[[#This Row],[Fecha Ingreso]],"yyyy")</f>
        <v>2020</v>
      </c>
      <c r="K660" s="3">
        <v>1003</v>
      </c>
      <c r="L660" s="5">
        <v>275.33</v>
      </c>
    </row>
    <row r="661" spans="1:12" x14ac:dyDescent="0.3">
      <c r="A661" t="s">
        <v>665</v>
      </c>
      <c r="B661" t="s">
        <v>994</v>
      </c>
      <c r="C661">
        <f>LEN(DATOS[[#This Row],[Información]])</f>
        <v>14</v>
      </c>
      <c r="D661">
        <f>FIND("-",DATOS[[#This Row],[Información]])</f>
        <v>7</v>
      </c>
      <c r="E661" t="str">
        <f>LEFT(DATOS[[#This Row],[Información]],DATOS[[#This Row],[separador]]-1)</f>
        <v>España</v>
      </c>
      <c r="F661" t="str">
        <f>RIGHT(DATOS[[#This Row],[Información]],DATOS[[#This Row],[Largo]]-DATOS[[#This Row],[separador]])</f>
        <v>Fortuna</v>
      </c>
      <c r="G661" s="2">
        <v>43876</v>
      </c>
      <c r="H661" s="19" t="str">
        <f>TEXT(DATOS[[#This Row],[Fecha Ingreso]],"ddd")</f>
        <v>sáb</v>
      </c>
      <c r="I661" s="20" t="str">
        <f>TEXT(DATOS[[#This Row],[Fecha Ingreso]],"mmmm")</f>
        <v>febrero</v>
      </c>
      <c r="J661" s="20" t="str">
        <f>TEXT(DATOS[[#This Row],[Fecha Ingreso]],"yyyy")</f>
        <v>2020</v>
      </c>
      <c r="K661" s="3">
        <v>5350</v>
      </c>
      <c r="L661" s="5">
        <v>90.31</v>
      </c>
    </row>
    <row r="662" spans="1:12" x14ac:dyDescent="0.3">
      <c r="A662" t="s">
        <v>666</v>
      </c>
      <c r="B662" t="s">
        <v>1004</v>
      </c>
      <c r="C662">
        <f>LEN(DATOS[[#This Row],[Información]])</f>
        <v>18</v>
      </c>
      <c r="D662">
        <f>FIND("-",DATOS[[#This Row],[Información]])</f>
        <v>7</v>
      </c>
      <c r="E662" t="str">
        <f>LEFT(DATOS[[#This Row],[Información]],DATOS[[#This Row],[separador]]-1)</f>
        <v>México</v>
      </c>
      <c r="F662" t="str">
        <f>RIGHT(DATOS[[#This Row],[Información]],DATOS[[#This Row],[Largo]]-DATOS[[#This Row],[separador]])</f>
        <v>Río Celeste</v>
      </c>
      <c r="G662" s="2">
        <v>43860</v>
      </c>
      <c r="H662" s="19" t="str">
        <f>TEXT(DATOS[[#This Row],[Fecha Ingreso]],"ddd")</f>
        <v>jue</v>
      </c>
      <c r="I662" s="20" t="str">
        <f>TEXT(DATOS[[#This Row],[Fecha Ingreso]],"mmmm")</f>
        <v>enero</v>
      </c>
      <c r="J662" s="20" t="str">
        <f>TEXT(DATOS[[#This Row],[Fecha Ingreso]],"yyyy")</f>
        <v>2020</v>
      </c>
      <c r="K662" s="3">
        <v>9150</v>
      </c>
      <c r="L662" s="5">
        <v>385.97</v>
      </c>
    </row>
    <row r="663" spans="1:12" x14ac:dyDescent="0.3">
      <c r="A663" t="s">
        <v>667</v>
      </c>
      <c r="B663" t="s">
        <v>1015</v>
      </c>
      <c r="C663">
        <f>LEN(DATOS[[#This Row],[Información]])</f>
        <v>27</v>
      </c>
      <c r="D663">
        <f>FIND("-",DATOS[[#This Row],[Información]])</f>
        <v>15</v>
      </c>
      <c r="E663" t="str">
        <f>LEFT(DATOS[[#This Row],[Información]],DATOS[[#This Row],[separador]]-1)</f>
        <v>Estados Unidos</v>
      </c>
      <c r="F663" t="str">
        <f>RIGHT(DATOS[[#This Row],[Información]],DATOS[[#This Row],[Largo]]-DATOS[[#This Row],[separador]])</f>
        <v>Puerto Viejo</v>
      </c>
      <c r="G663" s="2">
        <v>43856</v>
      </c>
      <c r="H663" s="19" t="str">
        <f>TEXT(DATOS[[#This Row],[Fecha Ingreso]],"ddd")</f>
        <v>dom</v>
      </c>
      <c r="I663" s="20" t="str">
        <f>TEXT(DATOS[[#This Row],[Fecha Ingreso]],"mmmm")</f>
        <v>enero</v>
      </c>
      <c r="J663" s="20" t="str">
        <f>TEXT(DATOS[[#This Row],[Fecha Ingreso]],"yyyy")</f>
        <v>2020</v>
      </c>
      <c r="K663" s="3">
        <v>3737</v>
      </c>
      <c r="L663" s="5">
        <v>209.82</v>
      </c>
    </row>
    <row r="664" spans="1:12" x14ac:dyDescent="0.3">
      <c r="A664" t="s">
        <v>668</v>
      </c>
      <c r="B664" t="s">
        <v>980</v>
      </c>
      <c r="C664">
        <f>LEN(DATOS[[#This Row],[Información]])</f>
        <v>17</v>
      </c>
      <c r="D664">
        <f>FIND("-",DATOS[[#This Row],[Información]])</f>
        <v>7</v>
      </c>
      <c r="E664" t="str">
        <f>LEFT(DATOS[[#This Row],[Información]],DATOS[[#This Row],[separador]]-1)</f>
        <v>Canadá</v>
      </c>
      <c r="F664" t="str">
        <f>RIGHT(DATOS[[#This Row],[Información]],DATOS[[#This Row],[Largo]]-DATOS[[#This Row],[separador]])</f>
        <v>Dominicana</v>
      </c>
      <c r="G664" s="2">
        <v>43851</v>
      </c>
      <c r="H664" s="19" t="str">
        <f>TEXT(DATOS[[#This Row],[Fecha Ingreso]],"ddd")</f>
        <v>mar</v>
      </c>
      <c r="I664" s="20" t="str">
        <f>TEXT(DATOS[[#This Row],[Fecha Ingreso]],"mmmm")</f>
        <v>enero</v>
      </c>
      <c r="J664" s="20" t="str">
        <f>TEXT(DATOS[[#This Row],[Fecha Ingreso]],"yyyy")</f>
        <v>2020</v>
      </c>
      <c r="K664" s="3">
        <v>8328</v>
      </c>
      <c r="L664" s="5">
        <v>261.23</v>
      </c>
    </row>
    <row r="665" spans="1:12" x14ac:dyDescent="0.3">
      <c r="A665" t="s">
        <v>669</v>
      </c>
      <c r="B665" t="s">
        <v>997</v>
      </c>
      <c r="C665">
        <f>LEN(DATOS[[#This Row],[Información]])</f>
        <v>21</v>
      </c>
      <c r="D665">
        <f>FIND("-",DATOS[[#This Row],[Información]])</f>
        <v>10</v>
      </c>
      <c r="E665" t="str">
        <f>LEFT(DATOS[[#This Row],[Información]],DATOS[[#This Row],[separador]]-1)</f>
        <v>Argentina</v>
      </c>
      <c r="F665" t="str">
        <f>RIGHT(DATOS[[#This Row],[Información]],DATOS[[#This Row],[Largo]]-DATOS[[#This Row],[separador]])</f>
        <v>Volcán Poás</v>
      </c>
      <c r="G665" s="2">
        <v>43850</v>
      </c>
      <c r="H665" s="19" t="str">
        <f>TEXT(DATOS[[#This Row],[Fecha Ingreso]],"ddd")</f>
        <v>lun</v>
      </c>
      <c r="I665" s="20" t="str">
        <f>TEXT(DATOS[[#This Row],[Fecha Ingreso]],"mmmm")</f>
        <v>enero</v>
      </c>
      <c r="J665" s="20" t="str">
        <f>TEXT(DATOS[[#This Row],[Fecha Ingreso]],"yyyy")</f>
        <v>2020</v>
      </c>
      <c r="K665" s="3">
        <v>3449</v>
      </c>
      <c r="L665" s="5">
        <v>364.55</v>
      </c>
    </row>
    <row r="666" spans="1:12" x14ac:dyDescent="0.3">
      <c r="A666" t="s">
        <v>670</v>
      </c>
      <c r="B666" t="s">
        <v>999</v>
      </c>
      <c r="C666">
        <f>LEN(DATOS[[#This Row],[Información]])</f>
        <v>21</v>
      </c>
      <c r="D666">
        <f>FIND("-",DATOS[[#This Row],[Información]])</f>
        <v>7</v>
      </c>
      <c r="E666" t="str">
        <f>LEFT(DATOS[[#This Row],[Información]],DATOS[[#This Row],[separador]]-1)</f>
        <v>Canadá</v>
      </c>
      <c r="F666" t="str">
        <f>RIGHT(DATOS[[#This Row],[Información]],DATOS[[#This Row],[Largo]]-DATOS[[#This Row],[separador]])</f>
        <v>Manuel Antonio</v>
      </c>
      <c r="G666" s="2">
        <v>43866</v>
      </c>
      <c r="H666" s="19" t="str">
        <f>TEXT(DATOS[[#This Row],[Fecha Ingreso]],"ddd")</f>
        <v>mié</v>
      </c>
      <c r="I666" s="20" t="str">
        <f>TEXT(DATOS[[#This Row],[Fecha Ingreso]],"mmmm")</f>
        <v>febrero</v>
      </c>
      <c r="J666" s="20" t="str">
        <f>TEXT(DATOS[[#This Row],[Fecha Ingreso]],"yyyy")</f>
        <v>2020</v>
      </c>
      <c r="K666" s="3">
        <v>9989</v>
      </c>
      <c r="L666" s="5">
        <v>257.79000000000002</v>
      </c>
    </row>
    <row r="667" spans="1:12" x14ac:dyDescent="0.3">
      <c r="A667" t="s">
        <v>671</v>
      </c>
      <c r="B667" t="s">
        <v>967</v>
      </c>
      <c r="C667">
        <f>LEN(DATOS[[#This Row],[Información]])</f>
        <v>19</v>
      </c>
      <c r="D667">
        <f>FIND("-",DATOS[[#This Row],[Información]])</f>
        <v>7</v>
      </c>
      <c r="E667" t="str">
        <f>LEFT(DATOS[[#This Row],[Información]],DATOS[[#This Row],[separador]]-1)</f>
        <v>Canadá</v>
      </c>
      <c r="F667" t="str">
        <f>RIGHT(DATOS[[#This Row],[Información]],DATOS[[#This Row],[Largo]]-DATOS[[#This Row],[separador]])</f>
        <v>Puerto Viejo</v>
      </c>
      <c r="G667" s="2">
        <v>43885</v>
      </c>
      <c r="H667" s="19" t="str">
        <f>TEXT(DATOS[[#This Row],[Fecha Ingreso]],"ddd")</f>
        <v>lun</v>
      </c>
      <c r="I667" s="20" t="str">
        <f>TEXT(DATOS[[#This Row],[Fecha Ingreso]],"mmmm")</f>
        <v>febrero</v>
      </c>
      <c r="J667" s="20" t="str">
        <f>TEXT(DATOS[[#This Row],[Fecha Ingreso]],"yyyy")</f>
        <v>2020</v>
      </c>
      <c r="K667" s="3">
        <v>8402</v>
      </c>
      <c r="L667" s="5">
        <v>451.51</v>
      </c>
    </row>
    <row r="668" spans="1:12" x14ac:dyDescent="0.3">
      <c r="A668" t="s">
        <v>672</v>
      </c>
      <c r="B668" t="s">
        <v>956</v>
      </c>
      <c r="C668">
        <f>LEN(DATOS[[#This Row],[Información]])</f>
        <v>24</v>
      </c>
      <c r="D668">
        <f>FIND("-",DATOS[[#This Row],[Información]])</f>
        <v>12</v>
      </c>
      <c r="E668" t="str">
        <f>LEFT(DATOS[[#This Row],[Información]],DATOS[[#This Row],[separador]]-1)</f>
        <v>Reino Unido</v>
      </c>
      <c r="F668" t="str">
        <f>RIGHT(DATOS[[#This Row],[Información]],DATOS[[#This Row],[Largo]]-DATOS[[#This Row],[separador]])</f>
        <v>Puerto Viejo</v>
      </c>
      <c r="G668" s="2">
        <v>43856</v>
      </c>
      <c r="H668" s="19" t="str">
        <f>TEXT(DATOS[[#This Row],[Fecha Ingreso]],"ddd")</f>
        <v>dom</v>
      </c>
      <c r="I668" s="20" t="str">
        <f>TEXT(DATOS[[#This Row],[Fecha Ingreso]],"mmmm")</f>
        <v>enero</v>
      </c>
      <c r="J668" s="20" t="str">
        <f>TEXT(DATOS[[#This Row],[Fecha Ingreso]],"yyyy")</f>
        <v>2020</v>
      </c>
      <c r="K668" s="3">
        <v>8895</v>
      </c>
      <c r="L668" s="5">
        <v>51.14</v>
      </c>
    </row>
    <row r="669" spans="1:12" x14ac:dyDescent="0.3">
      <c r="A669" t="s">
        <v>673</v>
      </c>
      <c r="B669" t="s">
        <v>963</v>
      </c>
      <c r="C669">
        <f>LEN(DATOS[[#This Row],[Información]])</f>
        <v>15</v>
      </c>
      <c r="D669">
        <f>FIND("-",DATOS[[#This Row],[Información]])</f>
        <v>7</v>
      </c>
      <c r="E669" t="str">
        <f>LEFT(DATOS[[#This Row],[Información]],DATOS[[#This Row],[separador]]-1)</f>
        <v>España</v>
      </c>
      <c r="F669" t="str">
        <f>RIGHT(DATOS[[#This Row],[Información]],DATOS[[#This Row],[Largo]]-DATOS[[#This Row],[separador]])</f>
        <v>San José</v>
      </c>
      <c r="G669" s="2">
        <v>43855</v>
      </c>
      <c r="H669" s="19" t="str">
        <f>TEXT(DATOS[[#This Row],[Fecha Ingreso]],"ddd")</f>
        <v>sáb</v>
      </c>
      <c r="I669" s="20" t="str">
        <f>TEXT(DATOS[[#This Row],[Fecha Ingreso]],"mmmm")</f>
        <v>enero</v>
      </c>
      <c r="J669" s="20" t="str">
        <f>TEXT(DATOS[[#This Row],[Fecha Ingreso]],"yyyy")</f>
        <v>2020</v>
      </c>
      <c r="K669" s="3">
        <v>819</v>
      </c>
      <c r="L669" s="5">
        <v>182.04</v>
      </c>
    </row>
    <row r="670" spans="1:12" x14ac:dyDescent="0.3">
      <c r="A670" t="s">
        <v>674</v>
      </c>
      <c r="B670" t="s">
        <v>968</v>
      </c>
      <c r="C670">
        <f>LEN(DATOS[[#This Row],[Información]])</f>
        <v>16</v>
      </c>
      <c r="D670">
        <f>FIND("-",DATOS[[#This Row],[Información]])</f>
        <v>7</v>
      </c>
      <c r="E670" t="str">
        <f>LEFT(DATOS[[#This Row],[Información]],DATOS[[#This Row],[separador]]-1)</f>
        <v>España</v>
      </c>
      <c r="F670" t="str">
        <f>RIGHT(DATOS[[#This Row],[Información]],DATOS[[#This Row],[Largo]]-DATOS[[#This Row],[separador]])</f>
        <v>Sarapiquí</v>
      </c>
      <c r="G670" s="2">
        <v>43839</v>
      </c>
      <c r="H670" s="19" t="str">
        <f>TEXT(DATOS[[#This Row],[Fecha Ingreso]],"ddd")</f>
        <v>jue</v>
      </c>
      <c r="I670" s="20" t="str">
        <f>TEXT(DATOS[[#This Row],[Fecha Ingreso]],"mmmm")</f>
        <v>enero</v>
      </c>
      <c r="J670" s="20" t="str">
        <f>TEXT(DATOS[[#This Row],[Fecha Ingreso]],"yyyy")</f>
        <v>2020</v>
      </c>
      <c r="K670" s="3">
        <v>5401</v>
      </c>
      <c r="L670" s="5">
        <v>59.1</v>
      </c>
    </row>
    <row r="671" spans="1:12" x14ac:dyDescent="0.3">
      <c r="A671" t="s">
        <v>675</v>
      </c>
      <c r="B671" t="s">
        <v>973</v>
      </c>
      <c r="C671">
        <f>LEN(DATOS[[#This Row],[Información]])</f>
        <v>22</v>
      </c>
      <c r="D671">
        <f>FIND("-",DATOS[[#This Row],[Información]])</f>
        <v>10</v>
      </c>
      <c r="E671" t="str">
        <f>LEFT(DATOS[[#This Row],[Información]],DATOS[[#This Row],[separador]]-1)</f>
        <v>Argentina</v>
      </c>
      <c r="F671" t="str">
        <f>RIGHT(DATOS[[#This Row],[Información]],DATOS[[#This Row],[Largo]]-DATOS[[#This Row],[separador]])</f>
        <v>Puerto Viejo</v>
      </c>
      <c r="G671" s="2">
        <v>43832</v>
      </c>
      <c r="H671" s="19" t="str">
        <f>TEXT(DATOS[[#This Row],[Fecha Ingreso]],"ddd")</f>
        <v>jue</v>
      </c>
      <c r="I671" s="20" t="str">
        <f>TEXT(DATOS[[#This Row],[Fecha Ingreso]],"mmmm")</f>
        <v>enero</v>
      </c>
      <c r="J671" s="20" t="str">
        <f>TEXT(DATOS[[#This Row],[Fecha Ingreso]],"yyyy")</f>
        <v>2020</v>
      </c>
      <c r="K671" s="3">
        <v>3501</v>
      </c>
      <c r="L671" s="5">
        <v>129.37</v>
      </c>
    </row>
    <row r="672" spans="1:12" x14ac:dyDescent="0.3">
      <c r="A672" t="s">
        <v>676</v>
      </c>
      <c r="B672" t="s">
        <v>956</v>
      </c>
      <c r="C672">
        <f>LEN(DATOS[[#This Row],[Información]])</f>
        <v>24</v>
      </c>
      <c r="D672">
        <f>FIND("-",DATOS[[#This Row],[Información]])</f>
        <v>12</v>
      </c>
      <c r="E672" t="str">
        <f>LEFT(DATOS[[#This Row],[Información]],DATOS[[#This Row],[separador]]-1)</f>
        <v>Reino Unido</v>
      </c>
      <c r="F672" t="str">
        <f>RIGHT(DATOS[[#This Row],[Información]],DATOS[[#This Row],[Largo]]-DATOS[[#This Row],[separador]])</f>
        <v>Puerto Viejo</v>
      </c>
      <c r="G672" s="2">
        <v>43866</v>
      </c>
      <c r="H672" s="19" t="str">
        <f>TEXT(DATOS[[#This Row],[Fecha Ingreso]],"ddd")</f>
        <v>mié</v>
      </c>
      <c r="I672" s="20" t="str">
        <f>TEXT(DATOS[[#This Row],[Fecha Ingreso]],"mmmm")</f>
        <v>febrero</v>
      </c>
      <c r="J672" s="20" t="str">
        <f>TEXT(DATOS[[#This Row],[Fecha Ingreso]],"yyyy")</f>
        <v>2020</v>
      </c>
      <c r="K672" s="3">
        <v>5623</v>
      </c>
      <c r="L672" s="5">
        <v>188.07</v>
      </c>
    </row>
    <row r="673" spans="1:12" x14ac:dyDescent="0.3">
      <c r="A673" t="s">
        <v>677</v>
      </c>
      <c r="B673" t="s">
        <v>967</v>
      </c>
      <c r="C673">
        <f>LEN(DATOS[[#This Row],[Información]])</f>
        <v>19</v>
      </c>
      <c r="D673">
        <f>FIND("-",DATOS[[#This Row],[Información]])</f>
        <v>7</v>
      </c>
      <c r="E673" t="str">
        <f>LEFT(DATOS[[#This Row],[Información]],DATOS[[#This Row],[separador]]-1)</f>
        <v>Canadá</v>
      </c>
      <c r="F673" t="str">
        <f>RIGHT(DATOS[[#This Row],[Información]],DATOS[[#This Row],[Largo]]-DATOS[[#This Row],[separador]])</f>
        <v>Puerto Viejo</v>
      </c>
      <c r="G673" s="2">
        <v>43873</v>
      </c>
      <c r="H673" s="19" t="str">
        <f>TEXT(DATOS[[#This Row],[Fecha Ingreso]],"ddd")</f>
        <v>mié</v>
      </c>
      <c r="I673" s="20" t="str">
        <f>TEXT(DATOS[[#This Row],[Fecha Ingreso]],"mmmm")</f>
        <v>febrero</v>
      </c>
      <c r="J673" s="20" t="str">
        <f>TEXT(DATOS[[#This Row],[Fecha Ingreso]],"yyyy")</f>
        <v>2020</v>
      </c>
      <c r="K673" s="3">
        <v>8335</v>
      </c>
      <c r="L673" s="5">
        <v>482.03</v>
      </c>
    </row>
    <row r="674" spans="1:12" x14ac:dyDescent="0.3">
      <c r="A674" t="s">
        <v>678</v>
      </c>
      <c r="B674" t="s">
        <v>964</v>
      </c>
      <c r="C674">
        <f>LEN(DATOS[[#This Row],[Información]])</f>
        <v>19</v>
      </c>
      <c r="D674">
        <f>FIND("-",DATOS[[#This Row],[Información]])</f>
        <v>7</v>
      </c>
      <c r="E674" t="str">
        <f>LEFT(DATOS[[#This Row],[Información]],DATOS[[#This Row],[separador]]-1)</f>
        <v>México</v>
      </c>
      <c r="F674" t="str">
        <f>RIGHT(DATOS[[#This Row],[Información]],DATOS[[#This Row],[Largo]]-DATOS[[#This Row],[separador]])</f>
        <v>Puerto Viejo</v>
      </c>
      <c r="G674" s="2">
        <v>43845</v>
      </c>
      <c r="H674" s="19" t="str">
        <f>TEXT(DATOS[[#This Row],[Fecha Ingreso]],"ddd")</f>
        <v>mié</v>
      </c>
      <c r="I674" s="20" t="str">
        <f>TEXT(DATOS[[#This Row],[Fecha Ingreso]],"mmmm")</f>
        <v>enero</v>
      </c>
      <c r="J674" s="20" t="str">
        <f>TEXT(DATOS[[#This Row],[Fecha Ingreso]],"yyyy")</f>
        <v>2020</v>
      </c>
      <c r="K674" s="3">
        <v>1690</v>
      </c>
      <c r="L674" s="5">
        <v>418.49</v>
      </c>
    </row>
    <row r="675" spans="1:12" x14ac:dyDescent="0.3">
      <c r="A675" t="s">
        <v>679</v>
      </c>
      <c r="B675" t="s">
        <v>1020</v>
      </c>
      <c r="C675">
        <f>LEN(DATOS[[#This Row],[Información]])</f>
        <v>19</v>
      </c>
      <c r="D675">
        <f>FIND("-",DATOS[[#This Row],[Información]])</f>
        <v>7</v>
      </c>
      <c r="E675" t="str">
        <f>LEFT(DATOS[[#This Row],[Información]],DATOS[[#This Row],[separador]]-1)</f>
        <v>España</v>
      </c>
      <c r="F675" t="str">
        <f>RIGHT(DATOS[[#This Row],[Información]],DATOS[[#This Row],[Largo]]-DATOS[[#This Row],[separador]])</f>
        <v>Puerto Viejo</v>
      </c>
      <c r="G675" s="2">
        <v>43837</v>
      </c>
      <c r="H675" s="19" t="str">
        <f>TEXT(DATOS[[#This Row],[Fecha Ingreso]],"ddd")</f>
        <v>mar</v>
      </c>
      <c r="I675" s="20" t="str">
        <f>TEXT(DATOS[[#This Row],[Fecha Ingreso]],"mmmm")</f>
        <v>enero</v>
      </c>
      <c r="J675" s="20" t="str">
        <f>TEXT(DATOS[[#This Row],[Fecha Ingreso]],"yyyy")</f>
        <v>2020</v>
      </c>
      <c r="K675" s="3">
        <v>3639</v>
      </c>
      <c r="L675" s="5">
        <v>435.58</v>
      </c>
    </row>
    <row r="676" spans="1:12" x14ac:dyDescent="0.3">
      <c r="A676" t="s">
        <v>680</v>
      </c>
      <c r="B676" t="s">
        <v>987</v>
      </c>
      <c r="C676">
        <f>LEN(DATOS[[#This Row],[Información]])</f>
        <v>14</v>
      </c>
      <c r="D676">
        <f>FIND("-",DATOS[[#This Row],[Información]])</f>
        <v>6</v>
      </c>
      <c r="E676" t="str">
        <f>LEFT(DATOS[[#This Row],[Información]],DATOS[[#This Row],[separador]]-1)</f>
        <v>China</v>
      </c>
      <c r="F676" t="str">
        <f>RIGHT(DATOS[[#This Row],[Información]],DATOS[[#This Row],[Largo]]-DATOS[[#This Row],[separador]])</f>
        <v>San José</v>
      </c>
      <c r="G676" s="2">
        <v>43863</v>
      </c>
      <c r="H676" s="19" t="str">
        <f>TEXT(DATOS[[#This Row],[Fecha Ingreso]],"ddd")</f>
        <v>dom</v>
      </c>
      <c r="I676" s="20" t="str">
        <f>TEXT(DATOS[[#This Row],[Fecha Ingreso]],"mmmm")</f>
        <v>febrero</v>
      </c>
      <c r="J676" s="20" t="str">
        <f>TEXT(DATOS[[#This Row],[Fecha Ingreso]],"yyyy")</f>
        <v>2020</v>
      </c>
      <c r="K676" s="3">
        <v>9742</v>
      </c>
      <c r="L676" s="5">
        <v>345.83</v>
      </c>
    </row>
    <row r="677" spans="1:12" x14ac:dyDescent="0.3">
      <c r="A677" t="s">
        <v>681</v>
      </c>
      <c r="B677" t="s">
        <v>966</v>
      </c>
      <c r="C677">
        <f>LEN(DATOS[[#This Row],[Información]])</f>
        <v>18</v>
      </c>
      <c r="D677">
        <f>FIND("-",DATOS[[#This Row],[Información]])</f>
        <v>7</v>
      </c>
      <c r="E677" t="str">
        <f>LEFT(DATOS[[#This Row],[Información]],DATOS[[#This Row],[separador]]-1)</f>
        <v>Canadá</v>
      </c>
      <c r="F677" t="str">
        <f>RIGHT(DATOS[[#This Row],[Información]],DATOS[[#This Row],[Largo]]-DATOS[[#This Row],[separador]])</f>
        <v>Río Celeste</v>
      </c>
      <c r="G677" s="2">
        <v>43832</v>
      </c>
      <c r="H677" s="19" t="str">
        <f>TEXT(DATOS[[#This Row],[Fecha Ingreso]],"ddd")</f>
        <v>jue</v>
      </c>
      <c r="I677" s="20" t="str">
        <f>TEXT(DATOS[[#This Row],[Fecha Ingreso]],"mmmm")</f>
        <v>enero</v>
      </c>
      <c r="J677" s="20" t="str">
        <f>TEXT(DATOS[[#This Row],[Fecha Ingreso]],"yyyy")</f>
        <v>2020</v>
      </c>
      <c r="K677" s="3">
        <v>1537</v>
      </c>
      <c r="L677" s="5">
        <v>245.84</v>
      </c>
    </row>
    <row r="678" spans="1:12" x14ac:dyDescent="0.3">
      <c r="A678" t="s">
        <v>682</v>
      </c>
      <c r="B678" t="s">
        <v>975</v>
      </c>
      <c r="C678">
        <f>LEN(DATOS[[#This Row],[Información]])</f>
        <v>26</v>
      </c>
      <c r="D678">
        <f>FIND("-",DATOS[[#This Row],[Información]])</f>
        <v>15</v>
      </c>
      <c r="E678" t="str">
        <f>LEFT(DATOS[[#This Row],[Información]],DATOS[[#This Row],[separador]]-1)</f>
        <v>Estados Unidos</v>
      </c>
      <c r="F678" t="str">
        <f>RIGHT(DATOS[[#This Row],[Información]],DATOS[[#This Row],[Largo]]-DATOS[[#This Row],[separador]])</f>
        <v>Río Celeste</v>
      </c>
      <c r="G678" s="2">
        <v>43846</v>
      </c>
      <c r="H678" s="19" t="str">
        <f>TEXT(DATOS[[#This Row],[Fecha Ingreso]],"ddd")</f>
        <v>jue</v>
      </c>
      <c r="I678" s="20" t="str">
        <f>TEXT(DATOS[[#This Row],[Fecha Ingreso]],"mmmm")</f>
        <v>enero</v>
      </c>
      <c r="J678" s="20" t="str">
        <f>TEXT(DATOS[[#This Row],[Fecha Ingreso]],"yyyy")</f>
        <v>2020</v>
      </c>
      <c r="K678" s="3">
        <v>3229</v>
      </c>
      <c r="L678" s="5">
        <v>426.39</v>
      </c>
    </row>
    <row r="679" spans="1:12" x14ac:dyDescent="0.3">
      <c r="A679" t="s">
        <v>683</v>
      </c>
      <c r="B679" t="s">
        <v>1006</v>
      </c>
      <c r="C679">
        <f>LEN(DATOS[[#This Row],[Información]])</f>
        <v>22</v>
      </c>
      <c r="D679">
        <f>FIND("-",DATOS[[#This Row],[Información]])</f>
        <v>15</v>
      </c>
      <c r="E679" t="str">
        <f>LEFT(DATOS[[#This Row],[Información]],DATOS[[#This Row],[separador]]-1)</f>
        <v>Estados Unidos</v>
      </c>
      <c r="F679" t="str">
        <f>RIGHT(DATOS[[#This Row],[Información]],DATOS[[#This Row],[Largo]]-DATOS[[#This Row],[separador]])</f>
        <v>Liberia</v>
      </c>
      <c r="G679" s="2">
        <v>43831</v>
      </c>
      <c r="H679" s="19" t="str">
        <f>TEXT(DATOS[[#This Row],[Fecha Ingreso]],"ddd")</f>
        <v>mié</v>
      </c>
      <c r="I679" s="20" t="str">
        <f>TEXT(DATOS[[#This Row],[Fecha Ingreso]],"mmmm")</f>
        <v>enero</v>
      </c>
      <c r="J679" s="20" t="str">
        <f>TEXT(DATOS[[#This Row],[Fecha Ingreso]],"yyyy")</f>
        <v>2020</v>
      </c>
      <c r="K679" s="3">
        <v>5771</v>
      </c>
      <c r="L679" s="5">
        <v>193.57</v>
      </c>
    </row>
    <row r="680" spans="1:12" x14ac:dyDescent="0.3">
      <c r="A680" t="s">
        <v>684</v>
      </c>
      <c r="B680" t="s">
        <v>990</v>
      </c>
      <c r="C680">
        <f>LEN(DATOS[[#This Row],[Información]])</f>
        <v>15</v>
      </c>
      <c r="D680">
        <f>FIND("-",DATOS[[#This Row],[Información]])</f>
        <v>7</v>
      </c>
      <c r="E680" t="str">
        <f>LEFT(DATOS[[#This Row],[Información]],DATOS[[#This Row],[separador]]-1)</f>
        <v>Canadá</v>
      </c>
      <c r="F680" t="str">
        <f>RIGHT(DATOS[[#This Row],[Información]],DATOS[[#This Row],[Largo]]-DATOS[[#This Row],[separador]])</f>
        <v>San José</v>
      </c>
      <c r="G680" s="2">
        <v>43888</v>
      </c>
      <c r="H680" s="19" t="str">
        <f>TEXT(DATOS[[#This Row],[Fecha Ingreso]],"ddd")</f>
        <v>jue</v>
      </c>
      <c r="I680" s="20" t="str">
        <f>TEXT(DATOS[[#This Row],[Fecha Ingreso]],"mmmm")</f>
        <v>febrero</v>
      </c>
      <c r="J680" s="20" t="str">
        <f>TEXT(DATOS[[#This Row],[Fecha Ingreso]],"yyyy")</f>
        <v>2020</v>
      </c>
      <c r="K680" s="3">
        <v>7635</v>
      </c>
      <c r="L680" s="5">
        <v>70.2</v>
      </c>
    </row>
    <row r="681" spans="1:12" x14ac:dyDescent="0.3">
      <c r="A681" t="s">
        <v>685</v>
      </c>
      <c r="B681" t="s">
        <v>963</v>
      </c>
      <c r="C681">
        <f>LEN(DATOS[[#This Row],[Información]])</f>
        <v>15</v>
      </c>
      <c r="D681">
        <f>FIND("-",DATOS[[#This Row],[Información]])</f>
        <v>7</v>
      </c>
      <c r="E681" t="str">
        <f>LEFT(DATOS[[#This Row],[Información]],DATOS[[#This Row],[separador]]-1)</f>
        <v>España</v>
      </c>
      <c r="F681" t="str">
        <f>RIGHT(DATOS[[#This Row],[Información]],DATOS[[#This Row],[Largo]]-DATOS[[#This Row],[separador]])</f>
        <v>San José</v>
      </c>
      <c r="G681" s="2">
        <v>43844</v>
      </c>
      <c r="H681" s="19" t="str">
        <f>TEXT(DATOS[[#This Row],[Fecha Ingreso]],"ddd")</f>
        <v>mar</v>
      </c>
      <c r="I681" s="20" t="str">
        <f>TEXT(DATOS[[#This Row],[Fecha Ingreso]],"mmmm")</f>
        <v>enero</v>
      </c>
      <c r="J681" s="20" t="str">
        <f>TEXT(DATOS[[#This Row],[Fecha Ingreso]],"yyyy")</f>
        <v>2020</v>
      </c>
      <c r="K681" s="3">
        <v>7238</v>
      </c>
      <c r="L681" s="5">
        <v>300.14999999999998</v>
      </c>
    </row>
    <row r="682" spans="1:12" x14ac:dyDescent="0.3">
      <c r="A682" t="s">
        <v>686</v>
      </c>
      <c r="B682" t="s">
        <v>959</v>
      </c>
      <c r="C682">
        <f>LEN(DATOS[[#This Row],[Información]])</f>
        <v>20</v>
      </c>
      <c r="D682">
        <f>FIND("-",DATOS[[#This Row],[Información]])</f>
        <v>9</v>
      </c>
      <c r="E682" t="str">
        <f>LEFT(DATOS[[#This Row],[Información]],DATOS[[#This Row],[separador]]-1)</f>
        <v>Alemania</v>
      </c>
      <c r="F682" t="str">
        <f>RIGHT(DATOS[[#This Row],[Información]],DATOS[[#This Row],[Largo]]-DATOS[[#This Row],[separador]])</f>
        <v>Volcán Poás</v>
      </c>
      <c r="G682" s="2">
        <v>43867</v>
      </c>
      <c r="H682" s="19" t="str">
        <f>TEXT(DATOS[[#This Row],[Fecha Ingreso]],"ddd")</f>
        <v>jue</v>
      </c>
      <c r="I682" s="20" t="str">
        <f>TEXT(DATOS[[#This Row],[Fecha Ingreso]],"mmmm")</f>
        <v>febrero</v>
      </c>
      <c r="J682" s="20" t="str">
        <f>TEXT(DATOS[[#This Row],[Fecha Ingreso]],"yyyy")</f>
        <v>2020</v>
      </c>
      <c r="K682" s="3">
        <v>7359</v>
      </c>
      <c r="L682" s="5">
        <v>95.8</v>
      </c>
    </row>
    <row r="683" spans="1:12" x14ac:dyDescent="0.3">
      <c r="A683" t="s">
        <v>687</v>
      </c>
      <c r="B683" t="s">
        <v>997</v>
      </c>
      <c r="C683">
        <f>LEN(DATOS[[#This Row],[Información]])</f>
        <v>21</v>
      </c>
      <c r="D683">
        <f>FIND("-",DATOS[[#This Row],[Información]])</f>
        <v>10</v>
      </c>
      <c r="E683" t="str">
        <f>LEFT(DATOS[[#This Row],[Información]],DATOS[[#This Row],[separador]]-1)</f>
        <v>Argentina</v>
      </c>
      <c r="F683" t="str">
        <f>RIGHT(DATOS[[#This Row],[Información]],DATOS[[#This Row],[Largo]]-DATOS[[#This Row],[separador]])</f>
        <v>Volcán Poás</v>
      </c>
      <c r="G683" s="2">
        <v>43837</v>
      </c>
      <c r="H683" s="19" t="str">
        <f>TEXT(DATOS[[#This Row],[Fecha Ingreso]],"ddd")</f>
        <v>mar</v>
      </c>
      <c r="I683" s="20" t="str">
        <f>TEXT(DATOS[[#This Row],[Fecha Ingreso]],"mmmm")</f>
        <v>enero</v>
      </c>
      <c r="J683" s="20" t="str">
        <f>TEXT(DATOS[[#This Row],[Fecha Ingreso]],"yyyy")</f>
        <v>2020</v>
      </c>
      <c r="K683" s="3">
        <v>7818</v>
      </c>
      <c r="L683" s="5">
        <v>331.38</v>
      </c>
    </row>
    <row r="684" spans="1:12" x14ac:dyDescent="0.3">
      <c r="A684" t="s">
        <v>688</v>
      </c>
      <c r="B684" t="s">
        <v>958</v>
      </c>
      <c r="C684">
        <f>LEN(DATOS[[#This Row],[Información]])</f>
        <v>13</v>
      </c>
      <c r="D684">
        <f>FIND("-",DATOS[[#This Row],[Información]])</f>
        <v>6</v>
      </c>
      <c r="E684" t="str">
        <f>LEFT(DATOS[[#This Row],[Información]],DATOS[[#This Row],[separador]]-1)</f>
        <v>China</v>
      </c>
      <c r="F684" t="str">
        <f>RIGHT(DATOS[[#This Row],[Información]],DATOS[[#This Row],[Largo]]-DATOS[[#This Row],[separador]])</f>
        <v>Fortuna</v>
      </c>
      <c r="G684" s="2">
        <v>43878</v>
      </c>
      <c r="H684" s="19" t="str">
        <f>TEXT(DATOS[[#This Row],[Fecha Ingreso]],"ddd")</f>
        <v>lun</v>
      </c>
      <c r="I684" s="20" t="str">
        <f>TEXT(DATOS[[#This Row],[Fecha Ingreso]],"mmmm")</f>
        <v>febrero</v>
      </c>
      <c r="J684" s="20" t="str">
        <f>TEXT(DATOS[[#This Row],[Fecha Ingreso]],"yyyy")</f>
        <v>2020</v>
      </c>
      <c r="K684" s="3">
        <v>5338</v>
      </c>
      <c r="L684" s="5">
        <v>375.25</v>
      </c>
    </row>
    <row r="685" spans="1:12" x14ac:dyDescent="0.3">
      <c r="A685" t="s">
        <v>689</v>
      </c>
      <c r="B685" t="s">
        <v>996</v>
      </c>
      <c r="C685">
        <f>LEN(DATOS[[#This Row],[Información]])</f>
        <v>26</v>
      </c>
      <c r="D685">
        <f>FIND("-",DATOS[[#This Row],[Información]])</f>
        <v>15</v>
      </c>
      <c r="E685" t="str">
        <f>LEFT(DATOS[[#This Row],[Información]],DATOS[[#This Row],[separador]]-1)</f>
        <v>Estados Unidos</v>
      </c>
      <c r="F685" t="str">
        <f>RIGHT(DATOS[[#This Row],[Información]],DATOS[[#This Row],[Largo]]-DATOS[[#This Row],[separador]])</f>
        <v>Volcán Poás</v>
      </c>
      <c r="G685" s="2">
        <v>43882</v>
      </c>
      <c r="H685" s="19" t="str">
        <f>TEXT(DATOS[[#This Row],[Fecha Ingreso]],"ddd")</f>
        <v>vie</v>
      </c>
      <c r="I685" s="20" t="str">
        <f>TEXT(DATOS[[#This Row],[Fecha Ingreso]],"mmmm")</f>
        <v>febrero</v>
      </c>
      <c r="J685" s="20" t="str">
        <f>TEXT(DATOS[[#This Row],[Fecha Ingreso]],"yyyy")</f>
        <v>2020</v>
      </c>
      <c r="K685" s="3">
        <v>2252</v>
      </c>
      <c r="L685" s="5">
        <v>132.01</v>
      </c>
    </row>
    <row r="686" spans="1:12" x14ac:dyDescent="0.3">
      <c r="A686" t="s">
        <v>690</v>
      </c>
      <c r="B686" t="s">
        <v>1021</v>
      </c>
      <c r="C686">
        <f>LEN(DATOS[[#This Row],[Información]])</f>
        <v>18</v>
      </c>
      <c r="D686">
        <f>FIND("-",DATOS[[#This Row],[Información]])</f>
        <v>7</v>
      </c>
      <c r="E686" t="str">
        <f>LEFT(DATOS[[#This Row],[Información]],DATOS[[#This Row],[separador]]-1)</f>
        <v>Canadá</v>
      </c>
      <c r="F686" t="str">
        <f>RIGHT(DATOS[[#This Row],[Información]],DATOS[[#This Row],[Largo]]-DATOS[[#This Row],[separador]])</f>
        <v>Volcán Poás</v>
      </c>
      <c r="G686" s="2">
        <v>43839</v>
      </c>
      <c r="H686" s="19" t="str">
        <f>TEXT(DATOS[[#This Row],[Fecha Ingreso]],"ddd")</f>
        <v>jue</v>
      </c>
      <c r="I686" s="20" t="str">
        <f>TEXT(DATOS[[#This Row],[Fecha Ingreso]],"mmmm")</f>
        <v>enero</v>
      </c>
      <c r="J686" s="20" t="str">
        <f>TEXT(DATOS[[#This Row],[Fecha Ingreso]],"yyyy")</f>
        <v>2020</v>
      </c>
      <c r="K686" s="3">
        <v>2759</v>
      </c>
      <c r="L686" s="5">
        <v>99.23</v>
      </c>
    </row>
    <row r="687" spans="1:12" x14ac:dyDescent="0.3">
      <c r="A687" t="s">
        <v>691</v>
      </c>
      <c r="B687" t="s">
        <v>978</v>
      </c>
      <c r="C687">
        <f>LEN(DATOS[[#This Row],[Información]])</f>
        <v>16</v>
      </c>
      <c r="D687">
        <f>FIND("-",DATOS[[#This Row],[Información]])</f>
        <v>6</v>
      </c>
      <c r="E687" t="str">
        <f>LEFT(DATOS[[#This Row],[Información]],DATOS[[#This Row],[separador]]-1)</f>
        <v>China</v>
      </c>
      <c r="F687" t="str">
        <f>RIGHT(DATOS[[#This Row],[Información]],DATOS[[#This Row],[Largo]]-DATOS[[#This Row],[separador]])</f>
        <v>Dominicana</v>
      </c>
      <c r="G687" s="2">
        <v>43873</v>
      </c>
      <c r="H687" s="19" t="str">
        <f>TEXT(DATOS[[#This Row],[Fecha Ingreso]],"ddd")</f>
        <v>mié</v>
      </c>
      <c r="I687" s="20" t="str">
        <f>TEXT(DATOS[[#This Row],[Fecha Ingreso]],"mmmm")</f>
        <v>febrero</v>
      </c>
      <c r="J687" s="20" t="str">
        <f>TEXT(DATOS[[#This Row],[Fecha Ingreso]],"yyyy")</f>
        <v>2020</v>
      </c>
      <c r="K687" s="3">
        <v>5085</v>
      </c>
      <c r="L687" s="5">
        <v>153.41999999999999</v>
      </c>
    </row>
    <row r="688" spans="1:12" x14ac:dyDescent="0.3">
      <c r="A688" t="s">
        <v>692</v>
      </c>
      <c r="B688" t="s">
        <v>1002</v>
      </c>
      <c r="C688">
        <f>LEN(DATOS[[#This Row],[Información]])</f>
        <v>18</v>
      </c>
      <c r="D688">
        <f>FIND("-",DATOS[[#This Row],[Información]])</f>
        <v>6</v>
      </c>
      <c r="E688" t="str">
        <f>LEFT(DATOS[[#This Row],[Información]],DATOS[[#This Row],[separador]]-1)</f>
        <v>China</v>
      </c>
      <c r="F688" t="str">
        <f>RIGHT(DATOS[[#This Row],[Información]],DATOS[[#This Row],[Largo]]-DATOS[[#This Row],[separador]])</f>
        <v>Puerto Viejo</v>
      </c>
      <c r="G688" s="2">
        <v>43851</v>
      </c>
      <c r="H688" s="19" t="str">
        <f>TEXT(DATOS[[#This Row],[Fecha Ingreso]],"ddd")</f>
        <v>mar</v>
      </c>
      <c r="I688" s="20" t="str">
        <f>TEXT(DATOS[[#This Row],[Fecha Ingreso]],"mmmm")</f>
        <v>enero</v>
      </c>
      <c r="J688" s="20" t="str">
        <f>TEXT(DATOS[[#This Row],[Fecha Ingreso]],"yyyy")</f>
        <v>2020</v>
      </c>
      <c r="K688" s="3">
        <v>6332</v>
      </c>
      <c r="L688" s="5">
        <v>376.98</v>
      </c>
    </row>
    <row r="689" spans="1:12" x14ac:dyDescent="0.3">
      <c r="A689" t="s">
        <v>693</v>
      </c>
      <c r="B689" t="s">
        <v>996</v>
      </c>
      <c r="C689">
        <f>LEN(DATOS[[#This Row],[Información]])</f>
        <v>26</v>
      </c>
      <c r="D689">
        <f>FIND("-",DATOS[[#This Row],[Información]])</f>
        <v>15</v>
      </c>
      <c r="E689" t="str">
        <f>LEFT(DATOS[[#This Row],[Información]],DATOS[[#This Row],[separador]]-1)</f>
        <v>Estados Unidos</v>
      </c>
      <c r="F689" t="str">
        <f>RIGHT(DATOS[[#This Row],[Información]],DATOS[[#This Row],[Largo]]-DATOS[[#This Row],[separador]])</f>
        <v>Volcán Poás</v>
      </c>
      <c r="G689" s="2">
        <v>43844</v>
      </c>
      <c r="H689" s="19" t="str">
        <f>TEXT(DATOS[[#This Row],[Fecha Ingreso]],"ddd")</f>
        <v>mar</v>
      </c>
      <c r="I689" s="20" t="str">
        <f>TEXT(DATOS[[#This Row],[Fecha Ingreso]],"mmmm")</f>
        <v>enero</v>
      </c>
      <c r="J689" s="20" t="str">
        <f>TEXT(DATOS[[#This Row],[Fecha Ingreso]],"yyyy")</f>
        <v>2020</v>
      </c>
      <c r="K689" s="3">
        <v>9855</v>
      </c>
      <c r="L689" s="5">
        <v>61.22</v>
      </c>
    </row>
    <row r="690" spans="1:12" x14ac:dyDescent="0.3">
      <c r="A690" t="s">
        <v>694</v>
      </c>
      <c r="B690" t="s">
        <v>967</v>
      </c>
      <c r="C690">
        <f>LEN(DATOS[[#This Row],[Información]])</f>
        <v>19</v>
      </c>
      <c r="D690">
        <f>FIND("-",DATOS[[#This Row],[Información]])</f>
        <v>7</v>
      </c>
      <c r="E690" t="str">
        <f>LEFT(DATOS[[#This Row],[Información]],DATOS[[#This Row],[separador]]-1)</f>
        <v>Canadá</v>
      </c>
      <c r="F690" t="str">
        <f>RIGHT(DATOS[[#This Row],[Información]],DATOS[[#This Row],[Largo]]-DATOS[[#This Row],[separador]])</f>
        <v>Puerto Viejo</v>
      </c>
      <c r="G690" s="2">
        <v>43841</v>
      </c>
      <c r="H690" s="19" t="str">
        <f>TEXT(DATOS[[#This Row],[Fecha Ingreso]],"ddd")</f>
        <v>sáb</v>
      </c>
      <c r="I690" s="20" t="str">
        <f>TEXT(DATOS[[#This Row],[Fecha Ingreso]],"mmmm")</f>
        <v>enero</v>
      </c>
      <c r="J690" s="20" t="str">
        <f>TEXT(DATOS[[#This Row],[Fecha Ingreso]],"yyyy")</f>
        <v>2020</v>
      </c>
      <c r="K690" s="3">
        <v>7720</v>
      </c>
      <c r="L690" s="5">
        <v>121.14</v>
      </c>
    </row>
    <row r="691" spans="1:12" x14ac:dyDescent="0.3">
      <c r="A691" t="s">
        <v>695</v>
      </c>
      <c r="B691" t="s">
        <v>991</v>
      </c>
      <c r="C691">
        <f>LEN(DATOS[[#This Row],[Información]])</f>
        <v>19</v>
      </c>
      <c r="D691">
        <f>FIND("-",DATOS[[#This Row],[Información]])</f>
        <v>10</v>
      </c>
      <c r="E691" t="str">
        <f>LEFT(DATOS[[#This Row],[Información]],DATOS[[#This Row],[separador]]-1)</f>
        <v>Argentina</v>
      </c>
      <c r="F691" t="str">
        <f>RIGHT(DATOS[[#This Row],[Información]],DATOS[[#This Row],[Largo]]-DATOS[[#This Row],[separador]])</f>
        <v>Sarapiquí</v>
      </c>
      <c r="G691" s="2">
        <v>43883</v>
      </c>
      <c r="H691" s="19" t="str">
        <f>TEXT(DATOS[[#This Row],[Fecha Ingreso]],"ddd")</f>
        <v>sáb</v>
      </c>
      <c r="I691" s="20" t="str">
        <f>TEXT(DATOS[[#This Row],[Fecha Ingreso]],"mmmm")</f>
        <v>febrero</v>
      </c>
      <c r="J691" s="20" t="str">
        <f>TEXT(DATOS[[#This Row],[Fecha Ingreso]],"yyyy")</f>
        <v>2020</v>
      </c>
      <c r="K691" s="3">
        <v>9470</v>
      </c>
      <c r="L691" s="5">
        <v>295.26</v>
      </c>
    </row>
    <row r="692" spans="1:12" x14ac:dyDescent="0.3">
      <c r="A692" t="s">
        <v>696</v>
      </c>
      <c r="B692" t="s">
        <v>968</v>
      </c>
      <c r="C692">
        <f>LEN(DATOS[[#This Row],[Información]])</f>
        <v>16</v>
      </c>
      <c r="D692">
        <f>FIND("-",DATOS[[#This Row],[Información]])</f>
        <v>7</v>
      </c>
      <c r="E692" t="str">
        <f>LEFT(DATOS[[#This Row],[Información]],DATOS[[#This Row],[separador]]-1)</f>
        <v>España</v>
      </c>
      <c r="F692" t="str">
        <f>RIGHT(DATOS[[#This Row],[Información]],DATOS[[#This Row],[Largo]]-DATOS[[#This Row],[separador]])</f>
        <v>Sarapiquí</v>
      </c>
      <c r="G692" s="2">
        <v>43840</v>
      </c>
      <c r="H692" s="19" t="str">
        <f>TEXT(DATOS[[#This Row],[Fecha Ingreso]],"ddd")</f>
        <v>vie</v>
      </c>
      <c r="I692" s="20" t="str">
        <f>TEXT(DATOS[[#This Row],[Fecha Ingreso]],"mmmm")</f>
        <v>enero</v>
      </c>
      <c r="J692" s="20" t="str">
        <f>TEXT(DATOS[[#This Row],[Fecha Ingreso]],"yyyy")</f>
        <v>2020</v>
      </c>
      <c r="K692" s="3">
        <v>6780</v>
      </c>
      <c r="L692" s="5">
        <v>361.97</v>
      </c>
    </row>
    <row r="693" spans="1:12" x14ac:dyDescent="0.3">
      <c r="A693" t="s">
        <v>697</v>
      </c>
      <c r="B693" t="s">
        <v>997</v>
      </c>
      <c r="C693">
        <f>LEN(DATOS[[#This Row],[Información]])</f>
        <v>21</v>
      </c>
      <c r="D693">
        <f>FIND("-",DATOS[[#This Row],[Información]])</f>
        <v>10</v>
      </c>
      <c r="E693" t="str">
        <f>LEFT(DATOS[[#This Row],[Información]],DATOS[[#This Row],[separador]]-1)</f>
        <v>Argentina</v>
      </c>
      <c r="F693" t="str">
        <f>RIGHT(DATOS[[#This Row],[Información]],DATOS[[#This Row],[Largo]]-DATOS[[#This Row],[separador]])</f>
        <v>Volcán Poás</v>
      </c>
      <c r="G693" s="2">
        <v>43879</v>
      </c>
      <c r="H693" s="19" t="str">
        <f>TEXT(DATOS[[#This Row],[Fecha Ingreso]],"ddd")</f>
        <v>mar</v>
      </c>
      <c r="I693" s="20" t="str">
        <f>TEXT(DATOS[[#This Row],[Fecha Ingreso]],"mmmm")</f>
        <v>febrero</v>
      </c>
      <c r="J693" s="20" t="str">
        <f>TEXT(DATOS[[#This Row],[Fecha Ingreso]],"yyyy")</f>
        <v>2020</v>
      </c>
      <c r="K693" s="3">
        <v>8110</v>
      </c>
      <c r="L693" s="5">
        <v>205.95</v>
      </c>
    </row>
    <row r="694" spans="1:12" x14ac:dyDescent="0.3">
      <c r="A694" t="s">
        <v>698</v>
      </c>
      <c r="B694" t="s">
        <v>996</v>
      </c>
      <c r="C694">
        <f>LEN(DATOS[[#This Row],[Información]])</f>
        <v>26</v>
      </c>
      <c r="D694">
        <f>FIND("-",DATOS[[#This Row],[Información]])</f>
        <v>15</v>
      </c>
      <c r="E694" t="str">
        <f>LEFT(DATOS[[#This Row],[Información]],DATOS[[#This Row],[separador]]-1)</f>
        <v>Estados Unidos</v>
      </c>
      <c r="F694" t="str">
        <f>RIGHT(DATOS[[#This Row],[Información]],DATOS[[#This Row],[Largo]]-DATOS[[#This Row],[separador]])</f>
        <v>Volcán Poás</v>
      </c>
      <c r="G694" s="2">
        <v>43890</v>
      </c>
      <c r="H694" s="19" t="str">
        <f>TEXT(DATOS[[#This Row],[Fecha Ingreso]],"ddd")</f>
        <v>sáb</v>
      </c>
      <c r="I694" s="20" t="str">
        <f>TEXT(DATOS[[#This Row],[Fecha Ingreso]],"mmmm")</f>
        <v>febrero</v>
      </c>
      <c r="J694" s="20" t="str">
        <f>TEXT(DATOS[[#This Row],[Fecha Ingreso]],"yyyy")</f>
        <v>2020</v>
      </c>
      <c r="K694" s="3">
        <v>8125</v>
      </c>
      <c r="L694" s="5">
        <v>440.68</v>
      </c>
    </row>
    <row r="695" spans="1:12" x14ac:dyDescent="0.3">
      <c r="A695" t="s">
        <v>699</v>
      </c>
      <c r="B695" t="s">
        <v>992</v>
      </c>
      <c r="C695">
        <f>LEN(DATOS[[#This Row],[Información]])</f>
        <v>26</v>
      </c>
      <c r="D695">
        <f>FIND("-",DATOS[[#This Row],[Información]])</f>
        <v>12</v>
      </c>
      <c r="E695" t="str">
        <f>LEFT(DATOS[[#This Row],[Información]],DATOS[[#This Row],[separador]]-1)</f>
        <v>Reino Unido</v>
      </c>
      <c r="F695" t="str">
        <f>RIGHT(DATOS[[#This Row],[Información]],DATOS[[#This Row],[Largo]]-DATOS[[#This Row],[separador]])</f>
        <v>Manuel Antonio</v>
      </c>
      <c r="G695" s="2">
        <v>43847</v>
      </c>
      <c r="H695" s="19" t="str">
        <f>TEXT(DATOS[[#This Row],[Fecha Ingreso]],"ddd")</f>
        <v>vie</v>
      </c>
      <c r="I695" s="20" t="str">
        <f>TEXT(DATOS[[#This Row],[Fecha Ingreso]],"mmmm")</f>
        <v>enero</v>
      </c>
      <c r="J695" s="20" t="str">
        <f>TEXT(DATOS[[#This Row],[Fecha Ingreso]],"yyyy")</f>
        <v>2020</v>
      </c>
      <c r="K695" s="3">
        <v>1853</v>
      </c>
      <c r="L695" s="5">
        <v>111.48</v>
      </c>
    </row>
    <row r="696" spans="1:12" x14ac:dyDescent="0.3">
      <c r="A696" t="s">
        <v>700</v>
      </c>
      <c r="B696" t="s">
        <v>1006</v>
      </c>
      <c r="C696">
        <f>LEN(DATOS[[#This Row],[Información]])</f>
        <v>22</v>
      </c>
      <c r="D696">
        <f>FIND("-",DATOS[[#This Row],[Información]])</f>
        <v>15</v>
      </c>
      <c r="E696" t="str">
        <f>LEFT(DATOS[[#This Row],[Información]],DATOS[[#This Row],[separador]]-1)</f>
        <v>Estados Unidos</v>
      </c>
      <c r="F696" t="str">
        <f>RIGHT(DATOS[[#This Row],[Información]],DATOS[[#This Row],[Largo]]-DATOS[[#This Row],[separador]])</f>
        <v>Liberia</v>
      </c>
      <c r="G696" s="2">
        <v>43862</v>
      </c>
      <c r="H696" s="19" t="str">
        <f>TEXT(DATOS[[#This Row],[Fecha Ingreso]],"ddd")</f>
        <v>sáb</v>
      </c>
      <c r="I696" s="20" t="str">
        <f>TEXT(DATOS[[#This Row],[Fecha Ingreso]],"mmmm")</f>
        <v>febrero</v>
      </c>
      <c r="J696" s="20" t="str">
        <f>TEXT(DATOS[[#This Row],[Fecha Ingreso]],"yyyy")</f>
        <v>2020</v>
      </c>
      <c r="K696" s="3">
        <v>228</v>
      </c>
      <c r="L696" s="5">
        <v>495.5</v>
      </c>
    </row>
    <row r="697" spans="1:12" x14ac:dyDescent="0.3">
      <c r="A697" t="s">
        <v>701</v>
      </c>
      <c r="B697" t="s">
        <v>973</v>
      </c>
      <c r="C697">
        <f>LEN(DATOS[[#This Row],[Información]])</f>
        <v>22</v>
      </c>
      <c r="D697">
        <f>FIND("-",DATOS[[#This Row],[Información]])</f>
        <v>10</v>
      </c>
      <c r="E697" t="str">
        <f>LEFT(DATOS[[#This Row],[Información]],DATOS[[#This Row],[separador]]-1)</f>
        <v>Argentina</v>
      </c>
      <c r="F697" t="str">
        <f>RIGHT(DATOS[[#This Row],[Información]],DATOS[[#This Row],[Largo]]-DATOS[[#This Row],[separador]])</f>
        <v>Puerto Viejo</v>
      </c>
      <c r="G697" s="2">
        <v>43862</v>
      </c>
      <c r="H697" s="19" t="str">
        <f>TEXT(DATOS[[#This Row],[Fecha Ingreso]],"ddd")</f>
        <v>sáb</v>
      </c>
      <c r="I697" s="20" t="str">
        <f>TEXT(DATOS[[#This Row],[Fecha Ingreso]],"mmmm")</f>
        <v>febrero</v>
      </c>
      <c r="J697" s="20" t="str">
        <f>TEXT(DATOS[[#This Row],[Fecha Ingreso]],"yyyy")</f>
        <v>2020</v>
      </c>
      <c r="K697" s="3">
        <v>2335</v>
      </c>
      <c r="L697" s="5">
        <v>290.98</v>
      </c>
    </row>
    <row r="698" spans="1:12" x14ac:dyDescent="0.3">
      <c r="A698" t="s">
        <v>702</v>
      </c>
      <c r="B698" t="s">
        <v>954</v>
      </c>
      <c r="C698">
        <f>LEN(DATOS[[#This Row],[Información]])</f>
        <v>20</v>
      </c>
      <c r="D698">
        <f>FIND("-",DATOS[[#This Row],[Información]])</f>
        <v>6</v>
      </c>
      <c r="E698" t="str">
        <f>LEFT(DATOS[[#This Row],[Información]],DATOS[[#This Row],[separador]]-1)</f>
        <v>China</v>
      </c>
      <c r="F698" t="str">
        <f>RIGHT(DATOS[[#This Row],[Información]],DATOS[[#This Row],[Largo]]-DATOS[[#This Row],[separador]])</f>
        <v>Manuel Antonio</v>
      </c>
      <c r="G698" s="2">
        <v>43833</v>
      </c>
      <c r="H698" s="19" t="str">
        <f>TEXT(DATOS[[#This Row],[Fecha Ingreso]],"ddd")</f>
        <v>vie</v>
      </c>
      <c r="I698" s="20" t="str">
        <f>TEXT(DATOS[[#This Row],[Fecha Ingreso]],"mmmm")</f>
        <v>enero</v>
      </c>
      <c r="J698" s="20" t="str">
        <f>TEXT(DATOS[[#This Row],[Fecha Ingreso]],"yyyy")</f>
        <v>2020</v>
      </c>
      <c r="K698" s="3">
        <v>1675</v>
      </c>
      <c r="L698" s="5">
        <v>191.33</v>
      </c>
    </row>
    <row r="699" spans="1:12" x14ac:dyDescent="0.3">
      <c r="A699" t="s">
        <v>703</v>
      </c>
      <c r="B699" t="s">
        <v>1024</v>
      </c>
      <c r="C699">
        <f>LEN(DATOS[[#This Row],[Información]])</f>
        <v>14</v>
      </c>
      <c r="D699">
        <f>FIND("-",DATOS[[#This Row],[Información]])</f>
        <v>7</v>
      </c>
      <c r="E699" t="str">
        <f>LEFT(DATOS[[#This Row],[Información]],DATOS[[#This Row],[separador]]-1)</f>
        <v>México</v>
      </c>
      <c r="F699" t="str">
        <f>RIGHT(DATOS[[#This Row],[Información]],DATOS[[#This Row],[Largo]]-DATOS[[#This Row],[separador]])</f>
        <v>Fortuna</v>
      </c>
      <c r="G699" s="2">
        <v>43862</v>
      </c>
      <c r="H699" s="19" t="str">
        <f>TEXT(DATOS[[#This Row],[Fecha Ingreso]],"ddd")</f>
        <v>sáb</v>
      </c>
      <c r="I699" s="20" t="str">
        <f>TEXT(DATOS[[#This Row],[Fecha Ingreso]],"mmmm")</f>
        <v>febrero</v>
      </c>
      <c r="J699" s="20" t="str">
        <f>TEXT(DATOS[[#This Row],[Fecha Ingreso]],"yyyy")</f>
        <v>2020</v>
      </c>
      <c r="K699" s="3">
        <v>4111</v>
      </c>
      <c r="L699" s="5">
        <v>86.82</v>
      </c>
    </row>
    <row r="700" spans="1:12" x14ac:dyDescent="0.3">
      <c r="A700" t="s">
        <v>704</v>
      </c>
      <c r="B700" t="s">
        <v>1015</v>
      </c>
      <c r="C700">
        <f>LEN(DATOS[[#This Row],[Información]])</f>
        <v>27</v>
      </c>
      <c r="D700">
        <f>FIND("-",DATOS[[#This Row],[Información]])</f>
        <v>15</v>
      </c>
      <c r="E700" t="str">
        <f>LEFT(DATOS[[#This Row],[Información]],DATOS[[#This Row],[separador]]-1)</f>
        <v>Estados Unidos</v>
      </c>
      <c r="F700" t="str">
        <f>RIGHT(DATOS[[#This Row],[Información]],DATOS[[#This Row],[Largo]]-DATOS[[#This Row],[separador]])</f>
        <v>Puerto Viejo</v>
      </c>
      <c r="G700" s="2">
        <v>43872</v>
      </c>
      <c r="H700" s="19" t="str">
        <f>TEXT(DATOS[[#This Row],[Fecha Ingreso]],"ddd")</f>
        <v>mar</v>
      </c>
      <c r="I700" s="20" t="str">
        <f>TEXT(DATOS[[#This Row],[Fecha Ingreso]],"mmmm")</f>
        <v>febrero</v>
      </c>
      <c r="J700" s="20" t="str">
        <f>TEXT(DATOS[[#This Row],[Fecha Ingreso]],"yyyy")</f>
        <v>2020</v>
      </c>
      <c r="K700" s="3">
        <v>8282</v>
      </c>
      <c r="L700" s="5">
        <v>128.80000000000001</v>
      </c>
    </row>
    <row r="701" spans="1:12" x14ac:dyDescent="0.3">
      <c r="A701" t="s">
        <v>705</v>
      </c>
      <c r="B701" t="s">
        <v>1019</v>
      </c>
      <c r="C701">
        <f>LEN(DATOS[[#This Row],[Información]])</f>
        <v>18</v>
      </c>
      <c r="D701">
        <f>FIND("-",DATOS[[#This Row],[Información]])</f>
        <v>9</v>
      </c>
      <c r="E701" t="str">
        <f>LEFT(DATOS[[#This Row],[Información]],DATOS[[#This Row],[separador]]-1)</f>
        <v>Alemania</v>
      </c>
      <c r="F701" t="str">
        <f>RIGHT(DATOS[[#This Row],[Información]],DATOS[[#This Row],[Largo]]-DATOS[[#This Row],[separador]])</f>
        <v>Sarapiquí</v>
      </c>
      <c r="G701" s="2">
        <v>43860</v>
      </c>
      <c r="H701" s="19" t="str">
        <f>TEXT(DATOS[[#This Row],[Fecha Ingreso]],"ddd")</f>
        <v>jue</v>
      </c>
      <c r="I701" s="20" t="str">
        <f>TEXT(DATOS[[#This Row],[Fecha Ingreso]],"mmmm")</f>
        <v>enero</v>
      </c>
      <c r="J701" s="20" t="str">
        <f>TEXT(DATOS[[#This Row],[Fecha Ingreso]],"yyyy")</f>
        <v>2020</v>
      </c>
      <c r="K701" s="3">
        <v>3710</v>
      </c>
      <c r="L701" s="5">
        <v>225.26</v>
      </c>
    </row>
    <row r="702" spans="1:12" x14ac:dyDescent="0.3">
      <c r="A702" t="s">
        <v>706</v>
      </c>
      <c r="B702" t="s">
        <v>1007</v>
      </c>
      <c r="C702">
        <f>LEN(DATOS[[#This Row],[Información]])</f>
        <v>15</v>
      </c>
      <c r="D702">
        <f>FIND("-",DATOS[[#This Row],[Información]])</f>
        <v>7</v>
      </c>
      <c r="E702" t="str">
        <f>LEFT(DATOS[[#This Row],[Información]],DATOS[[#This Row],[separador]]-1)</f>
        <v>México</v>
      </c>
      <c r="F702" t="str">
        <f>RIGHT(DATOS[[#This Row],[Información]],DATOS[[#This Row],[Largo]]-DATOS[[#This Row],[separador]])</f>
        <v>San José</v>
      </c>
      <c r="G702" s="2">
        <v>43841</v>
      </c>
      <c r="H702" s="19" t="str">
        <f>TEXT(DATOS[[#This Row],[Fecha Ingreso]],"ddd")</f>
        <v>sáb</v>
      </c>
      <c r="I702" s="20" t="str">
        <f>TEXT(DATOS[[#This Row],[Fecha Ingreso]],"mmmm")</f>
        <v>enero</v>
      </c>
      <c r="J702" s="20" t="str">
        <f>TEXT(DATOS[[#This Row],[Fecha Ingreso]],"yyyy")</f>
        <v>2020</v>
      </c>
      <c r="K702" s="3">
        <v>5842</v>
      </c>
      <c r="L702" s="5">
        <v>234.98</v>
      </c>
    </row>
    <row r="703" spans="1:12" x14ac:dyDescent="0.3">
      <c r="A703" t="s">
        <v>707</v>
      </c>
      <c r="B703" t="s">
        <v>970</v>
      </c>
      <c r="C703">
        <f>LEN(DATOS[[#This Row],[Información]])</f>
        <v>24</v>
      </c>
      <c r="D703">
        <f>FIND("-",DATOS[[#This Row],[Información]])</f>
        <v>15</v>
      </c>
      <c r="E703" t="str">
        <f>LEFT(DATOS[[#This Row],[Información]],DATOS[[#This Row],[separador]]-1)</f>
        <v>Estados Unidos</v>
      </c>
      <c r="F703" t="str">
        <f>RIGHT(DATOS[[#This Row],[Información]],DATOS[[#This Row],[Largo]]-DATOS[[#This Row],[separador]])</f>
        <v>Sarapiquí</v>
      </c>
      <c r="G703" s="2">
        <v>43889</v>
      </c>
      <c r="H703" s="19" t="str">
        <f>TEXT(DATOS[[#This Row],[Fecha Ingreso]],"ddd")</f>
        <v>vie</v>
      </c>
      <c r="I703" s="20" t="str">
        <f>TEXT(DATOS[[#This Row],[Fecha Ingreso]],"mmmm")</f>
        <v>febrero</v>
      </c>
      <c r="J703" s="20" t="str">
        <f>TEXT(DATOS[[#This Row],[Fecha Ingreso]],"yyyy")</f>
        <v>2020</v>
      </c>
      <c r="K703" s="3">
        <v>843</v>
      </c>
      <c r="L703" s="5">
        <v>263.66000000000003</v>
      </c>
    </row>
    <row r="704" spans="1:12" x14ac:dyDescent="0.3">
      <c r="A704" t="s">
        <v>708</v>
      </c>
      <c r="B704" t="s">
        <v>965</v>
      </c>
      <c r="C704">
        <f>LEN(DATOS[[#This Row],[Información]])</f>
        <v>14</v>
      </c>
      <c r="D704">
        <f>FIND("-",DATOS[[#This Row],[Información]])</f>
        <v>7</v>
      </c>
      <c r="E704" t="str">
        <f>LEFT(DATOS[[#This Row],[Información]],DATOS[[#This Row],[separador]]-1)</f>
        <v>España</v>
      </c>
      <c r="F704" t="str">
        <f>RIGHT(DATOS[[#This Row],[Información]],DATOS[[#This Row],[Largo]]-DATOS[[#This Row],[separador]])</f>
        <v>Liberia</v>
      </c>
      <c r="G704" s="2">
        <v>43842</v>
      </c>
      <c r="H704" s="19" t="str">
        <f>TEXT(DATOS[[#This Row],[Fecha Ingreso]],"ddd")</f>
        <v>dom</v>
      </c>
      <c r="I704" s="20" t="str">
        <f>TEXT(DATOS[[#This Row],[Fecha Ingreso]],"mmmm")</f>
        <v>enero</v>
      </c>
      <c r="J704" s="20" t="str">
        <f>TEXT(DATOS[[#This Row],[Fecha Ingreso]],"yyyy")</f>
        <v>2020</v>
      </c>
      <c r="K704" s="3">
        <v>7593</v>
      </c>
      <c r="L704" s="5">
        <v>325.60000000000002</v>
      </c>
    </row>
    <row r="705" spans="1:12" x14ac:dyDescent="0.3">
      <c r="A705" t="s">
        <v>709</v>
      </c>
      <c r="B705" t="s">
        <v>1006</v>
      </c>
      <c r="C705">
        <f>LEN(DATOS[[#This Row],[Información]])</f>
        <v>22</v>
      </c>
      <c r="D705">
        <f>FIND("-",DATOS[[#This Row],[Información]])</f>
        <v>15</v>
      </c>
      <c r="E705" t="str">
        <f>LEFT(DATOS[[#This Row],[Información]],DATOS[[#This Row],[separador]]-1)</f>
        <v>Estados Unidos</v>
      </c>
      <c r="F705" t="str">
        <f>RIGHT(DATOS[[#This Row],[Información]],DATOS[[#This Row],[Largo]]-DATOS[[#This Row],[separador]])</f>
        <v>Liberia</v>
      </c>
      <c r="G705" s="2">
        <v>43834</v>
      </c>
      <c r="H705" s="19" t="str">
        <f>TEXT(DATOS[[#This Row],[Fecha Ingreso]],"ddd")</f>
        <v>sáb</v>
      </c>
      <c r="I705" s="20" t="str">
        <f>TEXT(DATOS[[#This Row],[Fecha Ingreso]],"mmmm")</f>
        <v>enero</v>
      </c>
      <c r="J705" s="20" t="str">
        <f>TEXT(DATOS[[#This Row],[Fecha Ingreso]],"yyyy")</f>
        <v>2020</v>
      </c>
      <c r="K705" s="3">
        <v>1442</v>
      </c>
      <c r="L705" s="5">
        <v>200.12</v>
      </c>
    </row>
    <row r="706" spans="1:12" x14ac:dyDescent="0.3">
      <c r="A706" t="s">
        <v>710</v>
      </c>
      <c r="B706" t="s">
        <v>956</v>
      </c>
      <c r="C706">
        <f>LEN(DATOS[[#This Row],[Información]])</f>
        <v>24</v>
      </c>
      <c r="D706">
        <f>FIND("-",DATOS[[#This Row],[Información]])</f>
        <v>12</v>
      </c>
      <c r="E706" t="str">
        <f>LEFT(DATOS[[#This Row],[Información]],DATOS[[#This Row],[separador]]-1)</f>
        <v>Reino Unido</v>
      </c>
      <c r="F706" t="str">
        <f>RIGHT(DATOS[[#This Row],[Información]],DATOS[[#This Row],[Largo]]-DATOS[[#This Row],[separador]])</f>
        <v>Puerto Viejo</v>
      </c>
      <c r="G706" s="2">
        <v>43864</v>
      </c>
      <c r="H706" s="19" t="str">
        <f>TEXT(DATOS[[#This Row],[Fecha Ingreso]],"ddd")</f>
        <v>lun</v>
      </c>
      <c r="I706" s="20" t="str">
        <f>TEXT(DATOS[[#This Row],[Fecha Ingreso]],"mmmm")</f>
        <v>febrero</v>
      </c>
      <c r="J706" s="20" t="str">
        <f>TEXT(DATOS[[#This Row],[Fecha Ingreso]],"yyyy")</f>
        <v>2020</v>
      </c>
      <c r="K706" s="3">
        <v>8897</v>
      </c>
      <c r="L706" s="5">
        <v>293.33</v>
      </c>
    </row>
    <row r="707" spans="1:12" x14ac:dyDescent="0.3">
      <c r="A707" t="s">
        <v>711</v>
      </c>
      <c r="B707" t="s">
        <v>957</v>
      </c>
      <c r="C707">
        <f>LEN(DATOS[[#This Row],[Información]])</f>
        <v>24</v>
      </c>
      <c r="D707">
        <f>FIND("-",DATOS[[#This Row],[Información]])</f>
        <v>10</v>
      </c>
      <c r="E707" t="str">
        <f>LEFT(DATOS[[#This Row],[Información]],DATOS[[#This Row],[separador]]-1)</f>
        <v>Argentina</v>
      </c>
      <c r="F707" t="str">
        <f>RIGHT(DATOS[[#This Row],[Información]],DATOS[[#This Row],[Largo]]-DATOS[[#This Row],[separador]])</f>
        <v>Manuel Antonio</v>
      </c>
      <c r="G707" s="2">
        <v>43877</v>
      </c>
      <c r="H707" s="19" t="str">
        <f>TEXT(DATOS[[#This Row],[Fecha Ingreso]],"ddd")</f>
        <v>dom</v>
      </c>
      <c r="I707" s="20" t="str">
        <f>TEXT(DATOS[[#This Row],[Fecha Ingreso]],"mmmm")</f>
        <v>febrero</v>
      </c>
      <c r="J707" s="20" t="str">
        <f>TEXT(DATOS[[#This Row],[Fecha Ingreso]],"yyyy")</f>
        <v>2020</v>
      </c>
      <c r="K707" s="3">
        <v>4885</v>
      </c>
      <c r="L707" s="5">
        <v>273.91000000000003</v>
      </c>
    </row>
    <row r="708" spans="1:12" x14ac:dyDescent="0.3">
      <c r="A708" t="s">
        <v>712</v>
      </c>
      <c r="B708" t="s">
        <v>1010</v>
      </c>
      <c r="C708">
        <f>LEN(DATOS[[#This Row],[Información]])</f>
        <v>20</v>
      </c>
      <c r="D708">
        <f>FIND("-",DATOS[[#This Row],[Información]])</f>
        <v>10</v>
      </c>
      <c r="E708" t="str">
        <f>LEFT(DATOS[[#This Row],[Información]],DATOS[[#This Row],[separador]]-1)</f>
        <v>Argentina</v>
      </c>
      <c r="F708" t="str">
        <f>RIGHT(DATOS[[#This Row],[Información]],DATOS[[#This Row],[Largo]]-DATOS[[#This Row],[separador]])</f>
        <v>Dominicana</v>
      </c>
      <c r="G708" s="2">
        <v>43850</v>
      </c>
      <c r="H708" s="19" t="str">
        <f>TEXT(DATOS[[#This Row],[Fecha Ingreso]],"ddd")</f>
        <v>lun</v>
      </c>
      <c r="I708" s="20" t="str">
        <f>TEXT(DATOS[[#This Row],[Fecha Ingreso]],"mmmm")</f>
        <v>enero</v>
      </c>
      <c r="J708" s="20" t="str">
        <f>TEXT(DATOS[[#This Row],[Fecha Ingreso]],"yyyy")</f>
        <v>2020</v>
      </c>
      <c r="K708" s="3">
        <v>5294</v>
      </c>
      <c r="L708" s="5">
        <v>468.67</v>
      </c>
    </row>
    <row r="709" spans="1:12" x14ac:dyDescent="0.3">
      <c r="A709" t="s">
        <v>713</v>
      </c>
      <c r="B709" t="s">
        <v>1000</v>
      </c>
      <c r="C709">
        <f>LEN(DATOS[[#This Row],[Información]])</f>
        <v>18</v>
      </c>
      <c r="D709">
        <f>FIND("-",DATOS[[#This Row],[Información]])</f>
        <v>7</v>
      </c>
      <c r="E709" t="str">
        <f>LEFT(DATOS[[#This Row],[Información]],DATOS[[#This Row],[separador]]-1)</f>
        <v>España</v>
      </c>
      <c r="F709" t="str">
        <f>RIGHT(DATOS[[#This Row],[Información]],DATOS[[#This Row],[Largo]]-DATOS[[#This Row],[separador]])</f>
        <v>Volcán Poás</v>
      </c>
      <c r="G709" s="2">
        <v>43843</v>
      </c>
      <c r="H709" s="19" t="str">
        <f>TEXT(DATOS[[#This Row],[Fecha Ingreso]],"ddd")</f>
        <v>lun</v>
      </c>
      <c r="I709" s="20" t="str">
        <f>TEXT(DATOS[[#This Row],[Fecha Ingreso]],"mmmm")</f>
        <v>enero</v>
      </c>
      <c r="J709" s="20" t="str">
        <f>TEXT(DATOS[[#This Row],[Fecha Ingreso]],"yyyy")</f>
        <v>2020</v>
      </c>
      <c r="K709" s="3">
        <v>2725</v>
      </c>
      <c r="L709" s="5">
        <v>476.44</v>
      </c>
    </row>
    <row r="710" spans="1:12" x14ac:dyDescent="0.3">
      <c r="A710" t="s">
        <v>714</v>
      </c>
      <c r="B710" t="s">
        <v>1009</v>
      </c>
      <c r="C710">
        <f>LEN(DATOS[[#This Row],[Información]])</f>
        <v>18</v>
      </c>
      <c r="D710">
        <f>FIND("-",DATOS[[#This Row],[Información]])</f>
        <v>10</v>
      </c>
      <c r="E710" t="str">
        <f>LEFT(DATOS[[#This Row],[Información]],DATOS[[#This Row],[separador]]-1)</f>
        <v>Argentina</v>
      </c>
      <c r="F710" t="str">
        <f>RIGHT(DATOS[[#This Row],[Información]],DATOS[[#This Row],[Largo]]-DATOS[[#This Row],[separador]])</f>
        <v>San José</v>
      </c>
      <c r="G710" s="2">
        <v>43883</v>
      </c>
      <c r="H710" s="19" t="str">
        <f>TEXT(DATOS[[#This Row],[Fecha Ingreso]],"ddd")</f>
        <v>sáb</v>
      </c>
      <c r="I710" s="20" t="str">
        <f>TEXT(DATOS[[#This Row],[Fecha Ingreso]],"mmmm")</f>
        <v>febrero</v>
      </c>
      <c r="J710" s="20" t="str">
        <f>TEXT(DATOS[[#This Row],[Fecha Ingreso]],"yyyy")</f>
        <v>2020</v>
      </c>
      <c r="K710" s="3">
        <v>6758</v>
      </c>
      <c r="L710" s="5">
        <v>226.92</v>
      </c>
    </row>
    <row r="711" spans="1:12" x14ac:dyDescent="0.3">
      <c r="A711" t="s">
        <v>715</v>
      </c>
      <c r="B711" t="s">
        <v>958</v>
      </c>
      <c r="C711">
        <f>LEN(DATOS[[#This Row],[Información]])</f>
        <v>13</v>
      </c>
      <c r="D711">
        <f>FIND("-",DATOS[[#This Row],[Información]])</f>
        <v>6</v>
      </c>
      <c r="E711" t="str">
        <f>LEFT(DATOS[[#This Row],[Información]],DATOS[[#This Row],[separador]]-1)</f>
        <v>China</v>
      </c>
      <c r="F711" t="str">
        <f>RIGHT(DATOS[[#This Row],[Información]],DATOS[[#This Row],[Largo]]-DATOS[[#This Row],[separador]])</f>
        <v>Fortuna</v>
      </c>
      <c r="G711" s="2">
        <v>43852</v>
      </c>
      <c r="H711" s="19" t="str">
        <f>TEXT(DATOS[[#This Row],[Fecha Ingreso]],"ddd")</f>
        <v>mié</v>
      </c>
      <c r="I711" s="20" t="str">
        <f>TEXT(DATOS[[#This Row],[Fecha Ingreso]],"mmmm")</f>
        <v>enero</v>
      </c>
      <c r="J711" s="20" t="str">
        <f>TEXT(DATOS[[#This Row],[Fecha Ingreso]],"yyyy")</f>
        <v>2020</v>
      </c>
      <c r="K711" s="3">
        <v>1525</v>
      </c>
      <c r="L711" s="5">
        <v>125.39</v>
      </c>
    </row>
    <row r="712" spans="1:12" x14ac:dyDescent="0.3">
      <c r="A712" t="s">
        <v>716</v>
      </c>
      <c r="B712" t="s">
        <v>1001</v>
      </c>
      <c r="C712">
        <f>LEN(DATOS[[#This Row],[Información]])</f>
        <v>21</v>
      </c>
      <c r="D712">
        <f>FIND("-",DATOS[[#This Row],[Información]])</f>
        <v>10</v>
      </c>
      <c r="E712" t="str">
        <f>LEFT(DATOS[[#This Row],[Información]],DATOS[[#This Row],[separador]]-1)</f>
        <v>Argentina</v>
      </c>
      <c r="F712" t="str">
        <f>RIGHT(DATOS[[#This Row],[Información]],DATOS[[#This Row],[Largo]]-DATOS[[#This Row],[separador]])</f>
        <v>Río Celeste</v>
      </c>
      <c r="G712" s="2">
        <v>43884</v>
      </c>
      <c r="H712" s="19" t="str">
        <f>TEXT(DATOS[[#This Row],[Fecha Ingreso]],"ddd")</f>
        <v>dom</v>
      </c>
      <c r="I712" s="20" t="str">
        <f>TEXT(DATOS[[#This Row],[Fecha Ingreso]],"mmmm")</f>
        <v>febrero</v>
      </c>
      <c r="J712" s="20" t="str">
        <f>TEXT(DATOS[[#This Row],[Fecha Ingreso]],"yyyy")</f>
        <v>2020</v>
      </c>
      <c r="K712" s="3">
        <v>3262</v>
      </c>
      <c r="L712" s="5">
        <v>391.49</v>
      </c>
    </row>
    <row r="713" spans="1:12" x14ac:dyDescent="0.3">
      <c r="A713" t="s">
        <v>717</v>
      </c>
      <c r="B713" t="s">
        <v>1024</v>
      </c>
      <c r="C713">
        <f>LEN(DATOS[[#This Row],[Información]])</f>
        <v>14</v>
      </c>
      <c r="D713">
        <f>FIND("-",DATOS[[#This Row],[Información]])</f>
        <v>7</v>
      </c>
      <c r="E713" t="str">
        <f>LEFT(DATOS[[#This Row],[Información]],DATOS[[#This Row],[separador]]-1)</f>
        <v>México</v>
      </c>
      <c r="F713" t="str">
        <f>RIGHT(DATOS[[#This Row],[Información]],DATOS[[#This Row],[Largo]]-DATOS[[#This Row],[separador]])</f>
        <v>Fortuna</v>
      </c>
      <c r="G713" s="2">
        <v>43842</v>
      </c>
      <c r="H713" s="19" t="str">
        <f>TEXT(DATOS[[#This Row],[Fecha Ingreso]],"ddd")</f>
        <v>dom</v>
      </c>
      <c r="I713" s="20" t="str">
        <f>TEXT(DATOS[[#This Row],[Fecha Ingreso]],"mmmm")</f>
        <v>enero</v>
      </c>
      <c r="J713" s="20" t="str">
        <f>TEXT(DATOS[[#This Row],[Fecha Ingreso]],"yyyy")</f>
        <v>2020</v>
      </c>
      <c r="K713" s="3">
        <v>781</v>
      </c>
      <c r="L713" s="5">
        <v>67.05</v>
      </c>
    </row>
    <row r="714" spans="1:12" x14ac:dyDescent="0.3">
      <c r="A714" t="s">
        <v>718</v>
      </c>
      <c r="B714" t="s">
        <v>960</v>
      </c>
      <c r="C714">
        <f>LEN(DATOS[[#This Row],[Información]])</f>
        <v>17</v>
      </c>
      <c r="D714">
        <f>FIND("-",DATOS[[#This Row],[Información]])</f>
        <v>6</v>
      </c>
      <c r="E714" t="str">
        <f>LEFT(DATOS[[#This Row],[Información]],DATOS[[#This Row],[separador]]-1)</f>
        <v>China</v>
      </c>
      <c r="F714" t="str">
        <f>RIGHT(DATOS[[#This Row],[Información]],DATOS[[#This Row],[Largo]]-DATOS[[#This Row],[separador]])</f>
        <v>Río Celeste</v>
      </c>
      <c r="G714" s="2">
        <v>43859</v>
      </c>
      <c r="H714" s="19" t="str">
        <f>TEXT(DATOS[[#This Row],[Fecha Ingreso]],"ddd")</f>
        <v>mié</v>
      </c>
      <c r="I714" s="20" t="str">
        <f>TEXT(DATOS[[#This Row],[Fecha Ingreso]],"mmmm")</f>
        <v>enero</v>
      </c>
      <c r="J714" s="20" t="str">
        <f>TEXT(DATOS[[#This Row],[Fecha Ingreso]],"yyyy")</f>
        <v>2020</v>
      </c>
      <c r="K714" s="3">
        <v>2844</v>
      </c>
      <c r="L714" s="5">
        <v>429.84</v>
      </c>
    </row>
    <row r="715" spans="1:12" x14ac:dyDescent="0.3">
      <c r="A715" t="s">
        <v>719</v>
      </c>
      <c r="B715" t="s">
        <v>955</v>
      </c>
      <c r="C715">
        <f>LEN(DATOS[[#This Row],[Información]])</f>
        <v>21</v>
      </c>
      <c r="D715">
        <f>FIND("-",DATOS[[#This Row],[Información]])</f>
        <v>9</v>
      </c>
      <c r="E715" t="str">
        <f>LEFT(DATOS[[#This Row],[Información]],DATOS[[#This Row],[separador]]-1)</f>
        <v>Alemania</v>
      </c>
      <c r="F715" t="str">
        <f>RIGHT(DATOS[[#This Row],[Información]],DATOS[[#This Row],[Largo]]-DATOS[[#This Row],[separador]])</f>
        <v>Puerto Viejo</v>
      </c>
      <c r="G715" s="2">
        <v>43874</v>
      </c>
      <c r="H715" s="19" t="str">
        <f>TEXT(DATOS[[#This Row],[Fecha Ingreso]],"ddd")</f>
        <v>jue</v>
      </c>
      <c r="I715" s="20" t="str">
        <f>TEXT(DATOS[[#This Row],[Fecha Ingreso]],"mmmm")</f>
        <v>febrero</v>
      </c>
      <c r="J715" s="20" t="str">
        <f>TEXT(DATOS[[#This Row],[Fecha Ingreso]],"yyyy")</f>
        <v>2020</v>
      </c>
      <c r="K715" s="3">
        <v>2637</v>
      </c>
      <c r="L715" s="5">
        <v>149.99</v>
      </c>
    </row>
    <row r="716" spans="1:12" x14ac:dyDescent="0.3">
      <c r="A716" t="s">
        <v>720</v>
      </c>
      <c r="B716" t="s">
        <v>986</v>
      </c>
      <c r="C716">
        <f>LEN(DATOS[[#This Row],[Información]])</f>
        <v>13</v>
      </c>
      <c r="D716">
        <f>FIND("-",DATOS[[#This Row],[Información]])</f>
        <v>6</v>
      </c>
      <c r="E716" t="str">
        <f>LEFT(DATOS[[#This Row],[Información]],DATOS[[#This Row],[separador]]-1)</f>
        <v>China</v>
      </c>
      <c r="F716" t="str">
        <f>RIGHT(DATOS[[#This Row],[Información]],DATOS[[#This Row],[Largo]]-DATOS[[#This Row],[separador]])</f>
        <v>Liberia</v>
      </c>
      <c r="G716" s="2">
        <v>43881</v>
      </c>
      <c r="H716" s="19" t="str">
        <f>TEXT(DATOS[[#This Row],[Fecha Ingreso]],"ddd")</f>
        <v>jue</v>
      </c>
      <c r="I716" s="20" t="str">
        <f>TEXT(DATOS[[#This Row],[Fecha Ingreso]],"mmmm")</f>
        <v>febrero</v>
      </c>
      <c r="J716" s="20" t="str">
        <f>TEXT(DATOS[[#This Row],[Fecha Ingreso]],"yyyy")</f>
        <v>2020</v>
      </c>
      <c r="K716" s="3">
        <v>5451</v>
      </c>
      <c r="L716" s="5">
        <v>437.85</v>
      </c>
    </row>
    <row r="717" spans="1:12" x14ac:dyDescent="0.3">
      <c r="A717" t="s">
        <v>721</v>
      </c>
      <c r="B717" t="s">
        <v>953</v>
      </c>
      <c r="C717">
        <f>LEN(DATOS[[#This Row],[Información]])</f>
        <v>14</v>
      </c>
      <c r="D717">
        <f>FIND("-",DATOS[[#This Row],[Información]])</f>
        <v>7</v>
      </c>
      <c r="E717" t="str">
        <f>LEFT(DATOS[[#This Row],[Información]],DATOS[[#This Row],[separador]]-1)</f>
        <v>México</v>
      </c>
      <c r="F717" t="str">
        <f>RIGHT(DATOS[[#This Row],[Información]],DATOS[[#This Row],[Largo]]-DATOS[[#This Row],[separador]])</f>
        <v>Liberia</v>
      </c>
      <c r="G717" s="2">
        <v>43887</v>
      </c>
      <c r="H717" s="19" t="str">
        <f>TEXT(DATOS[[#This Row],[Fecha Ingreso]],"ddd")</f>
        <v>mié</v>
      </c>
      <c r="I717" s="20" t="str">
        <f>TEXT(DATOS[[#This Row],[Fecha Ingreso]],"mmmm")</f>
        <v>febrero</v>
      </c>
      <c r="J717" s="20" t="str">
        <f>TEXT(DATOS[[#This Row],[Fecha Ingreso]],"yyyy")</f>
        <v>2020</v>
      </c>
      <c r="K717" s="3">
        <v>1716</v>
      </c>
      <c r="L717" s="5">
        <v>311.45</v>
      </c>
    </row>
    <row r="718" spans="1:12" x14ac:dyDescent="0.3">
      <c r="A718" t="s">
        <v>722</v>
      </c>
      <c r="B718" t="s">
        <v>974</v>
      </c>
      <c r="C718">
        <f>LEN(DATOS[[#This Row],[Información]])</f>
        <v>23</v>
      </c>
      <c r="D718">
        <f>FIND("-",DATOS[[#This Row],[Información]])</f>
        <v>9</v>
      </c>
      <c r="E718" t="str">
        <f>LEFT(DATOS[[#This Row],[Información]],DATOS[[#This Row],[separador]]-1)</f>
        <v>Alemania</v>
      </c>
      <c r="F718" t="str">
        <f>RIGHT(DATOS[[#This Row],[Información]],DATOS[[#This Row],[Largo]]-DATOS[[#This Row],[separador]])</f>
        <v>Manuel Antonio</v>
      </c>
      <c r="G718" s="2">
        <v>43879</v>
      </c>
      <c r="H718" s="19" t="str">
        <f>TEXT(DATOS[[#This Row],[Fecha Ingreso]],"ddd")</f>
        <v>mar</v>
      </c>
      <c r="I718" s="20" t="str">
        <f>TEXT(DATOS[[#This Row],[Fecha Ingreso]],"mmmm")</f>
        <v>febrero</v>
      </c>
      <c r="J718" s="20" t="str">
        <f>TEXT(DATOS[[#This Row],[Fecha Ingreso]],"yyyy")</f>
        <v>2020</v>
      </c>
      <c r="K718" s="3">
        <v>8934</v>
      </c>
      <c r="L718" s="5">
        <v>393.5</v>
      </c>
    </row>
    <row r="719" spans="1:12" x14ac:dyDescent="0.3">
      <c r="A719" t="s">
        <v>723</v>
      </c>
      <c r="B719" t="s">
        <v>965</v>
      </c>
      <c r="C719">
        <f>LEN(DATOS[[#This Row],[Información]])</f>
        <v>14</v>
      </c>
      <c r="D719">
        <f>FIND("-",DATOS[[#This Row],[Información]])</f>
        <v>7</v>
      </c>
      <c r="E719" t="str">
        <f>LEFT(DATOS[[#This Row],[Información]],DATOS[[#This Row],[separador]]-1)</f>
        <v>España</v>
      </c>
      <c r="F719" t="str">
        <f>RIGHT(DATOS[[#This Row],[Información]],DATOS[[#This Row],[Largo]]-DATOS[[#This Row],[separador]])</f>
        <v>Liberia</v>
      </c>
      <c r="G719" s="2">
        <v>43853</v>
      </c>
      <c r="H719" s="19" t="str">
        <f>TEXT(DATOS[[#This Row],[Fecha Ingreso]],"ddd")</f>
        <v>jue</v>
      </c>
      <c r="I719" s="20" t="str">
        <f>TEXT(DATOS[[#This Row],[Fecha Ingreso]],"mmmm")</f>
        <v>enero</v>
      </c>
      <c r="J719" s="20" t="str">
        <f>TEXT(DATOS[[#This Row],[Fecha Ingreso]],"yyyy")</f>
        <v>2020</v>
      </c>
      <c r="K719" s="3">
        <v>4691</v>
      </c>
      <c r="L719" s="5">
        <v>60.07</v>
      </c>
    </row>
    <row r="720" spans="1:12" x14ac:dyDescent="0.3">
      <c r="A720" t="s">
        <v>724</v>
      </c>
      <c r="B720" t="s">
        <v>1011</v>
      </c>
      <c r="C720">
        <f>LEN(DATOS[[#This Row],[Información]])</f>
        <v>17</v>
      </c>
      <c r="D720">
        <f>FIND("-",DATOS[[#This Row],[Información]])</f>
        <v>9</v>
      </c>
      <c r="E720" t="str">
        <f>LEFT(DATOS[[#This Row],[Información]],DATOS[[#This Row],[separador]]-1)</f>
        <v>Alemania</v>
      </c>
      <c r="F720" t="str">
        <f>RIGHT(DATOS[[#This Row],[Información]],DATOS[[#This Row],[Largo]]-DATOS[[#This Row],[separador]])</f>
        <v>San José</v>
      </c>
      <c r="G720" s="2">
        <v>43878</v>
      </c>
      <c r="H720" s="19" t="str">
        <f>TEXT(DATOS[[#This Row],[Fecha Ingreso]],"ddd")</f>
        <v>lun</v>
      </c>
      <c r="I720" s="20" t="str">
        <f>TEXT(DATOS[[#This Row],[Fecha Ingreso]],"mmmm")</f>
        <v>febrero</v>
      </c>
      <c r="J720" s="20" t="str">
        <f>TEXT(DATOS[[#This Row],[Fecha Ingreso]],"yyyy")</f>
        <v>2020</v>
      </c>
      <c r="K720" s="3">
        <v>3151</v>
      </c>
      <c r="L720" s="5">
        <v>77.069999999999993</v>
      </c>
    </row>
    <row r="721" spans="1:12" x14ac:dyDescent="0.3">
      <c r="A721" t="s">
        <v>725</v>
      </c>
      <c r="B721" t="s">
        <v>969</v>
      </c>
      <c r="C721">
        <f>LEN(DATOS[[#This Row],[Información]])</f>
        <v>22</v>
      </c>
      <c r="D721">
        <f>FIND("-",DATOS[[#This Row],[Información]])</f>
        <v>15</v>
      </c>
      <c r="E721" t="str">
        <f>LEFT(DATOS[[#This Row],[Información]],DATOS[[#This Row],[separador]]-1)</f>
        <v>Estados Unidos</v>
      </c>
      <c r="F721" t="str">
        <f>RIGHT(DATOS[[#This Row],[Información]],DATOS[[#This Row],[Largo]]-DATOS[[#This Row],[separador]])</f>
        <v>Fortuna</v>
      </c>
      <c r="G721" s="2">
        <v>43861</v>
      </c>
      <c r="H721" s="19" t="str">
        <f>TEXT(DATOS[[#This Row],[Fecha Ingreso]],"ddd")</f>
        <v>vie</v>
      </c>
      <c r="I721" s="20" t="str">
        <f>TEXT(DATOS[[#This Row],[Fecha Ingreso]],"mmmm")</f>
        <v>enero</v>
      </c>
      <c r="J721" s="20" t="str">
        <f>TEXT(DATOS[[#This Row],[Fecha Ingreso]],"yyyy")</f>
        <v>2020</v>
      </c>
      <c r="K721" s="3">
        <v>5202</v>
      </c>
      <c r="L721" s="5">
        <v>417.12</v>
      </c>
    </row>
    <row r="722" spans="1:12" x14ac:dyDescent="0.3">
      <c r="A722" t="s">
        <v>726</v>
      </c>
      <c r="B722" t="s">
        <v>972</v>
      </c>
      <c r="C722">
        <f>LEN(DATOS[[#This Row],[Información]])</f>
        <v>21</v>
      </c>
      <c r="D722">
        <f>FIND("-",DATOS[[#This Row],[Información]])</f>
        <v>7</v>
      </c>
      <c r="E722" t="str">
        <f>LEFT(DATOS[[#This Row],[Información]],DATOS[[#This Row],[separador]]-1)</f>
        <v>México</v>
      </c>
      <c r="F722" t="str">
        <f>RIGHT(DATOS[[#This Row],[Información]],DATOS[[#This Row],[Largo]]-DATOS[[#This Row],[separador]])</f>
        <v>Manuel Antonio</v>
      </c>
      <c r="G722" s="2">
        <v>43883</v>
      </c>
      <c r="H722" s="19" t="str">
        <f>TEXT(DATOS[[#This Row],[Fecha Ingreso]],"ddd")</f>
        <v>sáb</v>
      </c>
      <c r="I722" s="20" t="str">
        <f>TEXT(DATOS[[#This Row],[Fecha Ingreso]],"mmmm")</f>
        <v>febrero</v>
      </c>
      <c r="J722" s="20" t="str">
        <f>TEXT(DATOS[[#This Row],[Fecha Ingreso]],"yyyy")</f>
        <v>2020</v>
      </c>
      <c r="K722" s="3">
        <v>3129</v>
      </c>
      <c r="L722" s="5">
        <v>412.96</v>
      </c>
    </row>
    <row r="723" spans="1:12" x14ac:dyDescent="0.3">
      <c r="A723" t="s">
        <v>727</v>
      </c>
      <c r="B723" t="s">
        <v>958</v>
      </c>
      <c r="C723">
        <f>LEN(DATOS[[#This Row],[Información]])</f>
        <v>13</v>
      </c>
      <c r="D723">
        <f>FIND("-",DATOS[[#This Row],[Información]])</f>
        <v>6</v>
      </c>
      <c r="E723" t="str">
        <f>LEFT(DATOS[[#This Row],[Información]],DATOS[[#This Row],[separador]]-1)</f>
        <v>China</v>
      </c>
      <c r="F723" t="str">
        <f>RIGHT(DATOS[[#This Row],[Información]],DATOS[[#This Row],[Largo]]-DATOS[[#This Row],[separador]])</f>
        <v>Fortuna</v>
      </c>
      <c r="G723" s="2">
        <v>43847</v>
      </c>
      <c r="H723" s="19" t="str">
        <f>TEXT(DATOS[[#This Row],[Fecha Ingreso]],"ddd")</f>
        <v>vie</v>
      </c>
      <c r="I723" s="20" t="str">
        <f>TEXT(DATOS[[#This Row],[Fecha Ingreso]],"mmmm")</f>
        <v>enero</v>
      </c>
      <c r="J723" s="20" t="str">
        <f>TEXT(DATOS[[#This Row],[Fecha Ingreso]],"yyyy")</f>
        <v>2020</v>
      </c>
      <c r="K723" s="3">
        <v>1742</v>
      </c>
      <c r="L723" s="5">
        <v>348.08</v>
      </c>
    </row>
    <row r="724" spans="1:12" x14ac:dyDescent="0.3">
      <c r="A724" t="s">
        <v>728</v>
      </c>
      <c r="B724" t="s">
        <v>959</v>
      </c>
      <c r="C724">
        <f>LEN(DATOS[[#This Row],[Información]])</f>
        <v>20</v>
      </c>
      <c r="D724">
        <f>FIND("-",DATOS[[#This Row],[Información]])</f>
        <v>9</v>
      </c>
      <c r="E724" t="str">
        <f>LEFT(DATOS[[#This Row],[Información]],DATOS[[#This Row],[separador]]-1)</f>
        <v>Alemania</v>
      </c>
      <c r="F724" t="str">
        <f>RIGHT(DATOS[[#This Row],[Información]],DATOS[[#This Row],[Largo]]-DATOS[[#This Row],[separador]])</f>
        <v>Volcán Poás</v>
      </c>
      <c r="G724" s="2">
        <v>43854</v>
      </c>
      <c r="H724" s="19" t="str">
        <f>TEXT(DATOS[[#This Row],[Fecha Ingreso]],"ddd")</f>
        <v>vie</v>
      </c>
      <c r="I724" s="20" t="str">
        <f>TEXT(DATOS[[#This Row],[Fecha Ingreso]],"mmmm")</f>
        <v>enero</v>
      </c>
      <c r="J724" s="20" t="str">
        <f>TEXT(DATOS[[#This Row],[Fecha Ingreso]],"yyyy")</f>
        <v>2020</v>
      </c>
      <c r="K724" s="3">
        <v>7895</v>
      </c>
      <c r="L724" s="5">
        <v>480.31</v>
      </c>
    </row>
    <row r="725" spans="1:12" x14ac:dyDescent="0.3">
      <c r="A725" t="s">
        <v>729</v>
      </c>
      <c r="B725" t="s">
        <v>1004</v>
      </c>
      <c r="C725">
        <f>LEN(DATOS[[#This Row],[Información]])</f>
        <v>18</v>
      </c>
      <c r="D725">
        <f>FIND("-",DATOS[[#This Row],[Información]])</f>
        <v>7</v>
      </c>
      <c r="E725" t="str">
        <f>LEFT(DATOS[[#This Row],[Información]],DATOS[[#This Row],[separador]]-1)</f>
        <v>México</v>
      </c>
      <c r="F725" t="str">
        <f>RIGHT(DATOS[[#This Row],[Información]],DATOS[[#This Row],[Largo]]-DATOS[[#This Row],[separador]])</f>
        <v>Río Celeste</v>
      </c>
      <c r="G725" s="2">
        <v>43887</v>
      </c>
      <c r="H725" s="19" t="str">
        <f>TEXT(DATOS[[#This Row],[Fecha Ingreso]],"ddd")</f>
        <v>mié</v>
      </c>
      <c r="I725" s="20" t="str">
        <f>TEXT(DATOS[[#This Row],[Fecha Ingreso]],"mmmm")</f>
        <v>febrero</v>
      </c>
      <c r="J725" s="20" t="str">
        <f>TEXT(DATOS[[#This Row],[Fecha Ingreso]],"yyyy")</f>
        <v>2020</v>
      </c>
      <c r="K725" s="3">
        <v>255</v>
      </c>
      <c r="L725" s="5">
        <v>168.82</v>
      </c>
    </row>
    <row r="726" spans="1:12" x14ac:dyDescent="0.3">
      <c r="A726" t="s">
        <v>730</v>
      </c>
      <c r="B726" t="s">
        <v>1003</v>
      </c>
      <c r="C726">
        <f>LEN(DATOS[[#This Row],[Información]])</f>
        <v>14</v>
      </c>
      <c r="D726">
        <f>FIND("-",DATOS[[#This Row],[Información]])</f>
        <v>7</v>
      </c>
      <c r="E726" t="str">
        <f>LEFT(DATOS[[#This Row],[Información]],DATOS[[#This Row],[separador]]-1)</f>
        <v>Canadá</v>
      </c>
      <c r="F726" t="str">
        <f>RIGHT(DATOS[[#This Row],[Información]],DATOS[[#This Row],[Largo]]-DATOS[[#This Row],[separador]])</f>
        <v>Liberia</v>
      </c>
      <c r="G726" s="2">
        <v>43837</v>
      </c>
      <c r="H726" s="19" t="str">
        <f>TEXT(DATOS[[#This Row],[Fecha Ingreso]],"ddd")</f>
        <v>mar</v>
      </c>
      <c r="I726" s="20" t="str">
        <f>TEXT(DATOS[[#This Row],[Fecha Ingreso]],"mmmm")</f>
        <v>enero</v>
      </c>
      <c r="J726" s="20" t="str">
        <f>TEXT(DATOS[[#This Row],[Fecha Ingreso]],"yyyy")</f>
        <v>2020</v>
      </c>
      <c r="K726" s="3">
        <v>1050</v>
      </c>
      <c r="L726" s="5">
        <v>265.51</v>
      </c>
    </row>
    <row r="727" spans="1:12" x14ac:dyDescent="0.3">
      <c r="A727" t="s">
        <v>731</v>
      </c>
      <c r="B727" t="s">
        <v>977</v>
      </c>
      <c r="C727">
        <f>LEN(DATOS[[#This Row],[Información]])</f>
        <v>20</v>
      </c>
      <c r="D727">
        <f>FIND("-",DATOS[[#This Row],[Información]])</f>
        <v>12</v>
      </c>
      <c r="E727" t="str">
        <f>LEFT(DATOS[[#This Row],[Información]],DATOS[[#This Row],[separador]]-1)</f>
        <v>Reino Unido</v>
      </c>
      <c r="F727" t="str">
        <f>RIGHT(DATOS[[#This Row],[Información]],DATOS[[#This Row],[Largo]]-DATOS[[#This Row],[separador]])</f>
        <v>San José</v>
      </c>
      <c r="G727" s="2">
        <v>43836</v>
      </c>
      <c r="H727" s="19" t="str">
        <f>TEXT(DATOS[[#This Row],[Fecha Ingreso]],"ddd")</f>
        <v>lun</v>
      </c>
      <c r="I727" s="20" t="str">
        <f>TEXT(DATOS[[#This Row],[Fecha Ingreso]],"mmmm")</f>
        <v>enero</v>
      </c>
      <c r="J727" s="20" t="str">
        <f>TEXT(DATOS[[#This Row],[Fecha Ingreso]],"yyyy")</f>
        <v>2020</v>
      </c>
      <c r="K727" s="3">
        <v>2994</v>
      </c>
      <c r="L727" s="5">
        <v>445.55</v>
      </c>
    </row>
    <row r="728" spans="1:12" x14ac:dyDescent="0.3">
      <c r="A728" t="s">
        <v>732</v>
      </c>
      <c r="B728" t="s">
        <v>955</v>
      </c>
      <c r="C728">
        <f>LEN(DATOS[[#This Row],[Información]])</f>
        <v>21</v>
      </c>
      <c r="D728">
        <f>FIND("-",DATOS[[#This Row],[Información]])</f>
        <v>9</v>
      </c>
      <c r="E728" t="str">
        <f>LEFT(DATOS[[#This Row],[Información]],DATOS[[#This Row],[separador]]-1)</f>
        <v>Alemania</v>
      </c>
      <c r="F728" t="str">
        <f>RIGHT(DATOS[[#This Row],[Información]],DATOS[[#This Row],[Largo]]-DATOS[[#This Row],[separador]])</f>
        <v>Puerto Viejo</v>
      </c>
      <c r="G728" s="2">
        <v>43890</v>
      </c>
      <c r="H728" s="19" t="str">
        <f>TEXT(DATOS[[#This Row],[Fecha Ingreso]],"ddd")</f>
        <v>sáb</v>
      </c>
      <c r="I728" s="20" t="str">
        <f>TEXT(DATOS[[#This Row],[Fecha Ingreso]],"mmmm")</f>
        <v>febrero</v>
      </c>
      <c r="J728" s="20" t="str">
        <f>TEXT(DATOS[[#This Row],[Fecha Ingreso]],"yyyy")</f>
        <v>2020</v>
      </c>
      <c r="K728" s="3">
        <v>6338</v>
      </c>
      <c r="L728" s="5">
        <v>312.24</v>
      </c>
    </row>
    <row r="729" spans="1:12" x14ac:dyDescent="0.3">
      <c r="A729" t="s">
        <v>733</v>
      </c>
      <c r="B729" t="s">
        <v>1006</v>
      </c>
      <c r="C729">
        <f>LEN(DATOS[[#This Row],[Información]])</f>
        <v>22</v>
      </c>
      <c r="D729">
        <f>FIND("-",DATOS[[#This Row],[Información]])</f>
        <v>15</v>
      </c>
      <c r="E729" t="str">
        <f>LEFT(DATOS[[#This Row],[Información]],DATOS[[#This Row],[separador]]-1)</f>
        <v>Estados Unidos</v>
      </c>
      <c r="F729" t="str">
        <f>RIGHT(DATOS[[#This Row],[Información]],DATOS[[#This Row],[Largo]]-DATOS[[#This Row],[separador]])</f>
        <v>Liberia</v>
      </c>
      <c r="G729" s="2">
        <v>43860</v>
      </c>
      <c r="H729" s="19" t="str">
        <f>TEXT(DATOS[[#This Row],[Fecha Ingreso]],"ddd")</f>
        <v>jue</v>
      </c>
      <c r="I729" s="20" t="str">
        <f>TEXT(DATOS[[#This Row],[Fecha Ingreso]],"mmmm")</f>
        <v>enero</v>
      </c>
      <c r="J729" s="20" t="str">
        <f>TEXT(DATOS[[#This Row],[Fecha Ingreso]],"yyyy")</f>
        <v>2020</v>
      </c>
      <c r="K729" s="3">
        <v>6825</v>
      </c>
      <c r="L729" s="5">
        <v>484.91</v>
      </c>
    </row>
    <row r="730" spans="1:12" x14ac:dyDescent="0.3">
      <c r="A730" t="s">
        <v>734</v>
      </c>
      <c r="B730" t="s">
        <v>1019</v>
      </c>
      <c r="C730">
        <f>LEN(DATOS[[#This Row],[Información]])</f>
        <v>18</v>
      </c>
      <c r="D730">
        <f>FIND("-",DATOS[[#This Row],[Información]])</f>
        <v>9</v>
      </c>
      <c r="E730" t="str">
        <f>LEFT(DATOS[[#This Row],[Información]],DATOS[[#This Row],[separador]]-1)</f>
        <v>Alemania</v>
      </c>
      <c r="F730" t="str">
        <f>RIGHT(DATOS[[#This Row],[Información]],DATOS[[#This Row],[Largo]]-DATOS[[#This Row],[separador]])</f>
        <v>Sarapiquí</v>
      </c>
      <c r="G730" s="2">
        <v>43851</v>
      </c>
      <c r="H730" s="19" t="str">
        <f>TEXT(DATOS[[#This Row],[Fecha Ingreso]],"ddd")</f>
        <v>mar</v>
      </c>
      <c r="I730" s="20" t="str">
        <f>TEXT(DATOS[[#This Row],[Fecha Ingreso]],"mmmm")</f>
        <v>enero</v>
      </c>
      <c r="J730" s="20" t="str">
        <f>TEXT(DATOS[[#This Row],[Fecha Ingreso]],"yyyy")</f>
        <v>2020</v>
      </c>
      <c r="K730" s="3">
        <v>3189</v>
      </c>
      <c r="L730" s="5">
        <v>69.66</v>
      </c>
    </row>
    <row r="731" spans="1:12" x14ac:dyDescent="0.3">
      <c r="A731" t="s">
        <v>735</v>
      </c>
      <c r="B731" t="s">
        <v>966</v>
      </c>
      <c r="C731">
        <f>LEN(DATOS[[#This Row],[Información]])</f>
        <v>18</v>
      </c>
      <c r="D731">
        <f>FIND("-",DATOS[[#This Row],[Información]])</f>
        <v>7</v>
      </c>
      <c r="E731" t="str">
        <f>LEFT(DATOS[[#This Row],[Información]],DATOS[[#This Row],[separador]]-1)</f>
        <v>Canadá</v>
      </c>
      <c r="F731" t="str">
        <f>RIGHT(DATOS[[#This Row],[Información]],DATOS[[#This Row],[Largo]]-DATOS[[#This Row],[separador]])</f>
        <v>Río Celeste</v>
      </c>
      <c r="G731" s="2">
        <v>43849</v>
      </c>
      <c r="H731" s="19" t="str">
        <f>TEXT(DATOS[[#This Row],[Fecha Ingreso]],"ddd")</f>
        <v>dom</v>
      </c>
      <c r="I731" s="20" t="str">
        <f>TEXT(DATOS[[#This Row],[Fecha Ingreso]],"mmmm")</f>
        <v>enero</v>
      </c>
      <c r="J731" s="20" t="str">
        <f>TEXT(DATOS[[#This Row],[Fecha Ingreso]],"yyyy")</f>
        <v>2020</v>
      </c>
      <c r="K731" s="3">
        <v>8315</v>
      </c>
      <c r="L731" s="5">
        <v>207.08</v>
      </c>
    </row>
    <row r="732" spans="1:12" x14ac:dyDescent="0.3">
      <c r="A732" t="s">
        <v>736</v>
      </c>
      <c r="B732" t="s">
        <v>983</v>
      </c>
      <c r="C732">
        <f>LEN(DATOS[[#This Row],[Información]])</f>
        <v>25</v>
      </c>
      <c r="D732">
        <f>FIND("-",DATOS[[#This Row],[Información]])</f>
        <v>15</v>
      </c>
      <c r="E732" t="str">
        <f>LEFT(DATOS[[#This Row],[Información]],DATOS[[#This Row],[separador]]-1)</f>
        <v>Estados Unidos</v>
      </c>
      <c r="F732" t="str">
        <f>RIGHT(DATOS[[#This Row],[Información]],DATOS[[#This Row],[Largo]]-DATOS[[#This Row],[separador]])</f>
        <v>Dominicana</v>
      </c>
      <c r="G732" s="2">
        <v>43887</v>
      </c>
      <c r="H732" s="19" t="str">
        <f>TEXT(DATOS[[#This Row],[Fecha Ingreso]],"ddd")</f>
        <v>mié</v>
      </c>
      <c r="I732" s="20" t="str">
        <f>TEXT(DATOS[[#This Row],[Fecha Ingreso]],"mmmm")</f>
        <v>febrero</v>
      </c>
      <c r="J732" s="20" t="str">
        <f>TEXT(DATOS[[#This Row],[Fecha Ingreso]],"yyyy")</f>
        <v>2020</v>
      </c>
      <c r="K732" s="3">
        <v>1447</v>
      </c>
      <c r="L732" s="5">
        <v>441.83</v>
      </c>
    </row>
    <row r="733" spans="1:12" x14ac:dyDescent="0.3">
      <c r="A733" t="s">
        <v>737</v>
      </c>
      <c r="B733" t="s">
        <v>981</v>
      </c>
      <c r="C733">
        <f>LEN(DATOS[[#This Row],[Información]])</f>
        <v>22</v>
      </c>
      <c r="D733">
        <f>FIND("-",DATOS[[#This Row],[Información]])</f>
        <v>12</v>
      </c>
      <c r="E733" t="str">
        <f>LEFT(DATOS[[#This Row],[Información]],DATOS[[#This Row],[separador]]-1)</f>
        <v>Reino Unido</v>
      </c>
      <c r="F733" t="str">
        <f>RIGHT(DATOS[[#This Row],[Información]],DATOS[[#This Row],[Largo]]-DATOS[[#This Row],[separador]])</f>
        <v>Dominicana</v>
      </c>
      <c r="G733" s="2">
        <v>43835</v>
      </c>
      <c r="H733" s="19" t="str">
        <f>TEXT(DATOS[[#This Row],[Fecha Ingreso]],"ddd")</f>
        <v>dom</v>
      </c>
      <c r="I733" s="20" t="str">
        <f>TEXT(DATOS[[#This Row],[Fecha Ingreso]],"mmmm")</f>
        <v>enero</v>
      </c>
      <c r="J733" s="20" t="str">
        <f>TEXT(DATOS[[#This Row],[Fecha Ingreso]],"yyyy")</f>
        <v>2020</v>
      </c>
      <c r="K733" s="3">
        <v>5748</v>
      </c>
      <c r="L733" s="5">
        <v>354.12</v>
      </c>
    </row>
    <row r="734" spans="1:12" x14ac:dyDescent="0.3">
      <c r="A734" t="s">
        <v>738</v>
      </c>
      <c r="B734" t="s">
        <v>1008</v>
      </c>
      <c r="C734">
        <f>LEN(DATOS[[#This Row],[Información]])</f>
        <v>15</v>
      </c>
      <c r="D734">
        <f>FIND("-",DATOS[[#This Row],[Información]])</f>
        <v>6</v>
      </c>
      <c r="E734" t="str">
        <f>LEFT(DATOS[[#This Row],[Información]],DATOS[[#This Row],[separador]]-1)</f>
        <v>China</v>
      </c>
      <c r="F734" t="str">
        <f>RIGHT(DATOS[[#This Row],[Información]],DATOS[[#This Row],[Largo]]-DATOS[[#This Row],[separador]])</f>
        <v>Sarapiquí</v>
      </c>
      <c r="G734" s="2">
        <v>43881</v>
      </c>
      <c r="H734" s="19" t="str">
        <f>TEXT(DATOS[[#This Row],[Fecha Ingreso]],"ddd")</f>
        <v>jue</v>
      </c>
      <c r="I734" s="20" t="str">
        <f>TEXT(DATOS[[#This Row],[Fecha Ingreso]],"mmmm")</f>
        <v>febrero</v>
      </c>
      <c r="J734" s="20" t="str">
        <f>TEXT(DATOS[[#This Row],[Fecha Ingreso]],"yyyy")</f>
        <v>2020</v>
      </c>
      <c r="K734" s="3">
        <v>296</v>
      </c>
      <c r="L734" s="5">
        <v>213.79</v>
      </c>
    </row>
    <row r="735" spans="1:12" x14ac:dyDescent="0.3">
      <c r="A735" t="s">
        <v>739</v>
      </c>
      <c r="B735" t="s">
        <v>980</v>
      </c>
      <c r="C735">
        <f>LEN(DATOS[[#This Row],[Información]])</f>
        <v>17</v>
      </c>
      <c r="D735">
        <f>FIND("-",DATOS[[#This Row],[Información]])</f>
        <v>7</v>
      </c>
      <c r="E735" t="str">
        <f>LEFT(DATOS[[#This Row],[Información]],DATOS[[#This Row],[separador]]-1)</f>
        <v>Canadá</v>
      </c>
      <c r="F735" t="str">
        <f>RIGHT(DATOS[[#This Row],[Información]],DATOS[[#This Row],[Largo]]-DATOS[[#This Row],[separador]])</f>
        <v>Dominicana</v>
      </c>
      <c r="G735" s="2">
        <v>43873</v>
      </c>
      <c r="H735" s="19" t="str">
        <f>TEXT(DATOS[[#This Row],[Fecha Ingreso]],"ddd")</f>
        <v>mié</v>
      </c>
      <c r="I735" s="20" t="str">
        <f>TEXT(DATOS[[#This Row],[Fecha Ingreso]],"mmmm")</f>
        <v>febrero</v>
      </c>
      <c r="J735" s="20" t="str">
        <f>TEXT(DATOS[[#This Row],[Fecha Ingreso]],"yyyy")</f>
        <v>2020</v>
      </c>
      <c r="K735" s="3">
        <v>7126</v>
      </c>
      <c r="L735" s="5">
        <v>373.26</v>
      </c>
    </row>
    <row r="736" spans="1:12" x14ac:dyDescent="0.3">
      <c r="A736" t="s">
        <v>740</v>
      </c>
      <c r="B736" t="s">
        <v>981</v>
      </c>
      <c r="C736">
        <f>LEN(DATOS[[#This Row],[Información]])</f>
        <v>22</v>
      </c>
      <c r="D736">
        <f>FIND("-",DATOS[[#This Row],[Información]])</f>
        <v>12</v>
      </c>
      <c r="E736" t="str">
        <f>LEFT(DATOS[[#This Row],[Información]],DATOS[[#This Row],[separador]]-1)</f>
        <v>Reino Unido</v>
      </c>
      <c r="F736" t="str">
        <f>RIGHT(DATOS[[#This Row],[Información]],DATOS[[#This Row],[Largo]]-DATOS[[#This Row],[separador]])</f>
        <v>Dominicana</v>
      </c>
      <c r="G736" s="2">
        <v>43868</v>
      </c>
      <c r="H736" s="19" t="str">
        <f>TEXT(DATOS[[#This Row],[Fecha Ingreso]],"ddd")</f>
        <v>vie</v>
      </c>
      <c r="I736" s="20" t="str">
        <f>TEXT(DATOS[[#This Row],[Fecha Ingreso]],"mmmm")</f>
        <v>febrero</v>
      </c>
      <c r="J736" s="20" t="str">
        <f>TEXT(DATOS[[#This Row],[Fecha Ingreso]],"yyyy")</f>
        <v>2020</v>
      </c>
      <c r="K736" s="3">
        <v>5517</v>
      </c>
      <c r="L736" s="5">
        <v>119.63</v>
      </c>
    </row>
    <row r="737" spans="1:12" x14ac:dyDescent="0.3">
      <c r="A737" t="s">
        <v>741</v>
      </c>
      <c r="B737" t="s">
        <v>960</v>
      </c>
      <c r="C737">
        <f>LEN(DATOS[[#This Row],[Información]])</f>
        <v>17</v>
      </c>
      <c r="D737">
        <f>FIND("-",DATOS[[#This Row],[Información]])</f>
        <v>6</v>
      </c>
      <c r="E737" t="str">
        <f>LEFT(DATOS[[#This Row],[Información]],DATOS[[#This Row],[separador]]-1)</f>
        <v>China</v>
      </c>
      <c r="F737" t="str">
        <f>RIGHT(DATOS[[#This Row],[Información]],DATOS[[#This Row],[Largo]]-DATOS[[#This Row],[separador]])</f>
        <v>Río Celeste</v>
      </c>
      <c r="G737" s="2">
        <v>43832</v>
      </c>
      <c r="H737" s="19" t="str">
        <f>TEXT(DATOS[[#This Row],[Fecha Ingreso]],"ddd")</f>
        <v>jue</v>
      </c>
      <c r="I737" s="20" t="str">
        <f>TEXT(DATOS[[#This Row],[Fecha Ingreso]],"mmmm")</f>
        <v>enero</v>
      </c>
      <c r="J737" s="20" t="str">
        <f>TEXT(DATOS[[#This Row],[Fecha Ingreso]],"yyyy")</f>
        <v>2020</v>
      </c>
      <c r="K737" s="3">
        <v>8383</v>
      </c>
      <c r="L737" s="5">
        <v>471.94</v>
      </c>
    </row>
    <row r="738" spans="1:12" x14ac:dyDescent="0.3">
      <c r="A738" t="s">
        <v>742</v>
      </c>
      <c r="B738" t="s">
        <v>985</v>
      </c>
      <c r="C738">
        <f>LEN(DATOS[[#This Row],[Información]])</f>
        <v>20</v>
      </c>
      <c r="D738">
        <f>FIND("-",DATOS[[#This Row],[Información]])</f>
        <v>9</v>
      </c>
      <c r="E738" t="str">
        <f>LEFT(DATOS[[#This Row],[Información]],DATOS[[#This Row],[separador]]-1)</f>
        <v>Alemania</v>
      </c>
      <c r="F738" t="str">
        <f>RIGHT(DATOS[[#This Row],[Información]],DATOS[[#This Row],[Largo]]-DATOS[[#This Row],[separador]])</f>
        <v>Río Celeste</v>
      </c>
      <c r="G738" s="2">
        <v>43889</v>
      </c>
      <c r="H738" s="19" t="str">
        <f>TEXT(DATOS[[#This Row],[Fecha Ingreso]],"ddd")</f>
        <v>vie</v>
      </c>
      <c r="I738" s="20" t="str">
        <f>TEXT(DATOS[[#This Row],[Fecha Ingreso]],"mmmm")</f>
        <v>febrero</v>
      </c>
      <c r="J738" s="20" t="str">
        <f>TEXT(DATOS[[#This Row],[Fecha Ingreso]],"yyyy")</f>
        <v>2020</v>
      </c>
      <c r="K738" s="3">
        <v>9955</v>
      </c>
      <c r="L738" s="5">
        <v>94.48</v>
      </c>
    </row>
    <row r="739" spans="1:12" x14ac:dyDescent="0.3">
      <c r="A739" t="s">
        <v>743</v>
      </c>
      <c r="B739" t="s">
        <v>970</v>
      </c>
      <c r="C739">
        <f>LEN(DATOS[[#This Row],[Información]])</f>
        <v>24</v>
      </c>
      <c r="D739">
        <f>FIND("-",DATOS[[#This Row],[Información]])</f>
        <v>15</v>
      </c>
      <c r="E739" t="str">
        <f>LEFT(DATOS[[#This Row],[Información]],DATOS[[#This Row],[separador]]-1)</f>
        <v>Estados Unidos</v>
      </c>
      <c r="F739" t="str">
        <f>RIGHT(DATOS[[#This Row],[Información]],DATOS[[#This Row],[Largo]]-DATOS[[#This Row],[separador]])</f>
        <v>Sarapiquí</v>
      </c>
      <c r="G739" s="2">
        <v>43879</v>
      </c>
      <c r="H739" s="19" t="str">
        <f>TEXT(DATOS[[#This Row],[Fecha Ingreso]],"ddd")</f>
        <v>mar</v>
      </c>
      <c r="I739" s="20" t="str">
        <f>TEXT(DATOS[[#This Row],[Fecha Ingreso]],"mmmm")</f>
        <v>febrero</v>
      </c>
      <c r="J739" s="20" t="str">
        <f>TEXT(DATOS[[#This Row],[Fecha Ingreso]],"yyyy")</f>
        <v>2020</v>
      </c>
      <c r="K739" s="3">
        <v>2292</v>
      </c>
      <c r="L739" s="5">
        <v>110.32</v>
      </c>
    </row>
    <row r="740" spans="1:12" x14ac:dyDescent="0.3">
      <c r="A740" t="s">
        <v>744</v>
      </c>
      <c r="B740" t="s">
        <v>971</v>
      </c>
      <c r="C740">
        <f>LEN(DATOS[[#This Row],[Información]])</f>
        <v>21</v>
      </c>
      <c r="D740">
        <f>FIND("-",DATOS[[#This Row],[Información]])</f>
        <v>7</v>
      </c>
      <c r="E740" t="str">
        <f>LEFT(DATOS[[#This Row],[Información]],DATOS[[#This Row],[separador]]-1)</f>
        <v>España</v>
      </c>
      <c r="F740" t="str">
        <f>RIGHT(DATOS[[#This Row],[Información]],DATOS[[#This Row],[Largo]]-DATOS[[#This Row],[separador]])</f>
        <v>Manuel Antonio</v>
      </c>
      <c r="G740" s="2">
        <v>43859</v>
      </c>
      <c r="H740" s="19" t="str">
        <f>TEXT(DATOS[[#This Row],[Fecha Ingreso]],"ddd")</f>
        <v>mié</v>
      </c>
      <c r="I740" s="20" t="str">
        <f>TEXT(DATOS[[#This Row],[Fecha Ingreso]],"mmmm")</f>
        <v>enero</v>
      </c>
      <c r="J740" s="20" t="str">
        <f>TEXT(DATOS[[#This Row],[Fecha Ingreso]],"yyyy")</f>
        <v>2020</v>
      </c>
      <c r="K740" s="3">
        <v>5090</v>
      </c>
      <c r="L740" s="5">
        <v>379.84</v>
      </c>
    </row>
    <row r="741" spans="1:12" x14ac:dyDescent="0.3">
      <c r="A741" t="s">
        <v>745</v>
      </c>
      <c r="B741" t="s">
        <v>982</v>
      </c>
      <c r="C741">
        <f>LEN(DATOS[[#This Row],[Información]])</f>
        <v>18</v>
      </c>
      <c r="D741">
        <f>FIND("-",DATOS[[#This Row],[Información]])</f>
        <v>7</v>
      </c>
      <c r="E741" t="str">
        <f>LEFT(DATOS[[#This Row],[Información]],DATOS[[#This Row],[separador]]-1)</f>
        <v>México</v>
      </c>
      <c r="F741" t="str">
        <f>RIGHT(DATOS[[#This Row],[Información]],DATOS[[#This Row],[Largo]]-DATOS[[#This Row],[separador]])</f>
        <v>Volcán Poás</v>
      </c>
      <c r="G741" s="2">
        <v>43862</v>
      </c>
      <c r="H741" s="19" t="str">
        <f>TEXT(DATOS[[#This Row],[Fecha Ingreso]],"ddd")</f>
        <v>sáb</v>
      </c>
      <c r="I741" s="20" t="str">
        <f>TEXT(DATOS[[#This Row],[Fecha Ingreso]],"mmmm")</f>
        <v>febrero</v>
      </c>
      <c r="J741" s="20" t="str">
        <f>TEXT(DATOS[[#This Row],[Fecha Ingreso]],"yyyy")</f>
        <v>2020</v>
      </c>
      <c r="K741" s="3">
        <v>6654</v>
      </c>
      <c r="L741" s="5">
        <v>391.06</v>
      </c>
    </row>
    <row r="742" spans="1:12" x14ac:dyDescent="0.3">
      <c r="A742" t="s">
        <v>746</v>
      </c>
      <c r="B742" t="s">
        <v>978</v>
      </c>
      <c r="C742">
        <f>LEN(DATOS[[#This Row],[Información]])</f>
        <v>16</v>
      </c>
      <c r="D742">
        <f>FIND("-",DATOS[[#This Row],[Información]])</f>
        <v>6</v>
      </c>
      <c r="E742" t="str">
        <f>LEFT(DATOS[[#This Row],[Información]],DATOS[[#This Row],[separador]]-1)</f>
        <v>China</v>
      </c>
      <c r="F742" t="str">
        <f>RIGHT(DATOS[[#This Row],[Información]],DATOS[[#This Row],[Largo]]-DATOS[[#This Row],[separador]])</f>
        <v>Dominicana</v>
      </c>
      <c r="G742" s="2">
        <v>43871</v>
      </c>
      <c r="H742" s="19" t="str">
        <f>TEXT(DATOS[[#This Row],[Fecha Ingreso]],"ddd")</f>
        <v>lun</v>
      </c>
      <c r="I742" s="20" t="str">
        <f>TEXT(DATOS[[#This Row],[Fecha Ingreso]],"mmmm")</f>
        <v>febrero</v>
      </c>
      <c r="J742" s="20" t="str">
        <f>TEXT(DATOS[[#This Row],[Fecha Ingreso]],"yyyy")</f>
        <v>2020</v>
      </c>
      <c r="K742" s="3">
        <v>9221</v>
      </c>
      <c r="L742" s="5">
        <v>155.46</v>
      </c>
    </row>
    <row r="743" spans="1:12" x14ac:dyDescent="0.3">
      <c r="A743" t="s">
        <v>747</v>
      </c>
      <c r="B743" t="s">
        <v>978</v>
      </c>
      <c r="C743">
        <f>LEN(DATOS[[#This Row],[Información]])</f>
        <v>16</v>
      </c>
      <c r="D743">
        <f>FIND("-",DATOS[[#This Row],[Información]])</f>
        <v>6</v>
      </c>
      <c r="E743" t="str">
        <f>LEFT(DATOS[[#This Row],[Información]],DATOS[[#This Row],[separador]]-1)</f>
        <v>China</v>
      </c>
      <c r="F743" t="str">
        <f>RIGHT(DATOS[[#This Row],[Información]],DATOS[[#This Row],[Largo]]-DATOS[[#This Row],[separador]])</f>
        <v>Dominicana</v>
      </c>
      <c r="G743" s="2">
        <v>43882</v>
      </c>
      <c r="H743" s="19" t="str">
        <f>TEXT(DATOS[[#This Row],[Fecha Ingreso]],"ddd")</f>
        <v>vie</v>
      </c>
      <c r="I743" s="20" t="str">
        <f>TEXT(DATOS[[#This Row],[Fecha Ingreso]],"mmmm")</f>
        <v>febrero</v>
      </c>
      <c r="J743" s="20" t="str">
        <f>TEXT(DATOS[[#This Row],[Fecha Ingreso]],"yyyy")</f>
        <v>2020</v>
      </c>
      <c r="K743" s="3">
        <v>1819</v>
      </c>
      <c r="L743" s="5">
        <v>132.33000000000001</v>
      </c>
    </row>
    <row r="744" spans="1:12" x14ac:dyDescent="0.3">
      <c r="A744" t="s">
        <v>748</v>
      </c>
      <c r="B744" t="s">
        <v>963</v>
      </c>
      <c r="C744">
        <f>LEN(DATOS[[#This Row],[Información]])</f>
        <v>15</v>
      </c>
      <c r="D744">
        <f>FIND("-",DATOS[[#This Row],[Información]])</f>
        <v>7</v>
      </c>
      <c r="E744" t="str">
        <f>LEFT(DATOS[[#This Row],[Información]],DATOS[[#This Row],[separador]]-1)</f>
        <v>España</v>
      </c>
      <c r="F744" t="str">
        <f>RIGHT(DATOS[[#This Row],[Información]],DATOS[[#This Row],[Largo]]-DATOS[[#This Row],[separador]])</f>
        <v>San José</v>
      </c>
      <c r="G744" s="2">
        <v>43880</v>
      </c>
      <c r="H744" s="19" t="str">
        <f>TEXT(DATOS[[#This Row],[Fecha Ingreso]],"ddd")</f>
        <v>mié</v>
      </c>
      <c r="I744" s="20" t="str">
        <f>TEXT(DATOS[[#This Row],[Fecha Ingreso]],"mmmm")</f>
        <v>febrero</v>
      </c>
      <c r="J744" s="20" t="str">
        <f>TEXT(DATOS[[#This Row],[Fecha Ingreso]],"yyyy")</f>
        <v>2020</v>
      </c>
      <c r="K744" s="3">
        <v>2142</v>
      </c>
      <c r="L744" s="5">
        <v>345.05</v>
      </c>
    </row>
    <row r="745" spans="1:12" x14ac:dyDescent="0.3">
      <c r="A745" t="s">
        <v>749</v>
      </c>
      <c r="B745" t="s">
        <v>1010</v>
      </c>
      <c r="C745">
        <f>LEN(DATOS[[#This Row],[Información]])</f>
        <v>20</v>
      </c>
      <c r="D745">
        <f>FIND("-",DATOS[[#This Row],[Información]])</f>
        <v>10</v>
      </c>
      <c r="E745" t="str">
        <f>LEFT(DATOS[[#This Row],[Información]],DATOS[[#This Row],[separador]]-1)</f>
        <v>Argentina</v>
      </c>
      <c r="F745" t="str">
        <f>RIGHT(DATOS[[#This Row],[Información]],DATOS[[#This Row],[Largo]]-DATOS[[#This Row],[separador]])</f>
        <v>Dominicana</v>
      </c>
      <c r="G745" s="2">
        <v>43832</v>
      </c>
      <c r="H745" s="19" t="str">
        <f>TEXT(DATOS[[#This Row],[Fecha Ingreso]],"ddd")</f>
        <v>jue</v>
      </c>
      <c r="I745" s="20" t="str">
        <f>TEXT(DATOS[[#This Row],[Fecha Ingreso]],"mmmm")</f>
        <v>enero</v>
      </c>
      <c r="J745" s="20" t="str">
        <f>TEXT(DATOS[[#This Row],[Fecha Ingreso]],"yyyy")</f>
        <v>2020</v>
      </c>
      <c r="K745" s="3">
        <v>8334</v>
      </c>
      <c r="L745" s="5">
        <v>406.7</v>
      </c>
    </row>
    <row r="746" spans="1:12" x14ac:dyDescent="0.3">
      <c r="A746" t="s">
        <v>750</v>
      </c>
      <c r="B746" t="s">
        <v>963</v>
      </c>
      <c r="C746">
        <f>LEN(DATOS[[#This Row],[Información]])</f>
        <v>15</v>
      </c>
      <c r="D746">
        <f>FIND("-",DATOS[[#This Row],[Información]])</f>
        <v>7</v>
      </c>
      <c r="E746" t="str">
        <f>LEFT(DATOS[[#This Row],[Información]],DATOS[[#This Row],[separador]]-1)</f>
        <v>España</v>
      </c>
      <c r="F746" t="str">
        <f>RIGHT(DATOS[[#This Row],[Información]],DATOS[[#This Row],[Largo]]-DATOS[[#This Row],[separador]])</f>
        <v>San José</v>
      </c>
      <c r="G746" s="2">
        <v>43871</v>
      </c>
      <c r="H746" s="19" t="str">
        <f>TEXT(DATOS[[#This Row],[Fecha Ingreso]],"ddd")</f>
        <v>lun</v>
      </c>
      <c r="I746" s="20" t="str">
        <f>TEXT(DATOS[[#This Row],[Fecha Ingreso]],"mmmm")</f>
        <v>febrero</v>
      </c>
      <c r="J746" s="20" t="str">
        <f>TEXT(DATOS[[#This Row],[Fecha Ingreso]],"yyyy")</f>
        <v>2020</v>
      </c>
      <c r="K746" s="3">
        <v>5436</v>
      </c>
      <c r="L746" s="5">
        <v>183.56</v>
      </c>
    </row>
    <row r="747" spans="1:12" x14ac:dyDescent="0.3">
      <c r="A747" t="s">
        <v>751</v>
      </c>
      <c r="B747" t="s">
        <v>997</v>
      </c>
      <c r="C747">
        <f>LEN(DATOS[[#This Row],[Información]])</f>
        <v>21</v>
      </c>
      <c r="D747">
        <f>FIND("-",DATOS[[#This Row],[Información]])</f>
        <v>10</v>
      </c>
      <c r="E747" t="str">
        <f>LEFT(DATOS[[#This Row],[Información]],DATOS[[#This Row],[separador]]-1)</f>
        <v>Argentina</v>
      </c>
      <c r="F747" t="str">
        <f>RIGHT(DATOS[[#This Row],[Información]],DATOS[[#This Row],[Largo]]-DATOS[[#This Row],[separador]])</f>
        <v>Volcán Poás</v>
      </c>
      <c r="G747" s="2">
        <v>43864</v>
      </c>
      <c r="H747" s="19" t="str">
        <f>TEXT(DATOS[[#This Row],[Fecha Ingreso]],"ddd")</f>
        <v>lun</v>
      </c>
      <c r="I747" s="20" t="str">
        <f>TEXT(DATOS[[#This Row],[Fecha Ingreso]],"mmmm")</f>
        <v>febrero</v>
      </c>
      <c r="J747" s="20" t="str">
        <f>TEXT(DATOS[[#This Row],[Fecha Ingreso]],"yyyy")</f>
        <v>2020</v>
      </c>
      <c r="K747" s="3">
        <v>3915</v>
      </c>
      <c r="L747" s="5">
        <v>216.43</v>
      </c>
    </row>
    <row r="748" spans="1:12" x14ac:dyDescent="0.3">
      <c r="A748" t="s">
        <v>752</v>
      </c>
      <c r="B748" t="s">
        <v>961</v>
      </c>
      <c r="C748">
        <f>LEN(DATOS[[#This Row],[Información]])</f>
        <v>29</v>
      </c>
      <c r="D748">
        <f>FIND("-",DATOS[[#This Row],[Información]])</f>
        <v>15</v>
      </c>
      <c r="E748" t="str">
        <f>LEFT(DATOS[[#This Row],[Información]],DATOS[[#This Row],[separador]]-1)</f>
        <v>Estados Unidos</v>
      </c>
      <c r="F748" t="str">
        <f>RIGHT(DATOS[[#This Row],[Información]],DATOS[[#This Row],[Largo]]-DATOS[[#This Row],[separador]])</f>
        <v>Manuel Antonio</v>
      </c>
      <c r="G748" s="2">
        <v>43860</v>
      </c>
      <c r="H748" s="19" t="str">
        <f>TEXT(DATOS[[#This Row],[Fecha Ingreso]],"ddd")</f>
        <v>jue</v>
      </c>
      <c r="I748" s="20" t="str">
        <f>TEXT(DATOS[[#This Row],[Fecha Ingreso]],"mmmm")</f>
        <v>enero</v>
      </c>
      <c r="J748" s="20" t="str">
        <f>TEXT(DATOS[[#This Row],[Fecha Ingreso]],"yyyy")</f>
        <v>2020</v>
      </c>
      <c r="K748" s="3">
        <v>7837</v>
      </c>
      <c r="L748" s="5">
        <v>172.14</v>
      </c>
    </row>
    <row r="749" spans="1:12" x14ac:dyDescent="0.3">
      <c r="A749" t="s">
        <v>753</v>
      </c>
      <c r="B749" t="s">
        <v>1014</v>
      </c>
      <c r="C749">
        <f>LEN(DATOS[[#This Row],[Información]])</f>
        <v>19</v>
      </c>
      <c r="D749">
        <f>FIND("-",DATOS[[#This Row],[Información]])</f>
        <v>12</v>
      </c>
      <c r="E749" t="str">
        <f>LEFT(DATOS[[#This Row],[Información]],DATOS[[#This Row],[separador]]-1)</f>
        <v>Reino Unido</v>
      </c>
      <c r="F749" t="str">
        <f>RIGHT(DATOS[[#This Row],[Información]],DATOS[[#This Row],[Largo]]-DATOS[[#This Row],[separador]])</f>
        <v>Fortuna</v>
      </c>
      <c r="G749" s="2">
        <v>43849</v>
      </c>
      <c r="H749" s="19" t="str">
        <f>TEXT(DATOS[[#This Row],[Fecha Ingreso]],"ddd")</f>
        <v>dom</v>
      </c>
      <c r="I749" s="20" t="str">
        <f>TEXT(DATOS[[#This Row],[Fecha Ingreso]],"mmmm")</f>
        <v>enero</v>
      </c>
      <c r="J749" s="20" t="str">
        <f>TEXT(DATOS[[#This Row],[Fecha Ingreso]],"yyyy")</f>
        <v>2020</v>
      </c>
      <c r="K749" s="3">
        <v>3558</v>
      </c>
      <c r="L749" s="5">
        <v>413.33</v>
      </c>
    </row>
    <row r="750" spans="1:12" x14ac:dyDescent="0.3">
      <c r="A750" t="s">
        <v>754</v>
      </c>
      <c r="B750" t="s">
        <v>1018</v>
      </c>
      <c r="C750">
        <f>LEN(DATOS[[#This Row],[Información]])</f>
        <v>19</v>
      </c>
      <c r="D750">
        <f>FIND("-",DATOS[[#This Row],[Información]])</f>
        <v>9</v>
      </c>
      <c r="E750" t="str">
        <f>LEFT(DATOS[[#This Row],[Información]],DATOS[[#This Row],[separador]]-1)</f>
        <v>Alemania</v>
      </c>
      <c r="F750" t="str">
        <f>RIGHT(DATOS[[#This Row],[Información]],DATOS[[#This Row],[Largo]]-DATOS[[#This Row],[separador]])</f>
        <v>Dominicana</v>
      </c>
      <c r="G750" s="2">
        <v>43871</v>
      </c>
      <c r="H750" s="19" t="str">
        <f>TEXT(DATOS[[#This Row],[Fecha Ingreso]],"ddd")</f>
        <v>lun</v>
      </c>
      <c r="I750" s="20" t="str">
        <f>TEXT(DATOS[[#This Row],[Fecha Ingreso]],"mmmm")</f>
        <v>febrero</v>
      </c>
      <c r="J750" s="20" t="str">
        <f>TEXT(DATOS[[#This Row],[Fecha Ingreso]],"yyyy")</f>
        <v>2020</v>
      </c>
      <c r="K750" s="3">
        <v>3802</v>
      </c>
      <c r="L750" s="5">
        <v>492.65</v>
      </c>
    </row>
    <row r="751" spans="1:12" x14ac:dyDescent="0.3">
      <c r="A751" t="s">
        <v>755</v>
      </c>
      <c r="B751" t="s">
        <v>1003</v>
      </c>
      <c r="C751">
        <f>LEN(DATOS[[#This Row],[Información]])</f>
        <v>14</v>
      </c>
      <c r="D751">
        <f>FIND("-",DATOS[[#This Row],[Información]])</f>
        <v>7</v>
      </c>
      <c r="E751" t="str">
        <f>LEFT(DATOS[[#This Row],[Información]],DATOS[[#This Row],[separador]]-1)</f>
        <v>Canadá</v>
      </c>
      <c r="F751" t="str">
        <f>RIGHT(DATOS[[#This Row],[Información]],DATOS[[#This Row],[Largo]]-DATOS[[#This Row],[separador]])</f>
        <v>Liberia</v>
      </c>
      <c r="G751" s="2">
        <v>43842</v>
      </c>
      <c r="H751" s="19" t="str">
        <f>TEXT(DATOS[[#This Row],[Fecha Ingreso]],"ddd")</f>
        <v>dom</v>
      </c>
      <c r="I751" s="20" t="str">
        <f>TEXT(DATOS[[#This Row],[Fecha Ingreso]],"mmmm")</f>
        <v>enero</v>
      </c>
      <c r="J751" s="20" t="str">
        <f>TEXT(DATOS[[#This Row],[Fecha Ingreso]],"yyyy")</f>
        <v>2020</v>
      </c>
      <c r="K751" s="3">
        <v>1407</v>
      </c>
      <c r="L751" s="5">
        <v>413.2</v>
      </c>
    </row>
    <row r="752" spans="1:12" x14ac:dyDescent="0.3">
      <c r="A752" t="s">
        <v>756</v>
      </c>
      <c r="B752" t="s">
        <v>960</v>
      </c>
      <c r="C752">
        <f>LEN(DATOS[[#This Row],[Información]])</f>
        <v>17</v>
      </c>
      <c r="D752">
        <f>FIND("-",DATOS[[#This Row],[Información]])</f>
        <v>6</v>
      </c>
      <c r="E752" t="str">
        <f>LEFT(DATOS[[#This Row],[Información]],DATOS[[#This Row],[separador]]-1)</f>
        <v>China</v>
      </c>
      <c r="F752" t="str">
        <f>RIGHT(DATOS[[#This Row],[Información]],DATOS[[#This Row],[Largo]]-DATOS[[#This Row],[separador]])</f>
        <v>Río Celeste</v>
      </c>
      <c r="G752" s="2">
        <v>43879</v>
      </c>
      <c r="H752" s="19" t="str">
        <f>TEXT(DATOS[[#This Row],[Fecha Ingreso]],"ddd")</f>
        <v>mar</v>
      </c>
      <c r="I752" s="20" t="str">
        <f>TEXT(DATOS[[#This Row],[Fecha Ingreso]],"mmmm")</f>
        <v>febrero</v>
      </c>
      <c r="J752" s="20" t="str">
        <f>TEXT(DATOS[[#This Row],[Fecha Ingreso]],"yyyy")</f>
        <v>2020</v>
      </c>
      <c r="K752" s="3">
        <v>9230</v>
      </c>
      <c r="L752" s="5">
        <v>376.54</v>
      </c>
    </row>
    <row r="753" spans="1:12" x14ac:dyDescent="0.3">
      <c r="A753" t="s">
        <v>757</v>
      </c>
      <c r="B753" t="s">
        <v>972</v>
      </c>
      <c r="C753">
        <f>LEN(DATOS[[#This Row],[Información]])</f>
        <v>21</v>
      </c>
      <c r="D753">
        <f>FIND("-",DATOS[[#This Row],[Información]])</f>
        <v>7</v>
      </c>
      <c r="E753" t="str">
        <f>LEFT(DATOS[[#This Row],[Información]],DATOS[[#This Row],[separador]]-1)</f>
        <v>México</v>
      </c>
      <c r="F753" t="str">
        <f>RIGHT(DATOS[[#This Row],[Información]],DATOS[[#This Row],[Largo]]-DATOS[[#This Row],[separador]])</f>
        <v>Manuel Antonio</v>
      </c>
      <c r="G753" s="2">
        <v>43866</v>
      </c>
      <c r="H753" s="19" t="str">
        <f>TEXT(DATOS[[#This Row],[Fecha Ingreso]],"ddd")</f>
        <v>mié</v>
      </c>
      <c r="I753" s="20" t="str">
        <f>TEXT(DATOS[[#This Row],[Fecha Ingreso]],"mmmm")</f>
        <v>febrero</v>
      </c>
      <c r="J753" s="20" t="str">
        <f>TEXT(DATOS[[#This Row],[Fecha Ingreso]],"yyyy")</f>
        <v>2020</v>
      </c>
      <c r="K753" s="3">
        <v>1274</v>
      </c>
      <c r="L753" s="5">
        <v>52.34</v>
      </c>
    </row>
    <row r="754" spans="1:12" x14ac:dyDescent="0.3">
      <c r="A754" t="s">
        <v>758</v>
      </c>
      <c r="B754" t="s">
        <v>1001</v>
      </c>
      <c r="C754">
        <f>LEN(DATOS[[#This Row],[Información]])</f>
        <v>21</v>
      </c>
      <c r="D754">
        <f>FIND("-",DATOS[[#This Row],[Información]])</f>
        <v>10</v>
      </c>
      <c r="E754" t="str">
        <f>LEFT(DATOS[[#This Row],[Información]],DATOS[[#This Row],[separador]]-1)</f>
        <v>Argentina</v>
      </c>
      <c r="F754" t="str">
        <f>RIGHT(DATOS[[#This Row],[Información]],DATOS[[#This Row],[Largo]]-DATOS[[#This Row],[separador]])</f>
        <v>Río Celeste</v>
      </c>
      <c r="G754" s="2">
        <v>43883</v>
      </c>
      <c r="H754" s="19" t="str">
        <f>TEXT(DATOS[[#This Row],[Fecha Ingreso]],"ddd")</f>
        <v>sáb</v>
      </c>
      <c r="I754" s="20" t="str">
        <f>TEXT(DATOS[[#This Row],[Fecha Ingreso]],"mmmm")</f>
        <v>febrero</v>
      </c>
      <c r="J754" s="20" t="str">
        <f>TEXT(DATOS[[#This Row],[Fecha Ingreso]],"yyyy")</f>
        <v>2020</v>
      </c>
      <c r="K754" s="3">
        <v>9945</v>
      </c>
      <c r="L754" s="5">
        <v>471.52</v>
      </c>
    </row>
    <row r="755" spans="1:12" x14ac:dyDescent="0.3">
      <c r="A755" t="s">
        <v>759</v>
      </c>
      <c r="B755" t="s">
        <v>1012</v>
      </c>
      <c r="C755">
        <f>LEN(DATOS[[#This Row],[Información]])</f>
        <v>17</v>
      </c>
      <c r="D755">
        <f>FIND("-",DATOS[[#This Row],[Información]])</f>
        <v>7</v>
      </c>
      <c r="E755" t="str">
        <f>LEFT(DATOS[[#This Row],[Información]],DATOS[[#This Row],[separador]]-1)</f>
        <v>España</v>
      </c>
      <c r="F755" t="str">
        <f>RIGHT(DATOS[[#This Row],[Información]],DATOS[[#This Row],[Largo]]-DATOS[[#This Row],[separador]])</f>
        <v>Dominicana</v>
      </c>
      <c r="G755" s="2">
        <v>43869</v>
      </c>
      <c r="H755" s="19" t="str">
        <f>TEXT(DATOS[[#This Row],[Fecha Ingreso]],"ddd")</f>
        <v>sáb</v>
      </c>
      <c r="I755" s="20" t="str">
        <f>TEXT(DATOS[[#This Row],[Fecha Ingreso]],"mmmm")</f>
        <v>febrero</v>
      </c>
      <c r="J755" s="20" t="str">
        <f>TEXT(DATOS[[#This Row],[Fecha Ingreso]],"yyyy")</f>
        <v>2020</v>
      </c>
      <c r="K755" s="3">
        <v>5969</v>
      </c>
      <c r="L755" s="5">
        <v>364.4</v>
      </c>
    </row>
    <row r="756" spans="1:12" x14ac:dyDescent="0.3">
      <c r="A756" t="s">
        <v>760</v>
      </c>
      <c r="B756" t="s">
        <v>1007</v>
      </c>
      <c r="C756">
        <f>LEN(DATOS[[#This Row],[Información]])</f>
        <v>15</v>
      </c>
      <c r="D756">
        <f>FIND("-",DATOS[[#This Row],[Información]])</f>
        <v>7</v>
      </c>
      <c r="E756" t="str">
        <f>LEFT(DATOS[[#This Row],[Información]],DATOS[[#This Row],[separador]]-1)</f>
        <v>México</v>
      </c>
      <c r="F756" t="str">
        <f>RIGHT(DATOS[[#This Row],[Información]],DATOS[[#This Row],[Largo]]-DATOS[[#This Row],[separador]])</f>
        <v>San José</v>
      </c>
      <c r="G756" s="2">
        <v>43859</v>
      </c>
      <c r="H756" s="19" t="str">
        <f>TEXT(DATOS[[#This Row],[Fecha Ingreso]],"ddd")</f>
        <v>mié</v>
      </c>
      <c r="I756" s="20" t="str">
        <f>TEXT(DATOS[[#This Row],[Fecha Ingreso]],"mmmm")</f>
        <v>enero</v>
      </c>
      <c r="J756" s="20" t="str">
        <f>TEXT(DATOS[[#This Row],[Fecha Ingreso]],"yyyy")</f>
        <v>2020</v>
      </c>
      <c r="K756" s="3">
        <v>9617</v>
      </c>
      <c r="L756" s="5">
        <v>88.31</v>
      </c>
    </row>
    <row r="757" spans="1:12" x14ac:dyDescent="0.3">
      <c r="A757" t="s">
        <v>761</v>
      </c>
      <c r="B757" t="s">
        <v>983</v>
      </c>
      <c r="C757">
        <f>LEN(DATOS[[#This Row],[Información]])</f>
        <v>25</v>
      </c>
      <c r="D757">
        <f>FIND("-",DATOS[[#This Row],[Información]])</f>
        <v>15</v>
      </c>
      <c r="E757" t="str">
        <f>LEFT(DATOS[[#This Row],[Información]],DATOS[[#This Row],[separador]]-1)</f>
        <v>Estados Unidos</v>
      </c>
      <c r="F757" t="str">
        <f>RIGHT(DATOS[[#This Row],[Información]],DATOS[[#This Row],[Largo]]-DATOS[[#This Row],[separador]])</f>
        <v>Dominicana</v>
      </c>
      <c r="G757" s="2">
        <v>43838</v>
      </c>
      <c r="H757" s="19" t="str">
        <f>TEXT(DATOS[[#This Row],[Fecha Ingreso]],"ddd")</f>
        <v>mié</v>
      </c>
      <c r="I757" s="20" t="str">
        <f>TEXT(DATOS[[#This Row],[Fecha Ingreso]],"mmmm")</f>
        <v>enero</v>
      </c>
      <c r="J757" s="20" t="str">
        <f>TEXT(DATOS[[#This Row],[Fecha Ingreso]],"yyyy")</f>
        <v>2020</v>
      </c>
      <c r="K757" s="3">
        <v>9459</v>
      </c>
      <c r="L757" s="5">
        <v>201.84</v>
      </c>
    </row>
    <row r="758" spans="1:12" x14ac:dyDescent="0.3">
      <c r="A758" t="s">
        <v>762</v>
      </c>
      <c r="B758" t="s">
        <v>957</v>
      </c>
      <c r="C758">
        <f>LEN(DATOS[[#This Row],[Información]])</f>
        <v>24</v>
      </c>
      <c r="D758">
        <f>FIND("-",DATOS[[#This Row],[Información]])</f>
        <v>10</v>
      </c>
      <c r="E758" t="str">
        <f>LEFT(DATOS[[#This Row],[Información]],DATOS[[#This Row],[separador]]-1)</f>
        <v>Argentina</v>
      </c>
      <c r="F758" t="str">
        <f>RIGHT(DATOS[[#This Row],[Información]],DATOS[[#This Row],[Largo]]-DATOS[[#This Row],[separador]])</f>
        <v>Manuel Antonio</v>
      </c>
      <c r="G758" s="2">
        <v>43889</v>
      </c>
      <c r="H758" s="19" t="str">
        <f>TEXT(DATOS[[#This Row],[Fecha Ingreso]],"ddd")</f>
        <v>vie</v>
      </c>
      <c r="I758" s="20" t="str">
        <f>TEXT(DATOS[[#This Row],[Fecha Ingreso]],"mmmm")</f>
        <v>febrero</v>
      </c>
      <c r="J758" s="20" t="str">
        <f>TEXT(DATOS[[#This Row],[Fecha Ingreso]],"yyyy")</f>
        <v>2020</v>
      </c>
      <c r="K758" s="3">
        <v>6671</v>
      </c>
      <c r="L758" s="5">
        <v>434.75</v>
      </c>
    </row>
    <row r="759" spans="1:12" x14ac:dyDescent="0.3">
      <c r="A759" t="s">
        <v>763</v>
      </c>
      <c r="B759" t="s">
        <v>1022</v>
      </c>
      <c r="C759">
        <f>LEN(DATOS[[#This Row],[Información]])</f>
        <v>16</v>
      </c>
      <c r="D759">
        <f>FIND("-",DATOS[[#This Row],[Información]])</f>
        <v>7</v>
      </c>
      <c r="E759" t="str">
        <f>LEFT(DATOS[[#This Row],[Información]],DATOS[[#This Row],[separador]]-1)</f>
        <v>Canadá</v>
      </c>
      <c r="F759" t="str">
        <f>RIGHT(DATOS[[#This Row],[Información]],DATOS[[#This Row],[Largo]]-DATOS[[#This Row],[separador]])</f>
        <v>Sarapiquí</v>
      </c>
      <c r="G759" s="2">
        <v>43834</v>
      </c>
      <c r="H759" s="19" t="str">
        <f>TEXT(DATOS[[#This Row],[Fecha Ingreso]],"ddd")</f>
        <v>sáb</v>
      </c>
      <c r="I759" s="20" t="str">
        <f>TEXT(DATOS[[#This Row],[Fecha Ingreso]],"mmmm")</f>
        <v>enero</v>
      </c>
      <c r="J759" s="20" t="str">
        <f>TEXT(DATOS[[#This Row],[Fecha Ingreso]],"yyyy")</f>
        <v>2020</v>
      </c>
      <c r="K759" s="3">
        <v>8655</v>
      </c>
      <c r="L759" s="5">
        <v>247.75</v>
      </c>
    </row>
    <row r="760" spans="1:12" x14ac:dyDescent="0.3">
      <c r="A760" t="s">
        <v>764</v>
      </c>
      <c r="B760" t="s">
        <v>974</v>
      </c>
      <c r="C760">
        <f>LEN(DATOS[[#This Row],[Información]])</f>
        <v>23</v>
      </c>
      <c r="D760">
        <f>FIND("-",DATOS[[#This Row],[Información]])</f>
        <v>9</v>
      </c>
      <c r="E760" t="str">
        <f>LEFT(DATOS[[#This Row],[Información]],DATOS[[#This Row],[separador]]-1)</f>
        <v>Alemania</v>
      </c>
      <c r="F760" t="str">
        <f>RIGHT(DATOS[[#This Row],[Información]],DATOS[[#This Row],[Largo]]-DATOS[[#This Row],[separador]])</f>
        <v>Manuel Antonio</v>
      </c>
      <c r="G760" s="2">
        <v>43869</v>
      </c>
      <c r="H760" s="19" t="str">
        <f>TEXT(DATOS[[#This Row],[Fecha Ingreso]],"ddd")</f>
        <v>sáb</v>
      </c>
      <c r="I760" s="20" t="str">
        <f>TEXT(DATOS[[#This Row],[Fecha Ingreso]],"mmmm")</f>
        <v>febrero</v>
      </c>
      <c r="J760" s="20" t="str">
        <f>TEXT(DATOS[[#This Row],[Fecha Ingreso]],"yyyy")</f>
        <v>2020</v>
      </c>
      <c r="K760" s="3">
        <v>5850</v>
      </c>
      <c r="L760" s="5">
        <v>326.41000000000003</v>
      </c>
    </row>
    <row r="761" spans="1:12" x14ac:dyDescent="0.3">
      <c r="A761" t="s">
        <v>765</v>
      </c>
      <c r="B761" t="s">
        <v>992</v>
      </c>
      <c r="C761">
        <f>LEN(DATOS[[#This Row],[Información]])</f>
        <v>26</v>
      </c>
      <c r="D761">
        <f>FIND("-",DATOS[[#This Row],[Información]])</f>
        <v>12</v>
      </c>
      <c r="E761" t="str">
        <f>LEFT(DATOS[[#This Row],[Información]],DATOS[[#This Row],[separador]]-1)</f>
        <v>Reino Unido</v>
      </c>
      <c r="F761" t="str">
        <f>RIGHT(DATOS[[#This Row],[Información]],DATOS[[#This Row],[Largo]]-DATOS[[#This Row],[separador]])</f>
        <v>Manuel Antonio</v>
      </c>
      <c r="G761" s="2">
        <v>43881</v>
      </c>
      <c r="H761" s="19" t="str">
        <f>TEXT(DATOS[[#This Row],[Fecha Ingreso]],"ddd")</f>
        <v>jue</v>
      </c>
      <c r="I761" s="20" t="str">
        <f>TEXT(DATOS[[#This Row],[Fecha Ingreso]],"mmmm")</f>
        <v>febrero</v>
      </c>
      <c r="J761" s="20" t="str">
        <f>TEXT(DATOS[[#This Row],[Fecha Ingreso]],"yyyy")</f>
        <v>2020</v>
      </c>
      <c r="K761" s="3">
        <v>8098</v>
      </c>
      <c r="L761" s="5">
        <v>397.46</v>
      </c>
    </row>
    <row r="762" spans="1:12" x14ac:dyDescent="0.3">
      <c r="A762" t="s">
        <v>766</v>
      </c>
      <c r="B762" t="s">
        <v>966</v>
      </c>
      <c r="C762">
        <f>LEN(DATOS[[#This Row],[Información]])</f>
        <v>18</v>
      </c>
      <c r="D762">
        <f>FIND("-",DATOS[[#This Row],[Información]])</f>
        <v>7</v>
      </c>
      <c r="E762" t="str">
        <f>LEFT(DATOS[[#This Row],[Información]],DATOS[[#This Row],[separador]]-1)</f>
        <v>Canadá</v>
      </c>
      <c r="F762" t="str">
        <f>RIGHT(DATOS[[#This Row],[Información]],DATOS[[#This Row],[Largo]]-DATOS[[#This Row],[separador]])</f>
        <v>Río Celeste</v>
      </c>
      <c r="G762" s="2">
        <v>43841</v>
      </c>
      <c r="H762" s="19" t="str">
        <f>TEXT(DATOS[[#This Row],[Fecha Ingreso]],"ddd")</f>
        <v>sáb</v>
      </c>
      <c r="I762" s="20" t="str">
        <f>TEXT(DATOS[[#This Row],[Fecha Ingreso]],"mmmm")</f>
        <v>enero</v>
      </c>
      <c r="J762" s="20" t="str">
        <f>TEXT(DATOS[[#This Row],[Fecha Ingreso]],"yyyy")</f>
        <v>2020</v>
      </c>
      <c r="K762" s="3">
        <v>7087</v>
      </c>
      <c r="L762" s="5">
        <v>488.53</v>
      </c>
    </row>
    <row r="763" spans="1:12" x14ac:dyDescent="0.3">
      <c r="A763" t="s">
        <v>767</v>
      </c>
      <c r="B763" t="s">
        <v>993</v>
      </c>
      <c r="C763">
        <f>LEN(DATOS[[#This Row],[Información]])</f>
        <v>23</v>
      </c>
      <c r="D763">
        <f>FIND("-",DATOS[[#This Row],[Información]])</f>
        <v>15</v>
      </c>
      <c r="E763" t="str">
        <f>LEFT(DATOS[[#This Row],[Información]],DATOS[[#This Row],[separador]]-1)</f>
        <v>Estados Unidos</v>
      </c>
      <c r="F763" t="str">
        <f>RIGHT(DATOS[[#This Row],[Información]],DATOS[[#This Row],[Largo]]-DATOS[[#This Row],[separador]])</f>
        <v>San José</v>
      </c>
      <c r="G763" s="2">
        <v>43838</v>
      </c>
      <c r="H763" s="19" t="str">
        <f>TEXT(DATOS[[#This Row],[Fecha Ingreso]],"ddd")</f>
        <v>mié</v>
      </c>
      <c r="I763" s="20" t="str">
        <f>TEXT(DATOS[[#This Row],[Fecha Ingreso]],"mmmm")</f>
        <v>enero</v>
      </c>
      <c r="J763" s="20" t="str">
        <f>TEXT(DATOS[[#This Row],[Fecha Ingreso]],"yyyy")</f>
        <v>2020</v>
      </c>
      <c r="K763" s="3">
        <v>942</v>
      </c>
      <c r="L763" s="5">
        <v>72.319999999999993</v>
      </c>
    </row>
    <row r="764" spans="1:12" x14ac:dyDescent="0.3">
      <c r="A764" t="s">
        <v>768</v>
      </c>
      <c r="B764" t="s">
        <v>1006</v>
      </c>
      <c r="C764">
        <f>LEN(DATOS[[#This Row],[Información]])</f>
        <v>22</v>
      </c>
      <c r="D764">
        <f>FIND("-",DATOS[[#This Row],[Información]])</f>
        <v>15</v>
      </c>
      <c r="E764" t="str">
        <f>LEFT(DATOS[[#This Row],[Información]],DATOS[[#This Row],[separador]]-1)</f>
        <v>Estados Unidos</v>
      </c>
      <c r="F764" t="str">
        <f>RIGHT(DATOS[[#This Row],[Información]],DATOS[[#This Row],[Largo]]-DATOS[[#This Row],[separador]])</f>
        <v>Liberia</v>
      </c>
      <c r="G764" s="2">
        <v>43834</v>
      </c>
      <c r="H764" s="19" t="str">
        <f>TEXT(DATOS[[#This Row],[Fecha Ingreso]],"ddd")</f>
        <v>sáb</v>
      </c>
      <c r="I764" s="20" t="str">
        <f>TEXT(DATOS[[#This Row],[Fecha Ingreso]],"mmmm")</f>
        <v>enero</v>
      </c>
      <c r="J764" s="20" t="str">
        <f>TEXT(DATOS[[#This Row],[Fecha Ingreso]],"yyyy")</f>
        <v>2020</v>
      </c>
      <c r="K764" s="3">
        <v>7272</v>
      </c>
      <c r="L764" s="5">
        <v>56.27</v>
      </c>
    </row>
    <row r="765" spans="1:12" x14ac:dyDescent="0.3">
      <c r="A765" t="s">
        <v>769</v>
      </c>
      <c r="B765" t="s">
        <v>990</v>
      </c>
      <c r="C765">
        <f>LEN(DATOS[[#This Row],[Información]])</f>
        <v>15</v>
      </c>
      <c r="D765">
        <f>FIND("-",DATOS[[#This Row],[Información]])</f>
        <v>7</v>
      </c>
      <c r="E765" t="str">
        <f>LEFT(DATOS[[#This Row],[Información]],DATOS[[#This Row],[separador]]-1)</f>
        <v>Canadá</v>
      </c>
      <c r="F765" t="str">
        <f>RIGHT(DATOS[[#This Row],[Información]],DATOS[[#This Row],[Largo]]-DATOS[[#This Row],[separador]])</f>
        <v>San José</v>
      </c>
      <c r="G765" s="2">
        <v>43854</v>
      </c>
      <c r="H765" s="19" t="str">
        <f>TEXT(DATOS[[#This Row],[Fecha Ingreso]],"ddd")</f>
        <v>vie</v>
      </c>
      <c r="I765" s="20" t="str">
        <f>TEXT(DATOS[[#This Row],[Fecha Ingreso]],"mmmm")</f>
        <v>enero</v>
      </c>
      <c r="J765" s="20" t="str">
        <f>TEXT(DATOS[[#This Row],[Fecha Ingreso]],"yyyy")</f>
        <v>2020</v>
      </c>
      <c r="K765" s="3">
        <v>4756</v>
      </c>
      <c r="L765" s="5">
        <v>432.52</v>
      </c>
    </row>
    <row r="766" spans="1:12" x14ac:dyDescent="0.3">
      <c r="A766" t="s">
        <v>770</v>
      </c>
      <c r="B766" t="s">
        <v>1005</v>
      </c>
      <c r="C766">
        <f>LEN(DATOS[[#This Row],[Información]])</f>
        <v>17</v>
      </c>
      <c r="D766">
        <f>FIND("-",DATOS[[#This Row],[Información]])</f>
        <v>7</v>
      </c>
      <c r="E766" t="str">
        <f>LEFT(DATOS[[#This Row],[Información]],DATOS[[#This Row],[separador]]-1)</f>
        <v>México</v>
      </c>
      <c r="F766" t="str">
        <f>RIGHT(DATOS[[#This Row],[Información]],DATOS[[#This Row],[Largo]]-DATOS[[#This Row],[separador]])</f>
        <v>Dominicana</v>
      </c>
      <c r="G766" s="2">
        <v>43870</v>
      </c>
      <c r="H766" s="19" t="str">
        <f>TEXT(DATOS[[#This Row],[Fecha Ingreso]],"ddd")</f>
        <v>dom</v>
      </c>
      <c r="I766" s="20" t="str">
        <f>TEXT(DATOS[[#This Row],[Fecha Ingreso]],"mmmm")</f>
        <v>febrero</v>
      </c>
      <c r="J766" s="20" t="str">
        <f>TEXT(DATOS[[#This Row],[Fecha Ingreso]],"yyyy")</f>
        <v>2020</v>
      </c>
      <c r="K766" s="3">
        <v>8775</v>
      </c>
      <c r="L766" s="5">
        <v>253.21</v>
      </c>
    </row>
    <row r="767" spans="1:12" x14ac:dyDescent="0.3">
      <c r="A767" t="s">
        <v>771</v>
      </c>
      <c r="B767" t="s">
        <v>978</v>
      </c>
      <c r="C767">
        <f>LEN(DATOS[[#This Row],[Información]])</f>
        <v>16</v>
      </c>
      <c r="D767">
        <f>FIND("-",DATOS[[#This Row],[Información]])</f>
        <v>6</v>
      </c>
      <c r="E767" t="str">
        <f>LEFT(DATOS[[#This Row],[Información]],DATOS[[#This Row],[separador]]-1)</f>
        <v>China</v>
      </c>
      <c r="F767" t="str">
        <f>RIGHT(DATOS[[#This Row],[Información]],DATOS[[#This Row],[Largo]]-DATOS[[#This Row],[separador]])</f>
        <v>Dominicana</v>
      </c>
      <c r="G767" s="2">
        <v>43874</v>
      </c>
      <c r="H767" s="19" t="str">
        <f>TEXT(DATOS[[#This Row],[Fecha Ingreso]],"ddd")</f>
        <v>jue</v>
      </c>
      <c r="I767" s="20" t="str">
        <f>TEXT(DATOS[[#This Row],[Fecha Ingreso]],"mmmm")</f>
        <v>febrero</v>
      </c>
      <c r="J767" s="20" t="str">
        <f>TEXT(DATOS[[#This Row],[Fecha Ingreso]],"yyyy")</f>
        <v>2020</v>
      </c>
      <c r="K767" s="3">
        <v>8444</v>
      </c>
      <c r="L767" s="5">
        <v>383.62</v>
      </c>
    </row>
    <row r="768" spans="1:12" x14ac:dyDescent="0.3">
      <c r="A768" t="s">
        <v>772</v>
      </c>
      <c r="B768" t="s">
        <v>968</v>
      </c>
      <c r="C768">
        <f>LEN(DATOS[[#This Row],[Información]])</f>
        <v>16</v>
      </c>
      <c r="D768">
        <f>FIND("-",DATOS[[#This Row],[Información]])</f>
        <v>7</v>
      </c>
      <c r="E768" t="str">
        <f>LEFT(DATOS[[#This Row],[Información]],DATOS[[#This Row],[separador]]-1)</f>
        <v>España</v>
      </c>
      <c r="F768" t="str">
        <f>RIGHT(DATOS[[#This Row],[Información]],DATOS[[#This Row],[Largo]]-DATOS[[#This Row],[separador]])</f>
        <v>Sarapiquí</v>
      </c>
      <c r="G768" s="2">
        <v>43864</v>
      </c>
      <c r="H768" s="19" t="str">
        <f>TEXT(DATOS[[#This Row],[Fecha Ingreso]],"ddd")</f>
        <v>lun</v>
      </c>
      <c r="I768" s="20" t="str">
        <f>TEXT(DATOS[[#This Row],[Fecha Ingreso]],"mmmm")</f>
        <v>febrero</v>
      </c>
      <c r="J768" s="20" t="str">
        <f>TEXT(DATOS[[#This Row],[Fecha Ingreso]],"yyyy")</f>
        <v>2020</v>
      </c>
      <c r="K768" s="3">
        <v>9137</v>
      </c>
      <c r="L768" s="5">
        <v>367.71</v>
      </c>
    </row>
    <row r="769" spans="1:12" x14ac:dyDescent="0.3">
      <c r="A769" t="s">
        <v>773</v>
      </c>
      <c r="B769" t="s">
        <v>998</v>
      </c>
      <c r="C769">
        <f>LEN(DATOS[[#This Row],[Información]])</f>
        <v>17</v>
      </c>
      <c r="D769">
        <f>FIND("-",DATOS[[#This Row],[Información]])</f>
        <v>6</v>
      </c>
      <c r="E769" t="str">
        <f>LEFT(DATOS[[#This Row],[Información]],DATOS[[#This Row],[separador]]-1)</f>
        <v>China</v>
      </c>
      <c r="F769" t="str">
        <f>RIGHT(DATOS[[#This Row],[Información]],DATOS[[#This Row],[Largo]]-DATOS[[#This Row],[separador]])</f>
        <v>Volcán Poás</v>
      </c>
      <c r="G769" s="2">
        <v>43885</v>
      </c>
      <c r="H769" s="19" t="str">
        <f>TEXT(DATOS[[#This Row],[Fecha Ingreso]],"ddd")</f>
        <v>lun</v>
      </c>
      <c r="I769" s="20" t="str">
        <f>TEXT(DATOS[[#This Row],[Fecha Ingreso]],"mmmm")</f>
        <v>febrero</v>
      </c>
      <c r="J769" s="20" t="str">
        <f>TEXT(DATOS[[#This Row],[Fecha Ingreso]],"yyyy")</f>
        <v>2020</v>
      </c>
      <c r="K769" s="3">
        <v>9933</v>
      </c>
      <c r="L769" s="5">
        <v>177.89</v>
      </c>
    </row>
    <row r="770" spans="1:12" x14ac:dyDescent="0.3">
      <c r="A770" t="s">
        <v>774</v>
      </c>
      <c r="B770" t="s">
        <v>993</v>
      </c>
      <c r="C770">
        <f>LEN(DATOS[[#This Row],[Información]])</f>
        <v>23</v>
      </c>
      <c r="D770">
        <f>FIND("-",DATOS[[#This Row],[Información]])</f>
        <v>15</v>
      </c>
      <c r="E770" t="str">
        <f>LEFT(DATOS[[#This Row],[Información]],DATOS[[#This Row],[separador]]-1)</f>
        <v>Estados Unidos</v>
      </c>
      <c r="F770" t="str">
        <f>RIGHT(DATOS[[#This Row],[Información]],DATOS[[#This Row],[Largo]]-DATOS[[#This Row],[separador]])</f>
        <v>San José</v>
      </c>
      <c r="G770" s="2">
        <v>43882</v>
      </c>
      <c r="H770" s="19" t="str">
        <f>TEXT(DATOS[[#This Row],[Fecha Ingreso]],"ddd")</f>
        <v>vie</v>
      </c>
      <c r="I770" s="20" t="str">
        <f>TEXT(DATOS[[#This Row],[Fecha Ingreso]],"mmmm")</f>
        <v>febrero</v>
      </c>
      <c r="J770" s="20" t="str">
        <f>TEXT(DATOS[[#This Row],[Fecha Ingreso]],"yyyy")</f>
        <v>2020</v>
      </c>
      <c r="K770" s="3">
        <v>3443</v>
      </c>
      <c r="L770" s="5">
        <v>238.53</v>
      </c>
    </row>
    <row r="771" spans="1:12" x14ac:dyDescent="0.3">
      <c r="A771" t="s">
        <v>775</v>
      </c>
      <c r="B771" t="s">
        <v>972</v>
      </c>
      <c r="C771">
        <f>LEN(DATOS[[#This Row],[Información]])</f>
        <v>21</v>
      </c>
      <c r="D771">
        <f>FIND("-",DATOS[[#This Row],[Información]])</f>
        <v>7</v>
      </c>
      <c r="E771" t="str">
        <f>LEFT(DATOS[[#This Row],[Información]],DATOS[[#This Row],[separador]]-1)</f>
        <v>México</v>
      </c>
      <c r="F771" t="str">
        <f>RIGHT(DATOS[[#This Row],[Información]],DATOS[[#This Row],[Largo]]-DATOS[[#This Row],[separador]])</f>
        <v>Manuel Antonio</v>
      </c>
      <c r="G771" s="2">
        <v>43867</v>
      </c>
      <c r="H771" s="19" t="str">
        <f>TEXT(DATOS[[#This Row],[Fecha Ingreso]],"ddd")</f>
        <v>jue</v>
      </c>
      <c r="I771" s="20" t="str">
        <f>TEXT(DATOS[[#This Row],[Fecha Ingreso]],"mmmm")</f>
        <v>febrero</v>
      </c>
      <c r="J771" s="20" t="str">
        <f>TEXT(DATOS[[#This Row],[Fecha Ingreso]],"yyyy")</f>
        <v>2020</v>
      </c>
      <c r="K771" s="3">
        <v>3800</v>
      </c>
      <c r="L771" s="5">
        <v>498.85</v>
      </c>
    </row>
    <row r="772" spans="1:12" x14ac:dyDescent="0.3">
      <c r="A772" t="s">
        <v>776</v>
      </c>
      <c r="B772" t="s">
        <v>1012</v>
      </c>
      <c r="C772">
        <f>LEN(DATOS[[#This Row],[Información]])</f>
        <v>17</v>
      </c>
      <c r="D772">
        <f>FIND("-",DATOS[[#This Row],[Información]])</f>
        <v>7</v>
      </c>
      <c r="E772" t="str">
        <f>LEFT(DATOS[[#This Row],[Información]],DATOS[[#This Row],[separador]]-1)</f>
        <v>España</v>
      </c>
      <c r="F772" t="str">
        <f>RIGHT(DATOS[[#This Row],[Información]],DATOS[[#This Row],[Largo]]-DATOS[[#This Row],[separador]])</f>
        <v>Dominicana</v>
      </c>
      <c r="G772" s="2">
        <v>43851</v>
      </c>
      <c r="H772" s="19" t="str">
        <f>TEXT(DATOS[[#This Row],[Fecha Ingreso]],"ddd")</f>
        <v>mar</v>
      </c>
      <c r="I772" s="20" t="str">
        <f>TEXT(DATOS[[#This Row],[Fecha Ingreso]],"mmmm")</f>
        <v>enero</v>
      </c>
      <c r="J772" s="20" t="str">
        <f>TEXT(DATOS[[#This Row],[Fecha Ingreso]],"yyyy")</f>
        <v>2020</v>
      </c>
      <c r="K772" s="3">
        <v>898</v>
      </c>
      <c r="L772" s="5">
        <v>74.87</v>
      </c>
    </row>
    <row r="773" spans="1:12" x14ac:dyDescent="0.3">
      <c r="A773" t="s">
        <v>777</v>
      </c>
      <c r="B773" t="s">
        <v>998</v>
      </c>
      <c r="C773">
        <f>LEN(DATOS[[#This Row],[Información]])</f>
        <v>17</v>
      </c>
      <c r="D773">
        <f>FIND("-",DATOS[[#This Row],[Información]])</f>
        <v>6</v>
      </c>
      <c r="E773" t="str">
        <f>LEFT(DATOS[[#This Row],[Información]],DATOS[[#This Row],[separador]]-1)</f>
        <v>China</v>
      </c>
      <c r="F773" t="str">
        <f>RIGHT(DATOS[[#This Row],[Información]],DATOS[[#This Row],[Largo]]-DATOS[[#This Row],[separador]])</f>
        <v>Volcán Poás</v>
      </c>
      <c r="G773" s="2">
        <v>43881</v>
      </c>
      <c r="H773" s="19" t="str">
        <f>TEXT(DATOS[[#This Row],[Fecha Ingreso]],"ddd")</f>
        <v>jue</v>
      </c>
      <c r="I773" s="20" t="str">
        <f>TEXT(DATOS[[#This Row],[Fecha Ingreso]],"mmmm")</f>
        <v>febrero</v>
      </c>
      <c r="J773" s="20" t="str">
        <f>TEXT(DATOS[[#This Row],[Fecha Ingreso]],"yyyy")</f>
        <v>2020</v>
      </c>
      <c r="K773" s="3">
        <v>5678</v>
      </c>
      <c r="L773" s="5">
        <v>387.35</v>
      </c>
    </row>
    <row r="774" spans="1:12" x14ac:dyDescent="0.3">
      <c r="A774" t="s">
        <v>778</v>
      </c>
      <c r="B774" t="s">
        <v>984</v>
      </c>
      <c r="C774">
        <f>LEN(DATOS[[#This Row],[Información]])</f>
        <v>18</v>
      </c>
      <c r="D774">
        <f>FIND("-",DATOS[[#This Row],[Información]])</f>
        <v>7</v>
      </c>
      <c r="E774" t="str">
        <f>LEFT(DATOS[[#This Row],[Información]],DATOS[[#This Row],[separador]]-1)</f>
        <v>España</v>
      </c>
      <c r="F774" t="str">
        <f>RIGHT(DATOS[[#This Row],[Información]],DATOS[[#This Row],[Largo]]-DATOS[[#This Row],[separador]])</f>
        <v>Río Celeste</v>
      </c>
      <c r="G774" s="2">
        <v>43833</v>
      </c>
      <c r="H774" s="19" t="str">
        <f>TEXT(DATOS[[#This Row],[Fecha Ingreso]],"ddd")</f>
        <v>vie</v>
      </c>
      <c r="I774" s="20" t="str">
        <f>TEXT(DATOS[[#This Row],[Fecha Ingreso]],"mmmm")</f>
        <v>enero</v>
      </c>
      <c r="J774" s="20" t="str">
        <f>TEXT(DATOS[[#This Row],[Fecha Ingreso]],"yyyy")</f>
        <v>2020</v>
      </c>
      <c r="K774" s="3">
        <v>929</v>
      </c>
      <c r="L774" s="5">
        <v>450.84</v>
      </c>
    </row>
    <row r="775" spans="1:12" x14ac:dyDescent="0.3">
      <c r="A775" t="s">
        <v>779</v>
      </c>
      <c r="B775" t="s">
        <v>953</v>
      </c>
      <c r="C775">
        <f>LEN(DATOS[[#This Row],[Información]])</f>
        <v>14</v>
      </c>
      <c r="D775">
        <f>FIND("-",DATOS[[#This Row],[Información]])</f>
        <v>7</v>
      </c>
      <c r="E775" t="str">
        <f>LEFT(DATOS[[#This Row],[Información]],DATOS[[#This Row],[separador]]-1)</f>
        <v>México</v>
      </c>
      <c r="F775" t="str">
        <f>RIGHT(DATOS[[#This Row],[Información]],DATOS[[#This Row],[Largo]]-DATOS[[#This Row],[separador]])</f>
        <v>Liberia</v>
      </c>
      <c r="G775" s="2">
        <v>43877</v>
      </c>
      <c r="H775" s="19" t="str">
        <f>TEXT(DATOS[[#This Row],[Fecha Ingreso]],"ddd")</f>
        <v>dom</v>
      </c>
      <c r="I775" s="20" t="str">
        <f>TEXT(DATOS[[#This Row],[Fecha Ingreso]],"mmmm")</f>
        <v>febrero</v>
      </c>
      <c r="J775" s="20" t="str">
        <f>TEXT(DATOS[[#This Row],[Fecha Ingreso]],"yyyy")</f>
        <v>2020</v>
      </c>
      <c r="K775" s="3">
        <v>3341</v>
      </c>
      <c r="L775" s="5">
        <v>334.27</v>
      </c>
    </row>
    <row r="776" spans="1:12" x14ac:dyDescent="0.3">
      <c r="A776" t="s">
        <v>780</v>
      </c>
      <c r="B776" t="s">
        <v>1003</v>
      </c>
      <c r="C776">
        <f>LEN(DATOS[[#This Row],[Información]])</f>
        <v>14</v>
      </c>
      <c r="D776">
        <f>FIND("-",DATOS[[#This Row],[Información]])</f>
        <v>7</v>
      </c>
      <c r="E776" t="str">
        <f>LEFT(DATOS[[#This Row],[Información]],DATOS[[#This Row],[separador]]-1)</f>
        <v>Canadá</v>
      </c>
      <c r="F776" t="str">
        <f>RIGHT(DATOS[[#This Row],[Información]],DATOS[[#This Row],[Largo]]-DATOS[[#This Row],[separador]])</f>
        <v>Liberia</v>
      </c>
      <c r="G776" s="2">
        <v>43863</v>
      </c>
      <c r="H776" s="19" t="str">
        <f>TEXT(DATOS[[#This Row],[Fecha Ingreso]],"ddd")</f>
        <v>dom</v>
      </c>
      <c r="I776" s="20" t="str">
        <f>TEXT(DATOS[[#This Row],[Fecha Ingreso]],"mmmm")</f>
        <v>febrero</v>
      </c>
      <c r="J776" s="20" t="str">
        <f>TEXT(DATOS[[#This Row],[Fecha Ingreso]],"yyyy")</f>
        <v>2020</v>
      </c>
      <c r="K776" s="3">
        <v>8167</v>
      </c>
      <c r="L776" s="5">
        <v>323.58</v>
      </c>
    </row>
    <row r="777" spans="1:12" x14ac:dyDescent="0.3">
      <c r="A777" t="s">
        <v>781</v>
      </c>
      <c r="B777" t="s">
        <v>990</v>
      </c>
      <c r="C777">
        <f>LEN(DATOS[[#This Row],[Información]])</f>
        <v>15</v>
      </c>
      <c r="D777">
        <f>FIND("-",DATOS[[#This Row],[Información]])</f>
        <v>7</v>
      </c>
      <c r="E777" t="str">
        <f>LEFT(DATOS[[#This Row],[Información]],DATOS[[#This Row],[separador]]-1)</f>
        <v>Canadá</v>
      </c>
      <c r="F777" t="str">
        <f>RIGHT(DATOS[[#This Row],[Información]],DATOS[[#This Row],[Largo]]-DATOS[[#This Row],[separador]])</f>
        <v>San José</v>
      </c>
      <c r="G777" s="2">
        <v>43866</v>
      </c>
      <c r="H777" s="19" t="str">
        <f>TEXT(DATOS[[#This Row],[Fecha Ingreso]],"ddd")</f>
        <v>mié</v>
      </c>
      <c r="I777" s="20" t="str">
        <f>TEXT(DATOS[[#This Row],[Fecha Ingreso]],"mmmm")</f>
        <v>febrero</v>
      </c>
      <c r="J777" s="20" t="str">
        <f>TEXT(DATOS[[#This Row],[Fecha Ingreso]],"yyyy")</f>
        <v>2020</v>
      </c>
      <c r="K777" s="3">
        <v>1114</v>
      </c>
      <c r="L777" s="5">
        <v>449.69</v>
      </c>
    </row>
    <row r="778" spans="1:12" x14ac:dyDescent="0.3">
      <c r="A778" t="s">
        <v>782</v>
      </c>
      <c r="B778" t="s">
        <v>1001</v>
      </c>
      <c r="C778">
        <f>LEN(DATOS[[#This Row],[Información]])</f>
        <v>21</v>
      </c>
      <c r="D778">
        <f>FIND("-",DATOS[[#This Row],[Información]])</f>
        <v>10</v>
      </c>
      <c r="E778" t="str">
        <f>LEFT(DATOS[[#This Row],[Información]],DATOS[[#This Row],[separador]]-1)</f>
        <v>Argentina</v>
      </c>
      <c r="F778" t="str">
        <f>RIGHT(DATOS[[#This Row],[Información]],DATOS[[#This Row],[Largo]]-DATOS[[#This Row],[separador]])</f>
        <v>Río Celeste</v>
      </c>
      <c r="G778" s="2">
        <v>43879</v>
      </c>
      <c r="H778" s="19" t="str">
        <f>TEXT(DATOS[[#This Row],[Fecha Ingreso]],"ddd")</f>
        <v>mar</v>
      </c>
      <c r="I778" s="20" t="str">
        <f>TEXT(DATOS[[#This Row],[Fecha Ingreso]],"mmmm")</f>
        <v>febrero</v>
      </c>
      <c r="J778" s="20" t="str">
        <f>TEXT(DATOS[[#This Row],[Fecha Ingreso]],"yyyy")</f>
        <v>2020</v>
      </c>
      <c r="K778" s="3">
        <v>2432</v>
      </c>
      <c r="L778" s="5">
        <v>304.83999999999997</v>
      </c>
    </row>
    <row r="779" spans="1:12" x14ac:dyDescent="0.3">
      <c r="A779" t="s">
        <v>783</v>
      </c>
      <c r="B779" t="s">
        <v>982</v>
      </c>
      <c r="C779">
        <f>LEN(DATOS[[#This Row],[Información]])</f>
        <v>18</v>
      </c>
      <c r="D779">
        <f>FIND("-",DATOS[[#This Row],[Información]])</f>
        <v>7</v>
      </c>
      <c r="E779" t="str">
        <f>LEFT(DATOS[[#This Row],[Información]],DATOS[[#This Row],[separador]]-1)</f>
        <v>México</v>
      </c>
      <c r="F779" t="str">
        <f>RIGHT(DATOS[[#This Row],[Información]],DATOS[[#This Row],[Largo]]-DATOS[[#This Row],[separador]])</f>
        <v>Volcán Poás</v>
      </c>
      <c r="G779" s="2">
        <v>43867</v>
      </c>
      <c r="H779" s="19" t="str">
        <f>TEXT(DATOS[[#This Row],[Fecha Ingreso]],"ddd")</f>
        <v>jue</v>
      </c>
      <c r="I779" s="20" t="str">
        <f>TEXT(DATOS[[#This Row],[Fecha Ingreso]],"mmmm")</f>
        <v>febrero</v>
      </c>
      <c r="J779" s="20" t="str">
        <f>TEXT(DATOS[[#This Row],[Fecha Ingreso]],"yyyy")</f>
        <v>2020</v>
      </c>
      <c r="K779" s="3">
        <v>1062</v>
      </c>
      <c r="L779" s="5">
        <v>343.41</v>
      </c>
    </row>
    <row r="780" spans="1:12" x14ac:dyDescent="0.3">
      <c r="A780" t="s">
        <v>784</v>
      </c>
      <c r="B780" t="s">
        <v>953</v>
      </c>
      <c r="C780">
        <f>LEN(DATOS[[#This Row],[Información]])</f>
        <v>14</v>
      </c>
      <c r="D780">
        <f>FIND("-",DATOS[[#This Row],[Información]])</f>
        <v>7</v>
      </c>
      <c r="E780" t="str">
        <f>LEFT(DATOS[[#This Row],[Información]],DATOS[[#This Row],[separador]]-1)</f>
        <v>México</v>
      </c>
      <c r="F780" t="str">
        <f>RIGHT(DATOS[[#This Row],[Información]],DATOS[[#This Row],[Largo]]-DATOS[[#This Row],[separador]])</f>
        <v>Liberia</v>
      </c>
      <c r="G780" s="2">
        <v>43854</v>
      </c>
      <c r="H780" s="19" t="str">
        <f>TEXT(DATOS[[#This Row],[Fecha Ingreso]],"ddd")</f>
        <v>vie</v>
      </c>
      <c r="I780" s="20" t="str">
        <f>TEXT(DATOS[[#This Row],[Fecha Ingreso]],"mmmm")</f>
        <v>enero</v>
      </c>
      <c r="J780" s="20" t="str">
        <f>TEXT(DATOS[[#This Row],[Fecha Ingreso]],"yyyy")</f>
        <v>2020</v>
      </c>
      <c r="K780" s="3">
        <v>9412</v>
      </c>
      <c r="L780" s="5">
        <v>158.61000000000001</v>
      </c>
    </row>
    <row r="781" spans="1:12" x14ac:dyDescent="0.3">
      <c r="A781" t="s">
        <v>785</v>
      </c>
      <c r="B781" t="s">
        <v>968</v>
      </c>
      <c r="C781">
        <f>LEN(DATOS[[#This Row],[Información]])</f>
        <v>16</v>
      </c>
      <c r="D781">
        <f>FIND("-",DATOS[[#This Row],[Información]])</f>
        <v>7</v>
      </c>
      <c r="E781" t="str">
        <f>LEFT(DATOS[[#This Row],[Información]],DATOS[[#This Row],[separador]]-1)</f>
        <v>España</v>
      </c>
      <c r="F781" t="str">
        <f>RIGHT(DATOS[[#This Row],[Información]],DATOS[[#This Row],[Largo]]-DATOS[[#This Row],[separador]])</f>
        <v>Sarapiquí</v>
      </c>
      <c r="G781" s="2">
        <v>43837</v>
      </c>
      <c r="H781" s="19" t="str">
        <f>TEXT(DATOS[[#This Row],[Fecha Ingreso]],"ddd")</f>
        <v>mar</v>
      </c>
      <c r="I781" s="20" t="str">
        <f>TEXT(DATOS[[#This Row],[Fecha Ingreso]],"mmmm")</f>
        <v>enero</v>
      </c>
      <c r="J781" s="20" t="str">
        <f>TEXT(DATOS[[#This Row],[Fecha Ingreso]],"yyyy")</f>
        <v>2020</v>
      </c>
      <c r="K781" s="3">
        <v>3817</v>
      </c>
      <c r="L781" s="5">
        <v>337.66</v>
      </c>
    </row>
    <row r="782" spans="1:12" x14ac:dyDescent="0.3">
      <c r="A782" t="s">
        <v>786</v>
      </c>
      <c r="B782" t="s">
        <v>974</v>
      </c>
      <c r="C782">
        <f>LEN(DATOS[[#This Row],[Información]])</f>
        <v>23</v>
      </c>
      <c r="D782">
        <f>FIND("-",DATOS[[#This Row],[Información]])</f>
        <v>9</v>
      </c>
      <c r="E782" t="str">
        <f>LEFT(DATOS[[#This Row],[Información]],DATOS[[#This Row],[separador]]-1)</f>
        <v>Alemania</v>
      </c>
      <c r="F782" t="str">
        <f>RIGHT(DATOS[[#This Row],[Información]],DATOS[[#This Row],[Largo]]-DATOS[[#This Row],[separador]])</f>
        <v>Manuel Antonio</v>
      </c>
      <c r="G782" s="2">
        <v>43870</v>
      </c>
      <c r="H782" s="19" t="str">
        <f>TEXT(DATOS[[#This Row],[Fecha Ingreso]],"ddd")</f>
        <v>dom</v>
      </c>
      <c r="I782" s="20" t="str">
        <f>TEXT(DATOS[[#This Row],[Fecha Ingreso]],"mmmm")</f>
        <v>febrero</v>
      </c>
      <c r="J782" s="20" t="str">
        <f>TEXT(DATOS[[#This Row],[Fecha Ingreso]],"yyyy")</f>
        <v>2020</v>
      </c>
      <c r="K782" s="3">
        <v>7096</v>
      </c>
      <c r="L782" s="5">
        <v>403.17</v>
      </c>
    </row>
    <row r="783" spans="1:12" x14ac:dyDescent="0.3">
      <c r="A783" t="s">
        <v>787</v>
      </c>
      <c r="B783" t="s">
        <v>959</v>
      </c>
      <c r="C783">
        <f>LEN(DATOS[[#This Row],[Información]])</f>
        <v>20</v>
      </c>
      <c r="D783">
        <f>FIND("-",DATOS[[#This Row],[Información]])</f>
        <v>9</v>
      </c>
      <c r="E783" t="str">
        <f>LEFT(DATOS[[#This Row],[Información]],DATOS[[#This Row],[separador]]-1)</f>
        <v>Alemania</v>
      </c>
      <c r="F783" t="str">
        <f>RIGHT(DATOS[[#This Row],[Información]],DATOS[[#This Row],[Largo]]-DATOS[[#This Row],[separador]])</f>
        <v>Volcán Poás</v>
      </c>
      <c r="G783" s="2">
        <v>43863</v>
      </c>
      <c r="H783" s="19" t="str">
        <f>TEXT(DATOS[[#This Row],[Fecha Ingreso]],"ddd")</f>
        <v>dom</v>
      </c>
      <c r="I783" s="20" t="str">
        <f>TEXT(DATOS[[#This Row],[Fecha Ingreso]],"mmmm")</f>
        <v>febrero</v>
      </c>
      <c r="J783" s="20" t="str">
        <f>TEXT(DATOS[[#This Row],[Fecha Ingreso]],"yyyy")</f>
        <v>2020</v>
      </c>
      <c r="K783" s="3">
        <v>2028</v>
      </c>
      <c r="L783" s="5">
        <v>320.33999999999997</v>
      </c>
    </row>
    <row r="784" spans="1:12" x14ac:dyDescent="0.3">
      <c r="A784" t="s">
        <v>788</v>
      </c>
      <c r="B784" t="s">
        <v>979</v>
      </c>
      <c r="C784">
        <f>LEN(DATOS[[#This Row],[Información]])</f>
        <v>16</v>
      </c>
      <c r="D784">
        <f>FIND("-",DATOS[[#This Row],[Información]])</f>
        <v>9</v>
      </c>
      <c r="E784" t="str">
        <f>LEFT(DATOS[[#This Row],[Información]],DATOS[[#This Row],[separador]]-1)</f>
        <v>Alemania</v>
      </c>
      <c r="F784" t="str">
        <f>RIGHT(DATOS[[#This Row],[Información]],DATOS[[#This Row],[Largo]]-DATOS[[#This Row],[separador]])</f>
        <v>Liberia</v>
      </c>
      <c r="G784" s="2">
        <v>43857</v>
      </c>
      <c r="H784" s="19" t="str">
        <f>TEXT(DATOS[[#This Row],[Fecha Ingreso]],"ddd")</f>
        <v>lun</v>
      </c>
      <c r="I784" s="20" t="str">
        <f>TEXT(DATOS[[#This Row],[Fecha Ingreso]],"mmmm")</f>
        <v>enero</v>
      </c>
      <c r="J784" s="20" t="str">
        <f>TEXT(DATOS[[#This Row],[Fecha Ingreso]],"yyyy")</f>
        <v>2020</v>
      </c>
      <c r="K784" s="3">
        <v>9154</v>
      </c>
      <c r="L784" s="5">
        <v>99.73</v>
      </c>
    </row>
    <row r="785" spans="1:12" x14ac:dyDescent="0.3">
      <c r="A785" t="s">
        <v>789</v>
      </c>
      <c r="B785" t="s">
        <v>970</v>
      </c>
      <c r="C785">
        <f>LEN(DATOS[[#This Row],[Información]])</f>
        <v>24</v>
      </c>
      <c r="D785">
        <f>FIND("-",DATOS[[#This Row],[Información]])</f>
        <v>15</v>
      </c>
      <c r="E785" t="str">
        <f>LEFT(DATOS[[#This Row],[Información]],DATOS[[#This Row],[separador]]-1)</f>
        <v>Estados Unidos</v>
      </c>
      <c r="F785" t="str">
        <f>RIGHT(DATOS[[#This Row],[Información]],DATOS[[#This Row],[Largo]]-DATOS[[#This Row],[separador]])</f>
        <v>Sarapiquí</v>
      </c>
      <c r="G785" s="2">
        <v>43885</v>
      </c>
      <c r="H785" s="19" t="str">
        <f>TEXT(DATOS[[#This Row],[Fecha Ingreso]],"ddd")</f>
        <v>lun</v>
      </c>
      <c r="I785" s="20" t="str">
        <f>TEXT(DATOS[[#This Row],[Fecha Ingreso]],"mmmm")</f>
        <v>febrero</v>
      </c>
      <c r="J785" s="20" t="str">
        <f>TEXT(DATOS[[#This Row],[Fecha Ingreso]],"yyyy")</f>
        <v>2020</v>
      </c>
      <c r="K785" s="3">
        <v>3537</v>
      </c>
      <c r="L785" s="5">
        <v>396.38</v>
      </c>
    </row>
    <row r="786" spans="1:12" x14ac:dyDescent="0.3">
      <c r="A786" t="s">
        <v>790</v>
      </c>
      <c r="B786" t="s">
        <v>989</v>
      </c>
      <c r="C786">
        <f>LEN(DATOS[[#This Row],[Información]])</f>
        <v>17</v>
      </c>
      <c r="D786">
        <f>FIND("-",DATOS[[#This Row],[Información]])</f>
        <v>10</v>
      </c>
      <c r="E786" t="str">
        <f>LEFT(DATOS[[#This Row],[Información]],DATOS[[#This Row],[separador]]-1)</f>
        <v>Argentina</v>
      </c>
      <c r="F786" t="str">
        <f>RIGHT(DATOS[[#This Row],[Información]],DATOS[[#This Row],[Largo]]-DATOS[[#This Row],[separador]])</f>
        <v>Liberia</v>
      </c>
      <c r="G786" s="2">
        <v>43887</v>
      </c>
      <c r="H786" s="19" t="str">
        <f>TEXT(DATOS[[#This Row],[Fecha Ingreso]],"ddd")</f>
        <v>mié</v>
      </c>
      <c r="I786" s="20" t="str">
        <f>TEXT(DATOS[[#This Row],[Fecha Ingreso]],"mmmm")</f>
        <v>febrero</v>
      </c>
      <c r="J786" s="20" t="str">
        <f>TEXT(DATOS[[#This Row],[Fecha Ingreso]],"yyyy")</f>
        <v>2020</v>
      </c>
      <c r="K786" s="3">
        <v>363</v>
      </c>
      <c r="L786" s="5">
        <v>313.42</v>
      </c>
    </row>
    <row r="787" spans="1:12" x14ac:dyDescent="0.3">
      <c r="A787" t="s">
        <v>791</v>
      </c>
      <c r="B787" t="s">
        <v>999</v>
      </c>
      <c r="C787">
        <f>LEN(DATOS[[#This Row],[Información]])</f>
        <v>21</v>
      </c>
      <c r="D787">
        <f>FIND("-",DATOS[[#This Row],[Información]])</f>
        <v>7</v>
      </c>
      <c r="E787" t="str">
        <f>LEFT(DATOS[[#This Row],[Información]],DATOS[[#This Row],[separador]]-1)</f>
        <v>Canadá</v>
      </c>
      <c r="F787" t="str">
        <f>RIGHT(DATOS[[#This Row],[Información]],DATOS[[#This Row],[Largo]]-DATOS[[#This Row],[separador]])</f>
        <v>Manuel Antonio</v>
      </c>
      <c r="G787" s="2">
        <v>43869</v>
      </c>
      <c r="H787" s="19" t="str">
        <f>TEXT(DATOS[[#This Row],[Fecha Ingreso]],"ddd")</f>
        <v>sáb</v>
      </c>
      <c r="I787" s="20" t="str">
        <f>TEXT(DATOS[[#This Row],[Fecha Ingreso]],"mmmm")</f>
        <v>febrero</v>
      </c>
      <c r="J787" s="20" t="str">
        <f>TEXT(DATOS[[#This Row],[Fecha Ingreso]],"yyyy")</f>
        <v>2020</v>
      </c>
      <c r="K787" s="3">
        <v>1576</v>
      </c>
      <c r="L787" s="5">
        <v>114.6</v>
      </c>
    </row>
    <row r="788" spans="1:12" x14ac:dyDescent="0.3">
      <c r="A788" t="s">
        <v>792</v>
      </c>
      <c r="B788" t="s">
        <v>1009</v>
      </c>
      <c r="C788">
        <f>LEN(DATOS[[#This Row],[Información]])</f>
        <v>18</v>
      </c>
      <c r="D788">
        <f>FIND("-",DATOS[[#This Row],[Información]])</f>
        <v>10</v>
      </c>
      <c r="E788" t="str">
        <f>LEFT(DATOS[[#This Row],[Información]],DATOS[[#This Row],[separador]]-1)</f>
        <v>Argentina</v>
      </c>
      <c r="F788" t="str">
        <f>RIGHT(DATOS[[#This Row],[Información]],DATOS[[#This Row],[Largo]]-DATOS[[#This Row],[separador]])</f>
        <v>San José</v>
      </c>
      <c r="G788" s="2">
        <v>43888</v>
      </c>
      <c r="H788" s="19" t="str">
        <f>TEXT(DATOS[[#This Row],[Fecha Ingreso]],"ddd")</f>
        <v>jue</v>
      </c>
      <c r="I788" s="20" t="str">
        <f>TEXT(DATOS[[#This Row],[Fecha Ingreso]],"mmmm")</f>
        <v>febrero</v>
      </c>
      <c r="J788" s="20" t="str">
        <f>TEXT(DATOS[[#This Row],[Fecha Ingreso]],"yyyy")</f>
        <v>2020</v>
      </c>
      <c r="K788" s="3">
        <v>3288</v>
      </c>
      <c r="L788" s="5">
        <v>128.61000000000001</v>
      </c>
    </row>
    <row r="789" spans="1:12" x14ac:dyDescent="0.3">
      <c r="A789" t="s">
        <v>793</v>
      </c>
      <c r="B789" t="s">
        <v>1016</v>
      </c>
      <c r="C789">
        <f>LEN(DATOS[[#This Row],[Información]])</f>
        <v>16</v>
      </c>
      <c r="D789">
        <f>FIND("-",DATOS[[#This Row],[Información]])</f>
        <v>9</v>
      </c>
      <c r="E789" t="str">
        <f>LEFT(DATOS[[#This Row],[Información]],DATOS[[#This Row],[separador]]-1)</f>
        <v>Alemania</v>
      </c>
      <c r="F789" t="str">
        <f>RIGHT(DATOS[[#This Row],[Información]],DATOS[[#This Row],[Largo]]-DATOS[[#This Row],[separador]])</f>
        <v>Fortuna</v>
      </c>
      <c r="G789" s="2">
        <v>43884</v>
      </c>
      <c r="H789" s="19" t="str">
        <f>TEXT(DATOS[[#This Row],[Fecha Ingreso]],"ddd")</f>
        <v>dom</v>
      </c>
      <c r="I789" s="20" t="str">
        <f>TEXT(DATOS[[#This Row],[Fecha Ingreso]],"mmmm")</f>
        <v>febrero</v>
      </c>
      <c r="J789" s="20" t="str">
        <f>TEXT(DATOS[[#This Row],[Fecha Ingreso]],"yyyy")</f>
        <v>2020</v>
      </c>
      <c r="K789" s="3">
        <v>4900</v>
      </c>
      <c r="L789" s="5">
        <v>424.27</v>
      </c>
    </row>
    <row r="790" spans="1:12" x14ac:dyDescent="0.3">
      <c r="A790" t="s">
        <v>794</v>
      </c>
      <c r="B790" t="s">
        <v>1001</v>
      </c>
      <c r="C790">
        <f>LEN(DATOS[[#This Row],[Información]])</f>
        <v>21</v>
      </c>
      <c r="D790">
        <f>FIND("-",DATOS[[#This Row],[Información]])</f>
        <v>10</v>
      </c>
      <c r="E790" t="str">
        <f>LEFT(DATOS[[#This Row],[Información]],DATOS[[#This Row],[separador]]-1)</f>
        <v>Argentina</v>
      </c>
      <c r="F790" t="str">
        <f>RIGHT(DATOS[[#This Row],[Información]],DATOS[[#This Row],[Largo]]-DATOS[[#This Row],[separador]])</f>
        <v>Río Celeste</v>
      </c>
      <c r="G790" s="2">
        <v>43875</v>
      </c>
      <c r="H790" s="19" t="str">
        <f>TEXT(DATOS[[#This Row],[Fecha Ingreso]],"ddd")</f>
        <v>vie</v>
      </c>
      <c r="I790" s="20" t="str">
        <f>TEXT(DATOS[[#This Row],[Fecha Ingreso]],"mmmm")</f>
        <v>febrero</v>
      </c>
      <c r="J790" s="20" t="str">
        <f>TEXT(DATOS[[#This Row],[Fecha Ingreso]],"yyyy")</f>
        <v>2020</v>
      </c>
      <c r="K790" s="3">
        <v>1926</v>
      </c>
      <c r="L790" s="5">
        <v>472.73</v>
      </c>
    </row>
    <row r="791" spans="1:12" x14ac:dyDescent="0.3">
      <c r="A791" t="s">
        <v>795</v>
      </c>
      <c r="B791" t="s">
        <v>1012</v>
      </c>
      <c r="C791">
        <f>LEN(DATOS[[#This Row],[Información]])</f>
        <v>17</v>
      </c>
      <c r="D791">
        <f>FIND("-",DATOS[[#This Row],[Información]])</f>
        <v>7</v>
      </c>
      <c r="E791" t="str">
        <f>LEFT(DATOS[[#This Row],[Información]],DATOS[[#This Row],[separador]]-1)</f>
        <v>España</v>
      </c>
      <c r="F791" t="str">
        <f>RIGHT(DATOS[[#This Row],[Información]],DATOS[[#This Row],[Largo]]-DATOS[[#This Row],[separador]])</f>
        <v>Dominicana</v>
      </c>
      <c r="G791" s="2">
        <v>43877</v>
      </c>
      <c r="H791" s="19" t="str">
        <f>TEXT(DATOS[[#This Row],[Fecha Ingreso]],"ddd")</f>
        <v>dom</v>
      </c>
      <c r="I791" s="20" t="str">
        <f>TEXT(DATOS[[#This Row],[Fecha Ingreso]],"mmmm")</f>
        <v>febrero</v>
      </c>
      <c r="J791" s="20" t="str">
        <f>TEXT(DATOS[[#This Row],[Fecha Ingreso]],"yyyy")</f>
        <v>2020</v>
      </c>
      <c r="K791" s="3">
        <v>9328</v>
      </c>
      <c r="L791" s="5">
        <v>266.92</v>
      </c>
    </row>
    <row r="792" spans="1:12" x14ac:dyDescent="0.3">
      <c r="A792" t="s">
        <v>796</v>
      </c>
      <c r="B792" t="s">
        <v>1004</v>
      </c>
      <c r="C792">
        <f>LEN(DATOS[[#This Row],[Información]])</f>
        <v>18</v>
      </c>
      <c r="D792">
        <f>FIND("-",DATOS[[#This Row],[Información]])</f>
        <v>7</v>
      </c>
      <c r="E792" t="str">
        <f>LEFT(DATOS[[#This Row],[Información]],DATOS[[#This Row],[separador]]-1)</f>
        <v>México</v>
      </c>
      <c r="F792" t="str">
        <f>RIGHT(DATOS[[#This Row],[Información]],DATOS[[#This Row],[Largo]]-DATOS[[#This Row],[separador]])</f>
        <v>Río Celeste</v>
      </c>
      <c r="G792" s="2">
        <v>43878</v>
      </c>
      <c r="H792" s="19" t="str">
        <f>TEXT(DATOS[[#This Row],[Fecha Ingreso]],"ddd")</f>
        <v>lun</v>
      </c>
      <c r="I792" s="20" t="str">
        <f>TEXT(DATOS[[#This Row],[Fecha Ingreso]],"mmmm")</f>
        <v>febrero</v>
      </c>
      <c r="J792" s="20" t="str">
        <f>TEXT(DATOS[[#This Row],[Fecha Ingreso]],"yyyy")</f>
        <v>2020</v>
      </c>
      <c r="K792" s="3">
        <v>5048</v>
      </c>
      <c r="L792" s="5">
        <v>292.01</v>
      </c>
    </row>
    <row r="793" spans="1:12" x14ac:dyDescent="0.3">
      <c r="A793" t="s">
        <v>797</v>
      </c>
      <c r="B793" t="s">
        <v>961</v>
      </c>
      <c r="C793">
        <f>LEN(DATOS[[#This Row],[Información]])</f>
        <v>29</v>
      </c>
      <c r="D793">
        <f>FIND("-",DATOS[[#This Row],[Información]])</f>
        <v>15</v>
      </c>
      <c r="E793" t="str">
        <f>LEFT(DATOS[[#This Row],[Información]],DATOS[[#This Row],[separador]]-1)</f>
        <v>Estados Unidos</v>
      </c>
      <c r="F793" t="str">
        <f>RIGHT(DATOS[[#This Row],[Información]],DATOS[[#This Row],[Largo]]-DATOS[[#This Row],[separador]])</f>
        <v>Manuel Antonio</v>
      </c>
      <c r="G793" s="2">
        <v>43864</v>
      </c>
      <c r="H793" s="19" t="str">
        <f>TEXT(DATOS[[#This Row],[Fecha Ingreso]],"ddd")</f>
        <v>lun</v>
      </c>
      <c r="I793" s="20" t="str">
        <f>TEXT(DATOS[[#This Row],[Fecha Ingreso]],"mmmm")</f>
        <v>febrero</v>
      </c>
      <c r="J793" s="20" t="str">
        <f>TEXT(DATOS[[#This Row],[Fecha Ingreso]],"yyyy")</f>
        <v>2020</v>
      </c>
      <c r="K793" s="3">
        <v>8947</v>
      </c>
      <c r="L793" s="5">
        <v>387.61</v>
      </c>
    </row>
    <row r="794" spans="1:12" x14ac:dyDescent="0.3">
      <c r="A794" t="s">
        <v>798</v>
      </c>
      <c r="B794" t="s">
        <v>963</v>
      </c>
      <c r="C794">
        <f>LEN(DATOS[[#This Row],[Información]])</f>
        <v>15</v>
      </c>
      <c r="D794">
        <f>FIND("-",DATOS[[#This Row],[Información]])</f>
        <v>7</v>
      </c>
      <c r="E794" t="str">
        <f>LEFT(DATOS[[#This Row],[Información]],DATOS[[#This Row],[separador]]-1)</f>
        <v>España</v>
      </c>
      <c r="F794" t="str">
        <f>RIGHT(DATOS[[#This Row],[Información]],DATOS[[#This Row],[Largo]]-DATOS[[#This Row],[separador]])</f>
        <v>San José</v>
      </c>
      <c r="G794" s="2">
        <v>43848</v>
      </c>
      <c r="H794" s="19" t="str">
        <f>TEXT(DATOS[[#This Row],[Fecha Ingreso]],"ddd")</f>
        <v>sáb</v>
      </c>
      <c r="I794" s="20" t="str">
        <f>TEXT(DATOS[[#This Row],[Fecha Ingreso]],"mmmm")</f>
        <v>enero</v>
      </c>
      <c r="J794" s="20" t="str">
        <f>TEXT(DATOS[[#This Row],[Fecha Ingreso]],"yyyy")</f>
        <v>2020</v>
      </c>
      <c r="K794" s="3">
        <v>8269</v>
      </c>
      <c r="L794" s="5">
        <v>208.22</v>
      </c>
    </row>
    <row r="795" spans="1:12" x14ac:dyDescent="0.3">
      <c r="A795" t="s">
        <v>799</v>
      </c>
      <c r="B795" t="s">
        <v>983</v>
      </c>
      <c r="C795">
        <f>LEN(DATOS[[#This Row],[Información]])</f>
        <v>25</v>
      </c>
      <c r="D795">
        <f>FIND("-",DATOS[[#This Row],[Información]])</f>
        <v>15</v>
      </c>
      <c r="E795" t="str">
        <f>LEFT(DATOS[[#This Row],[Información]],DATOS[[#This Row],[separador]]-1)</f>
        <v>Estados Unidos</v>
      </c>
      <c r="F795" t="str">
        <f>RIGHT(DATOS[[#This Row],[Información]],DATOS[[#This Row],[Largo]]-DATOS[[#This Row],[separador]])</f>
        <v>Dominicana</v>
      </c>
      <c r="G795" s="2">
        <v>43876</v>
      </c>
      <c r="H795" s="19" t="str">
        <f>TEXT(DATOS[[#This Row],[Fecha Ingreso]],"ddd")</f>
        <v>sáb</v>
      </c>
      <c r="I795" s="20" t="str">
        <f>TEXT(DATOS[[#This Row],[Fecha Ingreso]],"mmmm")</f>
        <v>febrero</v>
      </c>
      <c r="J795" s="20" t="str">
        <f>TEXT(DATOS[[#This Row],[Fecha Ingreso]],"yyyy")</f>
        <v>2020</v>
      </c>
      <c r="K795" s="3">
        <v>7962</v>
      </c>
      <c r="L795" s="5">
        <v>286.86</v>
      </c>
    </row>
    <row r="796" spans="1:12" x14ac:dyDescent="0.3">
      <c r="A796" t="s">
        <v>800</v>
      </c>
      <c r="B796" t="s">
        <v>1008</v>
      </c>
      <c r="C796">
        <f>LEN(DATOS[[#This Row],[Información]])</f>
        <v>15</v>
      </c>
      <c r="D796">
        <f>FIND("-",DATOS[[#This Row],[Información]])</f>
        <v>6</v>
      </c>
      <c r="E796" t="str">
        <f>LEFT(DATOS[[#This Row],[Información]],DATOS[[#This Row],[separador]]-1)</f>
        <v>China</v>
      </c>
      <c r="F796" t="str">
        <f>RIGHT(DATOS[[#This Row],[Información]],DATOS[[#This Row],[Largo]]-DATOS[[#This Row],[separador]])</f>
        <v>Sarapiquí</v>
      </c>
      <c r="G796" s="2">
        <v>43863</v>
      </c>
      <c r="H796" s="19" t="str">
        <f>TEXT(DATOS[[#This Row],[Fecha Ingreso]],"ddd")</f>
        <v>dom</v>
      </c>
      <c r="I796" s="20" t="str">
        <f>TEXT(DATOS[[#This Row],[Fecha Ingreso]],"mmmm")</f>
        <v>febrero</v>
      </c>
      <c r="J796" s="20" t="str">
        <f>TEXT(DATOS[[#This Row],[Fecha Ingreso]],"yyyy")</f>
        <v>2020</v>
      </c>
      <c r="K796" s="3">
        <v>9174</v>
      </c>
      <c r="L796" s="5">
        <v>451.37</v>
      </c>
    </row>
    <row r="797" spans="1:12" x14ac:dyDescent="0.3">
      <c r="A797" t="s">
        <v>801</v>
      </c>
      <c r="B797" t="s">
        <v>983</v>
      </c>
      <c r="C797">
        <f>LEN(DATOS[[#This Row],[Información]])</f>
        <v>25</v>
      </c>
      <c r="D797">
        <f>FIND("-",DATOS[[#This Row],[Información]])</f>
        <v>15</v>
      </c>
      <c r="E797" t="str">
        <f>LEFT(DATOS[[#This Row],[Información]],DATOS[[#This Row],[separador]]-1)</f>
        <v>Estados Unidos</v>
      </c>
      <c r="F797" t="str">
        <f>RIGHT(DATOS[[#This Row],[Información]],DATOS[[#This Row],[Largo]]-DATOS[[#This Row],[separador]])</f>
        <v>Dominicana</v>
      </c>
      <c r="G797" s="2">
        <v>43836</v>
      </c>
      <c r="H797" s="19" t="str">
        <f>TEXT(DATOS[[#This Row],[Fecha Ingreso]],"ddd")</f>
        <v>lun</v>
      </c>
      <c r="I797" s="20" t="str">
        <f>TEXT(DATOS[[#This Row],[Fecha Ingreso]],"mmmm")</f>
        <v>enero</v>
      </c>
      <c r="J797" s="20" t="str">
        <f>TEXT(DATOS[[#This Row],[Fecha Ingreso]],"yyyy")</f>
        <v>2020</v>
      </c>
      <c r="K797" s="3">
        <v>954</v>
      </c>
      <c r="L797" s="5">
        <v>421.02</v>
      </c>
    </row>
    <row r="798" spans="1:12" x14ac:dyDescent="0.3">
      <c r="A798" t="s">
        <v>802</v>
      </c>
      <c r="B798" t="s">
        <v>953</v>
      </c>
      <c r="C798">
        <f>LEN(DATOS[[#This Row],[Información]])</f>
        <v>14</v>
      </c>
      <c r="D798">
        <f>FIND("-",DATOS[[#This Row],[Información]])</f>
        <v>7</v>
      </c>
      <c r="E798" t="str">
        <f>LEFT(DATOS[[#This Row],[Información]],DATOS[[#This Row],[separador]]-1)</f>
        <v>México</v>
      </c>
      <c r="F798" t="str">
        <f>RIGHT(DATOS[[#This Row],[Información]],DATOS[[#This Row],[Largo]]-DATOS[[#This Row],[separador]])</f>
        <v>Liberia</v>
      </c>
      <c r="G798" s="2">
        <v>43854</v>
      </c>
      <c r="H798" s="19" t="str">
        <f>TEXT(DATOS[[#This Row],[Fecha Ingreso]],"ddd")</f>
        <v>vie</v>
      </c>
      <c r="I798" s="20" t="str">
        <f>TEXT(DATOS[[#This Row],[Fecha Ingreso]],"mmmm")</f>
        <v>enero</v>
      </c>
      <c r="J798" s="20" t="str">
        <f>TEXT(DATOS[[#This Row],[Fecha Ingreso]],"yyyy")</f>
        <v>2020</v>
      </c>
      <c r="K798" s="3">
        <v>6886</v>
      </c>
      <c r="L798" s="5">
        <v>202.62</v>
      </c>
    </row>
    <row r="799" spans="1:12" x14ac:dyDescent="0.3">
      <c r="A799" t="s">
        <v>803</v>
      </c>
      <c r="B799" t="s">
        <v>992</v>
      </c>
      <c r="C799">
        <f>LEN(DATOS[[#This Row],[Información]])</f>
        <v>26</v>
      </c>
      <c r="D799">
        <f>FIND("-",DATOS[[#This Row],[Información]])</f>
        <v>12</v>
      </c>
      <c r="E799" t="str">
        <f>LEFT(DATOS[[#This Row],[Información]],DATOS[[#This Row],[separador]]-1)</f>
        <v>Reino Unido</v>
      </c>
      <c r="F799" t="str">
        <f>RIGHT(DATOS[[#This Row],[Información]],DATOS[[#This Row],[Largo]]-DATOS[[#This Row],[separador]])</f>
        <v>Manuel Antonio</v>
      </c>
      <c r="G799" s="2">
        <v>43835</v>
      </c>
      <c r="H799" s="19" t="str">
        <f>TEXT(DATOS[[#This Row],[Fecha Ingreso]],"ddd")</f>
        <v>dom</v>
      </c>
      <c r="I799" s="20" t="str">
        <f>TEXT(DATOS[[#This Row],[Fecha Ingreso]],"mmmm")</f>
        <v>enero</v>
      </c>
      <c r="J799" s="20" t="str">
        <f>TEXT(DATOS[[#This Row],[Fecha Ingreso]],"yyyy")</f>
        <v>2020</v>
      </c>
      <c r="K799" s="3">
        <v>8964</v>
      </c>
      <c r="L799" s="5">
        <v>142.38999999999999</v>
      </c>
    </row>
    <row r="800" spans="1:12" x14ac:dyDescent="0.3">
      <c r="A800" t="s">
        <v>804</v>
      </c>
      <c r="B800" t="s">
        <v>1003</v>
      </c>
      <c r="C800">
        <f>LEN(DATOS[[#This Row],[Información]])</f>
        <v>14</v>
      </c>
      <c r="D800">
        <f>FIND("-",DATOS[[#This Row],[Información]])</f>
        <v>7</v>
      </c>
      <c r="E800" t="str">
        <f>LEFT(DATOS[[#This Row],[Información]],DATOS[[#This Row],[separador]]-1)</f>
        <v>Canadá</v>
      </c>
      <c r="F800" t="str">
        <f>RIGHT(DATOS[[#This Row],[Información]],DATOS[[#This Row],[Largo]]-DATOS[[#This Row],[separador]])</f>
        <v>Liberia</v>
      </c>
      <c r="G800" s="2">
        <v>43862</v>
      </c>
      <c r="H800" s="19" t="str">
        <f>TEXT(DATOS[[#This Row],[Fecha Ingreso]],"ddd")</f>
        <v>sáb</v>
      </c>
      <c r="I800" s="20" t="str">
        <f>TEXT(DATOS[[#This Row],[Fecha Ingreso]],"mmmm")</f>
        <v>febrero</v>
      </c>
      <c r="J800" s="20" t="str">
        <f>TEXT(DATOS[[#This Row],[Fecha Ingreso]],"yyyy")</f>
        <v>2020</v>
      </c>
      <c r="K800" s="3">
        <v>5291</v>
      </c>
      <c r="L800" s="5">
        <v>496.31</v>
      </c>
    </row>
    <row r="801" spans="1:12" x14ac:dyDescent="0.3">
      <c r="A801" t="s">
        <v>805</v>
      </c>
      <c r="B801" t="s">
        <v>1008</v>
      </c>
      <c r="C801">
        <f>LEN(DATOS[[#This Row],[Información]])</f>
        <v>15</v>
      </c>
      <c r="D801">
        <f>FIND("-",DATOS[[#This Row],[Información]])</f>
        <v>6</v>
      </c>
      <c r="E801" t="str">
        <f>LEFT(DATOS[[#This Row],[Información]],DATOS[[#This Row],[separador]]-1)</f>
        <v>China</v>
      </c>
      <c r="F801" t="str">
        <f>RIGHT(DATOS[[#This Row],[Información]],DATOS[[#This Row],[Largo]]-DATOS[[#This Row],[separador]])</f>
        <v>Sarapiquí</v>
      </c>
      <c r="G801" s="2">
        <v>43859</v>
      </c>
      <c r="H801" s="19" t="str">
        <f>TEXT(DATOS[[#This Row],[Fecha Ingreso]],"ddd")</f>
        <v>mié</v>
      </c>
      <c r="I801" s="20" t="str">
        <f>TEXT(DATOS[[#This Row],[Fecha Ingreso]],"mmmm")</f>
        <v>enero</v>
      </c>
      <c r="J801" s="20" t="str">
        <f>TEXT(DATOS[[#This Row],[Fecha Ingreso]],"yyyy")</f>
        <v>2020</v>
      </c>
      <c r="K801" s="3">
        <v>8944</v>
      </c>
      <c r="L801" s="5">
        <v>365.15</v>
      </c>
    </row>
    <row r="802" spans="1:12" x14ac:dyDescent="0.3">
      <c r="A802" t="s">
        <v>806</v>
      </c>
      <c r="B802" t="s">
        <v>954</v>
      </c>
      <c r="C802">
        <f>LEN(DATOS[[#This Row],[Información]])</f>
        <v>20</v>
      </c>
      <c r="D802">
        <f>FIND("-",DATOS[[#This Row],[Información]])</f>
        <v>6</v>
      </c>
      <c r="E802" t="str">
        <f>LEFT(DATOS[[#This Row],[Información]],DATOS[[#This Row],[separador]]-1)</f>
        <v>China</v>
      </c>
      <c r="F802" t="str">
        <f>RIGHT(DATOS[[#This Row],[Información]],DATOS[[#This Row],[Largo]]-DATOS[[#This Row],[separador]])</f>
        <v>Manuel Antonio</v>
      </c>
      <c r="G802" s="2">
        <v>43844</v>
      </c>
      <c r="H802" s="19" t="str">
        <f>TEXT(DATOS[[#This Row],[Fecha Ingreso]],"ddd")</f>
        <v>mar</v>
      </c>
      <c r="I802" s="20" t="str">
        <f>TEXT(DATOS[[#This Row],[Fecha Ingreso]],"mmmm")</f>
        <v>enero</v>
      </c>
      <c r="J802" s="20" t="str">
        <f>TEXT(DATOS[[#This Row],[Fecha Ingreso]],"yyyy")</f>
        <v>2020</v>
      </c>
      <c r="K802" s="3">
        <v>2376</v>
      </c>
      <c r="L802" s="5">
        <v>411.81</v>
      </c>
    </row>
    <row r="803" spans="1:12" x14ac:dyDescent="0.3">
      <c r="A803" t="s">
        <v>807</v>
      </c>
      <c r="B803" t="s">
        <v>1020</v>
      </c>
      <c r="C803">
        <f>LEN(DATOS[[#This Row],[Información]])</f>
        <v>19</v>
      </c>
      <c r="D803">
        <f>FIND("-",DATOS[[#This Row],[Información]])</f>
        <v>7</v>
      </c>
      <c r="E803" t="str">
        <f>LEFT(DATOS[[#This Row],[Información]],DATOS[[#This Row],[separador]]-1)</f>
        <v>España</v>
      </c>
      <c r="F803" t="str">
        <f>RIGHT(DATOS[[#This Row],[Información]],DATOS[[#This Row],[Largo]]-DATOS[[#This Row],[separador]])</f>
        <v>Puerto Viejo</v>
      </c>
      <c r="G803" s="2">
        <v>43833</v>
      </c>
      <c r="H803" s="19" t="str">
        <f>TEXT(DATOS[[#This Row],[Fecha Ingreso]],"ddd")</f>
        <v>vie</v>
      </c>
      <c r="I803" s="20" t="str">
        <f>TEXT(DATOS[[#This Row],[Fecha Ingreso]],"mmmm")</f>
        <v>enero</v>
      </c>
      <c r="J803" s="20" t="str">
        <f>TEXT(DATOS[[#This Row],[Fecha Ingreso]],"yyyy")</f>
        <v>2020</v>
      </c>
      <c r="K803" s="3">
        <v>3370</v>
      </c>
      <c r="L803" s="5">
        <v>205.67</v>
      </c>
    </row>
    <row r="804" spans="1:12" x14ac:dyDescent="0.3">
      <c r="A804" t="s">
        <v>808</v>
      </c>
      <c r="B804" t="s">
        <v>978</v>
      </c>
      <c r="C804">
        <f>LEN(DATOS[[#This Row],[Información]])</f>
        <v>16</v>
      </c>
      <c r="D804">
        <f>FIND("-",DATOS[[#This Row],[Información]])</f>
        <v>6</v>
      </c>
      <c r="E804" t="str">
        <f>LEFT(DATOS[[#This Row],[Información]],DATOS[[#This Row],[separador]]-1)</f>
        <v>China</v>
      </c>
      <c r="F804" t="str">
        <f>RIGHT(DATOS[[#This Row],[Información]],DATOS[[#This Row],[Largo]]-DATOS[[#This Row],[separador]])</f>
        <v>Dominicana</v>
      </c>
      <c r="G804" s="2">
        <v>43876</v>
      </c>
      <c r="H804" s="19" t="str">
        <f>TEXT(DATOS[[#This Row],[Fecha Ingreso]],"ddd")</f>
        <v>sáb</v>
      </c>
      <c r="I804" s="20" t="str">
        <f>TEXT(DATOS[[#This Row],[Fecha Ingreso]],"mmmm")</f>
        <v>febrero</v>
      </c>
      <c r="J804" s="20" t="str">
        <f>TEXT(DATOS[[#This Row],[Fecha Ingreso]],"yyyy")</f>
        <v>2020</v>
      </c>
      <c r="K804" s="3">
        <v>4314</v>
      </c>
      <c r="L804" s="5">
        <v>133.41999999999999</v>
      </c>
    </row>
    <row r="805" spans="1:12" x14ac:dyDescent="0.3">
      <c r="A805" t="s">
        <v>809</v>
      </c>
      <c r="B805" t="s">
        <v>991</v>
      </c>
      <c r="C805">
        <f>LEN(DATOS[[#This Row],[Información]])</f>
        <v>19</v>
      </c>
      <c r="D805">
        <f>FIND("-",DATOS[[#This Row],[Información]])</f>
        <v>10</v>
      </c>
      <c r="E805" t="str">
        <f>LEFT(DATOS[[#This Row],[Información]],DATOS[[#This Row],[separador]]-1)</f>
        <v>Argentina</v>
      </c>
      <c r="F805" t="str">
        <f>RIGHT(DATOS[[#This Row],[Información]],DATOS[[#This Row],[Largo]]-DATOS[[#This Row],[separador]])</f>
        <v>Sarapiquí</v>
      </c>
      <c r="G805" s="2">
        <v>43851</v>
      </c>
      <c r="H805" s="19" t="str">
        <f>TEXT(DATOS[[#This Row],[Fecha Ingreso]],"ddd")</f>
        <v>mar</v>
      </c>
      <c r="I805" s="20" t="str">
        <f>TEXT(DATOS[[#This Row],[Fecha Ingreso]],"mmmm")</f>
        <v>enero</v>
      </c>
      <c r="J805" s="20" t="str">
        <f>TEXT(DATOS[[#This Row],[Fecha Ingreso]],"yyyy")</f>
        <v>2020</v>
      </c>
      <c r="K805" s="3">
        <v>4412</v>
      </c>
      <c r="L805" s="5">
        <v>494</v>
      </c>
    </row>
    <row r="806" spans="1:12" x14ac:dyDescent="0.3">
      <c r="A806" t="s">
        <v>810</v>
      </c>
      <c r="B806" t="s">
        <v>1000</v>
      </c>
      <c r="C806">
        <f>LEN(DATOS[[#This Row],[Información]])</f>
        <v>18</v>
      </c>
      <c r="D806">
        <f>FIND("-",DATOS[[#This Row],[Información]])</f>
        <v>7</v>
      </c>
      <c r="E806" t="str">
        <f>LEFT(DATOS[[#This Row],[Información]],DATOS[[#This Row],[separador]]-1)</f>
        <v>España</v>
      </c>
      <c r="F806" t="str">
        <f>RIGHT(DATOS[[#This Row],[Información]],DATOS[[#This Row],[Largo]]-DATOS[[#This Row],[separador]])</f>
        <v>Volcán Poás</v>
      </c>
      <c r="G806" s="2">
        <v>43876</v>
      </c>
      <c r="H806" s="19" t="str">
        <f>TEXT(DATOS[[#This Row],[Fecha Ingreso]],"ddd")</f>
        <v>sáb</v>
      </c>
      <c r="I806" s="20" t="str">
        <f>TEXT(DATOS[[#This Row],[Fecha Ingreso]],"mmmm")</f>
        <v>febrero</v>
      </c>
      <c r="J806" s="20" t="str">
        <f>TEXT(DATOS[[#This Row],[Fecha Ingreso]],"yyyy")</f>
        <v>2020</v>
      </c>
      <c r="K806" s="3">
        <v>731</v>
      </c>
      <c r="L806" s="5">
        <v>443.08</v>
      </c>
    </row>
    <row r="807" spans="1:12" x14ac:dyDescent="0.3">
      <c r="A807" t="s">
        <v>811</v>
      </c>
      <c r="B807" t="s">
        <v>964</v>
      </c>
      <c r="C807">
        <f>LEN(DATOS[[#This Row],[Información]])</f>
        <v>19</v>
      </c>
      <c r="D807">
        <f>FIND("-",DATOS[[#This Row],[Información]])</f>
        <v>7</v>
      </c>
      <c r="E807" t="str">
        <f>LEFT(DATOS[[#This Row],[Información]],DATOS[[#This Row],[separador]]-1)</f>
        <v>México</v>
      </c>
      <c r="F807" t="str">
        <f>RIGHT(DATOS[[#This Row],[Información]],DATOS[[#This Row],[Largo]]-DATOS[[#This Row],[separador]])</f>
        <v>Puerto Viejo</v>
      </c>
      <c r="G807" s="2">
        <v>43854</v>
      </c>
      <c r="H807" s="19" t="str">
        <f>TEXT(DATOS[[#This Row],[Fecha Ingreso]],"ddd")</f>
        <v>vie</v>
      </c>
      <c r="I807" s="20" t="str">
        <f>TEXT(DATOS[[#This Row],[Fecha Ingreso]],"mmmm")</f>
        <v>enero</v>
      </c>
      <c r="J807" s="20" t="str">
        <f>TEXT(DATOS[[#This Row],[Fecha Ingreso]],"yyyy")</f>
        <v>2020</v>
      </c>
      <c r="K807" s="3">
        <v>5605</v>
      </c>
      <c r="L807" s="5">
        <v>91.2</v>
      </c>
    </row>
    <row r="808" spans="1:12" x14ac:dyDescent="0.3">
      <c r="A808" t="s">
        <v>812</v>
      </c>
      <c r="B808" t="s">
        <v>955</v>
      </c>
      <c r="C808">
        <f>LEN(DATOS[[#This Row],[Información]])</f>
        <v>21</v>
      </c>
      <c r="D808">
        <f>FIND("-",DATOS[[#This Row],[Información]])</f>
        <v>9</v>
      </c>
      <c r="E808" t="str">
        <f>LEFT(DATOS[[#This Row],[Información]],DATOS[[#This Row],[separador]]-1)</f>
        <v>Alemania</v>
      </c>
      <c r="F808" t="str">
        <f>RIGHT(DATOS[[#This Row],[Información]],DATOS[[#This Row],[Largo]]-DATOS[[#This Row],[separador]])</f>
        <v>Puerto Viejo</v>
      </c>
      <c r="G808" s="2">
        <v>43834</v>
      </c>
      <c r="H808" s="19" t="str">
        <f>TEXT(DATOS[[#This Row],[Fecha Ingreso]],"ddd")</f>
        <v>sáb</v>
      </c>
      <c r="I808" s="20" t="str">
        <f>TEXT(DATOS[[#This Row],[Fecha Ingreso]],"mmmm")</f>
        <v>enero</v>
      </c>
      <c r="J808" s="20" t="str">
        <f>TEXT(DATOS[[#This Row],[Fecha Ingreso]],"yyyy")</f>
        <v>2020</v>
      </c>
      <c r="K808" s="3">
        <v>3715</v>
      </c>
      <c r="L808" s="5">
        <v>100.11</v>
      </c>
    </row>
    <row r="809" spans="1:12" x14ac:dyDescent="0.3">
      <c r="A809" t="s">
        <v>813</v>
      </c>
      <c r="B809" t="s">
        <v>1008</v>
      </c>
      <c r="C809">
        <f>LEN(DATOS[[#This Row],[Información]])</f>
        <v>15</v>
      </c>
      <c r="D809">
        <f>FIND("-",DATOS[[#This Row],[Información]])</f>
        <v>6</v>
      </c>
      <c r="E809" t="str">
        <f>LEFT(DATOS[[#This Row],[Información]],DATOS[[#This Row],[separador]]-1)</f>
        <v>China</v>
      </c>
      <c r="F809" t="str">
        <f>RIGHT(DATOS[[#This Row],[Información]],DATOS[[#This Row],[Largo]]-DATOS[[#This Row],[separador]])</f>
        <v>Sarapiquí</v>
      </c>
      <c r="G809" s="2">
        <v>43835</v>
      </c>
      <c r="H809" s="19" t="str">
        <f>TEXT(DATOS[[#This Row],[Fecha Ingreso]],"ddd")</f>
        <v>dom</v>
      </c>
      <c r="I809" s="20" t="str">
        <f>TEXT(DATOS[[#This Row],[Fecha Ingreso]],"mmmm")</f>
        <v>enero</v>
      </c>
      <c r="J809" s="20" t="str">
        <f>TEXT(DATOS[[#This Row],[Fecha Ingreso]],"yyyy")</f>
        <v>2020</v>
      </c>
      <c r="K809" s="3">
        <v>3077</v>
      </c>
      <c r="L809" s="5">
        <v>109.78</v>
      </c>
    </row>
    <row r="810" spans="1:12" x14ac:dyDescent="0.3">
      <c r="A810" t="s">
        <v>814</v>
      </c>
      <c r="B810" t="s">
        <v>996</v>
      </c>
      <c r="C810">
        <f>LEN(DATOS[[#This Row],[Información]])</f>
        <v>26</v>
      </c>
      <c r="D810">
        <f>FIND("-",DATOS[[#This Row],[Información]])</f>
        <v>15</v>
      </c>
      <c r="E810" t="str">
        <f>LEFT(DATOS[[#This Row],[Información]],DATOS[[#This Row],[separador]]-1)</f>
        <v>Estados Unidos</v>
      </c>
      <c r="F810" t="str">
        <f>RIGHT(DATOS[[#This Row],[Información]],DATOS[[#This Row],[Largo]]-DATOS[[#This Row],[separador]])</f>
        <v>Volcán Poás</v>
      </c>
      <c r="G810" s="2">
        <v>43845</v>
      </c>
      <c r="H810" s="19" t="str">
        <f>TEXT(DATOS[[#This Row],[Fecha Ingreso]],"ddd")</f>
        <v>mié</v>
      </c>
      <c r="I810" s="20" t="str">
        <f>TEXT(DATOS[[#This Row],[Fecha Ingreso]],"mmmm")</f>
        <v>enero</v>
      </c>
      <c r="J810" s="20" t="str">
        <f>TEXT(DATOS[[#This Row],[Fecha Ingreso]],"yyyy")</f>
        <v>2020</v>
      </c>
      <c r="K810" s="3">
        <v>4717</v>
      </c>
      <c r="L810" s="5">
        <v>476.14</v>
      </c>
    </row>
    <row r="811" spans="1:12" x14ac:dyDescent="0.3">
      <c r="A811" t="s">
        <v>815</v>
      </c>
      <c r="B811" t="s">
        <v>1016</v>
      </c>
      <c r="C811">
        <f>LEN(DATOS[[#This Row],[Información]])</f>
        <v>16</v>
      </c>
      <c r="D811">
        <f>FIND("-",DATOS[[#This Row],[Información]])</f>
        <v>9</v>
      </c>
      <c r="E811" t="str">
        <f>LEFT(DATOS[[#This Row],[Información]],DATOS[[#This Row],[separador]]-1)</f>
        <v>Alemania</v>
      </c>
      <c r="F811" t="str">
        <f>RIGHT(DATOS[[#This Row],[Información]],DATOS[[#This Row],[Largo]]-DATOS[[#This Row],[separador]])</f>
        <v>Fortuna</v>
      </c>
      <c r="G811" s="2">
        <v>43874</v>
      </c>
      <c r="H811" s="19" t="str">
        <f>TEXT(DATOS[[#This Row],[Fecha Ingreso]],"ddd")</f>
        <v>jue</v>
      </c>
      <c r="I811" s="20" t="str">
        <f>TEXT(DATOS[[#This Row],[Fecha Ingreso]],"mmmm")</f>
        <v>febrero</v>
      </c>
      <c r="J811" s="20" t="str">
        <f>TEXT(DATOS[[#This Row],[Fecha Ingreso]],"yyyy")</f>
        <v>2020</v>
      </c>
      <c r="K811" s="3">
        <v>6174</v>
      </c>
      <c r="L811" s="5">
        <v>395.62</v>
      </c>
    </row>
    <row r="812" spans="1:12" x14ac:dyDescent="0.3">
      <c r="A812" t="s">
        <v>816</v>
      </c>
      <c r="B812" t="s">
        <v>980</v>
      </c>
      <c r="C812">
        <f>LEN(DATOS[[#This Row],[Información]])</f>
        <v>17</v>
      </c>
      <c r="D812">
        <f>FIND("-",DATOS[[#This Row],[Información]])</f>
        <v>7</v>
      </c>
      <c r="E812" t="str">
        <f>LEFT(DATOS[[#This Row],[Información]],DATOS[[#This Row],[separador]]-1)</f>
        <v>Canadá</v>
      </c>
      <c r="F812" t="str">
        <f>RIGHT(DATOS[[#This Row],[Información]],DATOS[[#This Row],[Largo]]-DATOS[[#This Row],[separador]])</f>
        <v>Dominicana</v>
      </c>
      <c r="G812" s="2">
        <v>43856</v>
      </c>
      <c r="H812" s="19" t="str">
        <f>TEXT(DATOS[[#This Row],[Fecha Ingreso]],"ddd")</f>
        <v>dom</v>
      </c>
      <c r="I812" s="20" t="str">
        <f>TEXT(DATOS[[#This Row],[Fecha Ingreso]],"mmmm")</f>
        <v>enero</v>
      </c>
      <c r="J812" s="20" t="str">
        <f>TEXT(DATOS[[#This Row],[Fecha Ingreso]],"yyyy")</f>
        <v>2020</v>
      </c>
      <c r="K812" s="3">
        <v>9177</v>
      </c>
      <c r="L812" s="5">
        <v>65.22</v>
      </c>
    </row>
    <row r="813" spans="1:12" x14ac:dyDescent="0.3">
      <c r="A813" t="s">
        <v>817</v>
      </c>
      <c r="B813" t="s">
        <v>959</v>
      </c>
      <c r="C813">
        <f>LEN(DATOS[[#This Row],[Información]])</f>
        <v>20</v>
      </c>
      <c r="D813">
        <f>FIND("-",DATOS[[#This Row],[Información]])</f>
        <v>9</v>
      </c>
      <c r="E813" t="str">
        <f>LEFT(DATOS[[#This Row],[Información]],DATOS[[#This Row],[separador]]-1)</f>
        <v>Alemania</v>
      </c>
      <c r="F813" t="str">
        <f>RIGHT(DATOS[[#This Row],[Información]],DATOS[[#This Row],[Largo]]-DATOS[[#This Row],[separador]])</f>
        <v>Volcán Poás</v>
      </c>
      <c r="G813" s="2">
        <v>43883</v>
      </c>
      <c r="H813" s="19" t="str">
        <f>TEXT(DATOS[[#This Row],[Fecha Ingreso]],"ddd")</f>
        <v>sáb</v>
      </c>
      <c r="I813" s="20" t="str">
        <f>TEXT(DATOS[[#This Row],[Fecha Ingreso]],"mmmm")</f>
        <v>febrero</v>
      </c>
      <c r="J813" s="20" t="str">
        <f>TEXT(DATOS[[#This Row],[Fecha Ingreso]],"yyyy")</f>
        <v>2020</v>
      </c>
      <c r="K813" s="3">
        <v>9160</v>
      </c>
      <c r="L813" s="5">
        <v>60.73</v>
      </c>
    </row>
    <row r="814" spans="1:12" x14ac:dyDescent="0.3">
      <c r="A814" t="s">
        <v>818</v>
      </c>
      <c r="B814" t="s">
        <v>1023</v>
      </c>
      <c r="C814">
        <f>LEN(DATOS[[#This Row],[Información]])</f>
        <v>23</v>
      </c>
      <c r="D814">
        <f>FIND("-",DATOS[[#This Row],[Información]])</f>
        <v>12</v>
      </c>
      <c r="E814" t="str">
        <f>LEFT(DATOS[[#This Row],[Información]],DATOS[[#This Row],[separador]]-1)</f>
        <v>Reino Unido</v>
      </c>
      <c r="F814" t="str">
        <f>RIGHT(DATOS[[#This Row],[Información]],DATOS[[#This Row],[Largo]]-DATOS[[#This Row],[separador]])</f>
        <v>Río Celeste</v>
      </c>
      <c r="G814" s="2">
        <v>43844</v>
      </c>
      <c r="H814" s="19" t="str">
        <f>TEXT(DATOS[[#This Row],[Fecha Ingreso]],"ddd")</f>
        <v>mar</v>
      </c>
      <c r="I814" s="20" t="str">
        <f>TEXT(DATOS[[#This Row],[Fecha Ingreso]],"mmmm")</f>
        <v>enero</v>
      </c>
      <c r="J814" s="20" t="str">
        <f>TEXT(DATOS[[#This Row],[Fecha Ingreso]],"yyyy")</f>
        <v>2020</v>
      </c>
      <c r="K814" s="3">
        <v>7439</v>
      </c>
      <c r="L814" s="5">
        <v>170</v>
      </c>
    </row>
    <row r="815" spans="1:12" x14ac:dyDescent="0.3">
      <c r="A815" t="s">
        <v>819</v>
      </c>
      <c r="B815" t="s">
        <v>976</v>
      </c>
      <c r="C815">
        <f>LEN(DATOS[[#This Row],[Información]])</f>
        <v>16</v>
      </c>
      <c r="D815">
        <f>FIND("-",DATOS[[#This Row],[Información]])</f>
        <v>7</v>
      </c>
      <c r="E815" t="str">
        <f>LEFT(DATOS[[#This Row],[Información]],DATOS[[#This Row],[separador]]-1)</f>
        <v>México</v>
      </c>
      <c r="F815" t="str">
        <f>RIGHT(DATOS[[#This Row],[Información]],DATOS[[#This Row],[Largo]]-DATOS[[#This Row],[separador]])</f>
        <v>Sarapiquí</v>
      </c>
      <c r="G815" s="2">
        <v>43868</v>
      </c>
      <c r="H815" s="19" t="str">
        <f>TEXT(DATOS[[#This Row],[Fecha Ingreso]],"ddd")</f>
        <v>vie</v>
      </c>
      <c r="I815" s="20" t="str">
        <f>TEXT(DATOS[[#This Row],[Fecha Ingreso]],"mmmm")</f>
        <v>febrero</v>
      </c>
      <c r="J815" s="20" t="str">
        <f>TEXT(DATOS[[#This Row],[Fecha Ingreso]],"yyyy")</f>
        <v>2020</v>
      </c>
      <c r="K815" s="3">
        <v>9264</v>
      </c>
      <c r="L815" s="5">
        <v>59.27</v>
      </c>
    </row>
    <row r="816" spans="1:12" x14ac:dyDescent="0.3">
      <c r="A816" t="s">
        <v>820</v>
      </c>
      <c r="B816" t="s">
        <v>975</v>
      </c>
      <c r="C816">
        <f>LEN(DATOS[[#This Row],[Información]])</f>
        <v>26</v>
      </c>
      <c r="D816">
        <f>FIND("-",DATOS[[#This Row],[Información]])</f>
        <v>15</v>
      </c>
      <c r="E816" t="str">
        <f>LEFT(DATOS[[#This Row],[Información]],DATOS[[#This Row],[separador]]-1)</f>
        <v>Estados Unidos</v>
      </c>
      <c r="F816" t="str">
        <f>RIGHT(DATOS[[#This Row],[Información]],DATOS[[#This Row],[Largo]]-DATOS[[#This Row],[separador]])</f>
        <v>Río Celeste</v>
      </c>
      <c r="G816" s="2">
        <v>43840</v>
      </c>
      <c r="H816" s="19" t="str">
        <f>TEXT(DATOS[[#This Row],[Fecha Ingreso]],"ddd")</f>
        <v>vie</v>
      </c>
      <c r="I816" s="20" t="str">
        <f>TEXT(DATOS[[#This Row],[Fecha Ingreso]],"mmmm")</f>
        <v>enero</v>
      </c>
      <c r="J816" s="20" t="str">
        <f>TEXT(DATOS[[#This Row],[Fecha Ingreso]],"yyyy")</f>
        <v>2020</v>
      </c>
      <c r="K816" s="3">
        <v>4921</v>
      </c>
      <c r="L816" s="5">
        <v>141.49</v>
      </c>
    </row>
    <row r="817" spans="1:12" x14ac:dyDescent="0.3">
      <c r="A817" t="s">
        <v>821</v>
      </c>
      <c r="B817" t="s">
        <v>955</v>
      </c>
      <c r="C817">
        <f>LEN(DATOS[[#This Row],[Información]])</f>
        <v>21</v>
      </c>
      <c r="D817">
        <f>FIND("-",DATOS[[#This Row],[Información]])</f>
        <v>9</v>
      </c>
      <c r="E817" t="str">
        <f>LEFT(DATOS[[#This Row],[Información]],DATOS[[#This Row],[separador]]-1)</f>
        <v>Alemania</v>
      </c>
      <c r="F817" t="str">
        <f>RIGHT(DATOS[[#This Row],[Información]],DATOS[[#This Row],[Largo]]-DATOS[[#This Row],[separador]])</f>
        <v>Puerto Viejo</v>
      </c>
      <c r="G817" s="2">
        <v>43853</v>
      </c>
      <c r="H817" s="19" t="str">
        <f>TEXT(DATOS[[#This Row],[Fecha Ingreso]],"ddd")</f>
        <v>jue</v>
      </c>
      <c r="I817" s="20" t="str">
        <f>TEXT(DATOS[[#This Row],[Fecha Ingreso]],"mmmm")</f>
        <v>enero</v>
      </c>
      <c r="J817" s="20" t="str">
        <f>TEXT(DATOS[[#This Row],[Fecha Ingreso]],"yyyy")</f>
        <v>2020</v>
      </c>
      <c r="K817" s="3">
        <v>5116</v>
      </c>
      <c r="L817" s="5">
        <v>324.56</v>
      </c>
    </row>
    <row r="818" spans="1:12" x14ac:dyDescent="0.3">
      <c r="A818" t="s">
        <v>822</v>
      </c>
      <c r="B818" t="s">
        <v>976</v>
      </c>
      <c r="C818">
        <f>LEN(DATOS[[#This Row],[Información]])</f>
        <v>16</v>
      </c>
      <c r="D818">
        <f>FIND("-",DATOS[[#This Row],[Información]])</f>
        <v>7</v>
      </c>
      <c r="E818" t="str">
        <f>LEFT(DATOS[[#This Row],[Información]],DATOS[[#This Row],[separador]]-1)</f>
        <v>México</v>
      </c>
      <c r="F818" t="str">
        <f>RIGHT(DATOS[[#This Row],[Información]],DATOS[[#This Row],[Largo]]-DATOS[[#This Row],[separador]])</f>
        <v>Sarapiquí</v>
      </c>
      <c r="G818" s="2">
        <v>43864</v>
      </c>
      <c r="H818" s="19" t="str">
        <f>TEXT(DATOS[[#This Row],[Fecha Ingreso]],"ddd")</f>
        <v>lun</v>
      </c>
      <c r="I818" s="20" t="str">
        <f>TEXT(DATOS[[#This Row],[Fecha Ingreso]],"mmmm")</f>
        <v>febrero</v>
      </c>
      <c r="J818" s="20" t="str">
        <f>TEXT(DATOS[[#This Row],[Fecha Ingreso]],"yyyy")</f>
        <v>2020</v>
      </c>
      <c r="K818" s="3">
        <v>9205</v>
      </c>
      <c r="L818" s="5">
        <v>465.49</v>
      </c>
    </row>
    <row r="819" spans="1:12" x14ac:dyDescent="0.3">
      <c r="A819" t="s">
        <v>823</v>
      </c>
      <c r="B819" t="s">
        <v>988</v>
      </c>
      <c r="C819">
        <f>LEN(DATOS[[#This Row],[Información]])</f>
        <v>14</v>
      </c>
      <c r="D819">
        <f>FIND("-",DATOS[[#This Row],[Información]])</f>
        <v>7</v>
      </c>
      <c r="E819" t="str">
        <f>LEFT(DATOS[[#This Row],[Información]],DATOS[[#This Row],[separador]]-1)</f>
        <v>Canadá</v>
      </c>
      <c r="F819" t="str">
        <f>RIGHT(DATOS[[#This Row],[Información]],DATOS[[#This Row],[Largo]]-DATOS[[#This Row],[separador]])</f>
        <v>Fortuna</v>
      </c>
      <c r="G819" s="2">
        <v>43836</v>
      </c>
      <c r="H819" s="19" t="str">
        <f>TEXT(DATOS[[#This Row],[Fecha Ingreso]],"ddd")</f>
        <v>lun</v>
      </c>
      <c r="I819" s="20" t="str">
        <f>TEXT(DATOS[[#This Row],[Fecha Ingreso]],"mmmm")</f>
        <v>enero</v>
      </c>
      <c r="J819" s="20" t="str">
        <f>TEXT(DATOS[[#This Row],[Fecha Ingreso]],"yyyy")</f>
        <v>2020</v>
      </c>
      <c r="K819" s="3">
        <v>4477</v>
      </c>
      <c r="L819" s="5">
        <v>434.3</v>
      </c>
    </row>
    <row r="820" spans="1:12" x14ac:dyDescent="0.3">
      <c r="A820" t="s">
        <v>824</v>
      </c>
      <c r="B820" t="s">
        <v>979</v>
      </c>
      <c r="C820">
        <f>LEN(DATOS[[#This Row],[Información]])</f>
        <v>16</v>
      </c>
      <c r="D820">
        <f>FIND("-",DATOS[[#This Row],[Información]])</f>
        <v>9</v>
      </c>
      <c r="E820" t="str">
        <f>LEFT(DATOS[[#This Row],[Información]],DATOS[[#This Row],[separador]]-1)</f>
        <v>Alemania</v>
      </c>
      <c r="F820" t="str">
        <f>RIGHT(DATOS[[#This Row],[Información]],DATOS[[#This Row],[Largo]]-DATOS[[#This Row],[separador]])</f>
        <v>Liberia</v>
      </c>
      <c r="G820" s="2">
        <v>43878</v>
      </c>
      <c r="H820" s="19" t="str">
        <f>TEXT(DATOS[[#This Row],[Fecha Ingreso]],"ddd")</f>
        <v>lun</v>
      </c>
      <c r="I820" s="20" t="str">
        <f>TEXT(DATOS[[#This Row],[Fecha Ingreso]],"mmmm")</f>
        <v>febrero</v>
      </c>
      <c r="J820" s="20" t="str">
        <f>TEXT(DATOS[[#This Row],[Fecha Ingreso]],"yyyy")</f>
        <v>2020</v>
      </c>
      <c r="K820" s="3">
        <v>363</v>
      </c>
      <c r="L820" s="5">
        <v>257.14</v>
      </c>
    </row>
    <row r="821" spans="1:12" x14ac:dyDescent="0.3">
      <c r="A821" t="s">
        <v>825</v>
      </c>
      <c r="B821" t="s">
        <v>991</v>
      </c>
      <c r="C821">
        <f>LEN(DATOS[[#This Row],[Información]])</f>
        <v>19</v>
      </c>
      <c r="D821">
        <f>FIND("-",DATOS[[#This Row],[Información]])</f>
        <v>10</v>
      </c>
      <c r="E821" t="str">
        <f>LEFT(DATOS[[#This Row],[Información]],DATOS[[#This Row],[separador]]-1)</f>
        <v>Argentina</v>
      </c>
      <c r="F821" t="str">
        <f>RIGHT(DATOS[[#This Row],[Información]],DATOS[[#This Row],[Largo]]-DATOS[[#This Row],[separador]])</f>
        <v>Sarapiquí</v>
      </c>
      <c r="G821" s="2">
        <v>43831</v>
      </c>
      <c r="H821" s="19" t="str">
        <f>TEXT(DATOS[[#This Row],[Fecha Ingreso]],"ddd")</f>
        <v>mié</v>
      </c>
      <c r="I821" s="20" t="str">
        <f>TEXT(DATOS[[#This Row],[Fecha Ingreso]],"mmmm")</f>
        <v>enero</v>
      </c>
      <c r="J821" s="20" t="str">
        <f>TEXT(DATOS[[#This Row],[Fecha Ingreso]],"yyyy")</f>
        <v>2020</v>
      </c>
      <c r="K821" s="3">
        <v>3489</v>
      </c>
      <c r="L821" s="5">
        <v>448.17</v>
      </c>
    </row>
    <row r="822" spans="1:12" x14ac:dyDescent="0.3">
      <c r="A822" t="s">
        <v>826</v>
      </c>
      <c r="B822" t="s">
        <v>959</v>
      </c>
      <c r="C822">
        <f>LEN(DATOS[[#This Row],[Información]])</f>
        <v>20</v>
      </c>
      <c r="D822">
        <f>FIND("-",DATOS[[#This Row],[Información]])</f>
        <v>9</v>
      </c>
      <c r="E822" t="str">
        <f>LEFT(DATOS[[#This Row],[Información]],DATOS[[#This Row],[separador]]-1)</f>
        <v>Alemania</v>
      </c>
      <c r="F822" t="str">
        <f>RIGHT(DATOS[[#This Row],[Información]],DATOS[[#This Row],[Largo]]-DATOS[[#This Row],[separador]])</f>
        <v>Volcán Poás</v>
      </c>
      <c r="G822" s="2">
        <v>43844</v>
      </c>
      <c r="H822" s="19" t="str">
        <f>TEXT(DATOS[[#This Row],[Fecha Ingreso]],"ddd")</f>
        <v>mar</v>
      </c>
      <c r="I822" s="20" t="str">
        <f>TEXT(DATOS[[#This Row],[Fecha Ingreso]],"mmmm")</f>
        <v>enero</v>
      </c>
      <c r="J822" s="20" t="str">
        <f>TEXT(DATOS[[#This Row],[Fecha Ingreso]],"yyyy")</f>
        <v>2020</v>
      </c>
      <c r="K822" s="3">
        <v>7327</v>
      </c>
      <c r="L822" s="5">
        <v>72.3</v>
      </c>
    </row>
    <row r="823" spans="1:12" x14ac:dyDescent="0.3">
      <c r="A823" t="s">
        <v>827</v>
      </c>
      <c r="B823" t="s">
        <v>1006</v>
      </c>
      <c r="C823">
        <f>LEN(DATOS[[#This Row],[Información]])</f>
        <v>22</v>
      </c>
      <c r="D823">
        <f>FIND("-",DATOS[[#This Row],[Información]])</f>
        <v>15</v>
      </c>
      <c r="E823" t="str">
        <f>LEFT(DATOS[[#This Row],[Información]],DATOS[[#This Row],[separador]]-1)</f>
        <v>Estados Unidos</v>
      </c>
      <c r="F823" t="str">
        <f>RIGHT(DATOS[[#This Row],[Información]],DATOS[[#This Row],[Largo]]-DATOS[[#This Row],[separador]])</f>
        <v>Liberia</v>
      </c>
      <c r="G823" s="2">
        <v>43883</v>
      </c>
      <c r="H823" s="19" t="str">
        <f>TEXT(DATOS[[#This Row],[Fecha Ingreso]],"ddd")</f>
        <v>sáb</v>
      </c>
      <c r="I823" s="20" t="str">
        <f>TEXT(DATOS[[#This Row],[Fecha Ingreso]],"mmmm")</f>
        <v>febrero</v>
      </c>
      <c r="J823" s="20" t="str">
        <f>TEXT(DATOS[[#This Row],[Fecha Ingreso]],"yyyy")</f>
        <v>2020</v>
      </c>
      <c r="K823" s="3">
        <v>785</v>
      </c>
      <c r="L823" s="5">
        <v>348.85</v>
      </c>
    </row>
    <row r="824" spans="1:12" x14ac:dyDescent="0.3">
      <c r="A824" t="s">
        <v>828</v>
      </c>
      <c r="B824" t="s">
        <v>959</v>
      </c>
      <c r="C824">
        <f>LEN(DATOS[[#This Row],[Información]])</f>
        <v>20</v>
      </c>
      <c r="D824">
        <f>FIND("-",DATOS[[#This Row],[Información]])</f>
        <v>9</v>
      </c>
      <c r="E824" t="str">
        <f>LEFT(DATOS[[#This Row],[Información]],DATOS[[#This Row],[separador]]-1)</f>
        <v>Alemania</v>
      </c>
      <c r="F824" t="str">
        <f>RIGHT(DATOS[[#This Row],[Información]],DATOS[[#This Row],[Largo]]-DATOS[[#This Row],[separador]])</f>
        <v>Volcán Poás</v>
      </c>
      <c r="G824" s="2">
        <v>43873</v>
      </c>
      <c r="H824" s="19" t="str">
        <f>TEXT(DATOS[[#This Row],[Fecha Ingreso]],"ddd")</f>
        <v>mié</v>
      </c>
      <c r="I824" s="20" t="str">
        <f>TEXT(DATOS[[#This Row],[Fecha Ingreso]],"mmmm")</f>
        <v>febrero</v>
      </c>
      <c r="J824" s="20" t="str">
        <f>TEXT(DATOS[[#This Row],[Fecha Ingreso]],"yyyy")</f>
        <v>2020</v>
      </c>
      <c r="K824" s="3">
        <v>4368</v>
      </c>
      <c r="L824" s="5">
        <v>100.71</v>
      </c>
    </row>
    <row r="825" spans="1:12" x14ac:dyDescent="0.3">
      <c r="A825" t="s">
        <v>829</v>
      </c>
      <c r="B825" t="s">
        <v>1003</v>
      </c>
      <c r="C825">
        <f>LEN(DATOS[[#This Row],[Información]])</f>
        <v>14</v>
      </c>
      <c r="D825">
        <f>FIND("-",DATOS[[#This Row],[Información]])</f>
        <v>7</v>
      </c>
      <c r="E825" t="str">
        <f>LEFT(DATOS[[#This Row],[Información]],DATOS[[#This Row],[separador]]-1)</f>
        <v>Canadá</v>
      </c>
      <c r="F825" t="str">
        <f>RIGHT(DATOS[[#This Row],[Información]],DATOS[[#This Row],[Largo]]-DATOS[[#This Row],[separador]])</f>
        <v>Liberia</v>
      </c>
      <c r="G825" s="2">
        <v>43856</v>
      </c>
      <c r="H825" s="19" t="str">
        <f>TEXT(DATOS[[#This Row],[Fecha Ingreso]],"ddd")</f>
        <v>dom</v>
      </c>
      <c r="I825" s="20" t="str">
        <f>TEXT(DATOS[[#This Row],[Fecha Ingreso]],"mmmm")</f>
        <v>enero</v>
      </c>
      <c r="J825" s="20" t="str">
        <f>TEXT(DATOS[[#This Row],[Fecha Ingreso]],"yyyy")</f>
        <v>2020</v>
      </c>
      <c r="K825" s="3">
        <v>6446</v>
      </c>
      <c r="L825" s="5">
        <v>399.18</v>
      </c>
    </row>
    <row r="826" spans="1:12" x14ac:dyDescent="0.3">
      <c r="A826" t="s">
        <v>830</v>
      </c>
      <c r="B826" t="s">
        <v>982</v>
      </c>
      <c r="C826">
        <f>LEN(DATOS[[#This Row],[Información]])</f>
        <v>18</v>
      </c>
      <c r="D826">
        <f>FIND("-",DATOS[[#This Row],[Información]])</f>
        <v>7</v>
      </c>
      <c r="E826" t="str">
        <f>LEFT(DATOS[[#This Row],[Información]],DATOS[[#This Row],[separador]]-1)</f>
        <v>México</v>
      </c>
      <c r="F826" t="str">
        <f>RIGHT(DATOS[[#This Row],[Información]],DATOS[[#This Row],[Largo]]-DATOS[[#This Row],[separador]])</f>
        <v>Volcán Poás</v>
      </c>
      <c r="G826" s="2">
        <v>43884</v>
      </c>
      <c r="H826" s="19" t="str">
        <f>TEXT(DATOS[[#This Row],[Fecha Ingreso]],"ddd")</f>
        <v>dom</v>
      </c>
      <c r="I826" s="20" t="str">
        <f>TEXT(DATOS[[#This Row],[Fecha Ingreso]],"mmmm")</f>
        <v>febrero</v>
      </c>
      <c r="J826" s="20" t="str">
        <f>TEXT(DATOS[[#This Row],[Fecha Ingreso]],"yyyy")</f>
        <v>2020</v>
      </c>
      <c r="K826" s="3">
        <v>2296</v>
      </c>
      <c r="L826" s="5">
        <v>320.66000000000003</v>
      </c>
    </row>
    <row r="827" spans="1:12" x14ac:dyDescent="0.3">
      <c r="A827" t="s">
        <v>831</v>
      </c>
      <c r="B827" t="s">
        <v>972</v>
      </c>
      <c r="C827">
        <f>LEN(DATOS[[#This Row],[Información]])</f>
        <v>21</v>
      </c>
      <c r="D827">
        <f>FIND("-",DATOS[[#This Row],[Información]])</f>
        <v>7</v>
      </c>
      <c r="E827" t="str">
        <f>LEFT(DATOS[[#This Row],[Información]],DATOS[[#This Row],[separador]]-1)</f>
        <v>México</v>
      </c>
      <c r="F827" t="str">
        <f>RIGHT(DATOS[[#This Row],[Información]],DATOS[[#This Row],[Largo]]-DATOS[[#This Row],[separador]])</f>
        <v>Manuel Antonio</v>
      </c>
      <c r="G827" s="2">
        <v>43841</v>
      </c>
      <c r="H827" s="19" t="str">
        <f>TEXT(DATOS[[#This Row],[Fecha Ingreso]],"ddd")</f>
        <v>sáb</v>
      </c>
      <c r="I827" s="20" t="str">
        <f>TEXT(DATOS[[#This Row],[Fecha Ingreso]],"mmmm")</f>
        <v>enero</v>
      </c>
      <c r="J827" s="20" t="str">
        <f>TEXT(DATOS[[#This Row],[Fecha Ingreso]],"yyyy")</f>
        <v>2020</v>
      </c>
      <c r="K827" s="3">
        <v>7978</v>
      </c>
      <c r="L827" s="5">
        <v>351.82</v>
      </c>
    </row>
    <row r="828" spans="1:12" x14ac:dyDescent="0.3">
      <c r="A828" t="s">
        <v>832</v>
      </c>
      <c r="B828" t="s">
        <v>973</v>
      </c>
      <c r="C828">
        <f>LEN(DATOS[[#This Row],[Información]])</f>
        <v>22</v>
      </c>
      <c r="D828">
        <f>FIND("-",DATOS[[#This Row],[Información]])</f>
        <v>10</v>
      </c>
      <c r="E828" t="str">
        <f>LEFT(DATOS[[#This Row],[Información]],DATOS[[#This Row],[separador]]-1)</f>
        <v>Argentina</v>
      </c>
      <c r="F828" t="str">
        <f>RIGHT(DATOS[[#This Row],[Información]],DATOS[[#This Row],[Largo]]-DATOS[[#This Row],[separador]])</f>
        <v>Puerto Viejo</v>
      </c>
      <c r="G828" s="2">
        <v>43887</v>
      </c>
      <c r="H828" s="19" t="str">
        <f>TEXT(DATOS[[#This Row],[Fecha Ingreso]],"ddd")</f>
        <v>mié</v>
      </c>
      <c r="I828" s="20" t="str">
        <f>TEXT(DATOS[[#This Row],[Fecha Ingreso]],"mmmm")</f>
        <v>febrero</v>
      </c>
      <c r="J828" s="20" t="str">
        <f>TEXT(DATOS[[#This Row],[Fecha Ingreso]],"yyyy")</f>
        <v>2020</v>
      </c>
      <c r="K828" s="3">
        <v>5869</v>
      </c>
      <c r="L828" s="5">
        <v>352.26</v>
      </c>
    </row>
    <row r="829" spans="1:12" x14ac:dyDescent="0.3">
      <c r="A829" t="s">
        <v>833</v>
      </c>
      <c r="B829" t="s">
        <v>1021</v>
      </c>
      <c r="C829">
        <f>LEN(DATOS[[#This Row],[Información]])</f>
        <v>18</v>
      </c>
      <c r="D829">
        <f>FIND("-",DATOS[[#This Row],[Información]])</f>
        <v>7</v>
      </c>
      <c r="E829" t="str">
        <f>LEFT(DATOS[[#This Row],[Información]],DATOS[[#This Row],[separador]]-1)</f>
        <v>Canadá</v>
      </c>
      <c r="F829" t="str">
        <f>RIGHT(DATOS[[#This Row],[Información]],DATOS[[#This Row],[Largo]]-DATOS[[#This Row],[separador]])</f>
        <v>Volcán Poás</v>
      </c>
      <c r="G829" s="2">
        <v>43844</v>
      </c>
      <c r="H829" s="19" t="str">
        <f>TEXT(DATOS[[#This Row],[Fecha Ingreso]],"ddd")</f>
        <v>mar</v>
      </c>
      <c r="I829" s="20" t="str">
        <f>TEXT(DATOS[[#This Row],[Fecha Ingreso]],"mmmm")</f>
        <v>enero</v>
      </c>
      <c r="J829" s="20" t="str">
        <f>TEXT(DATOS[[#This Row],[Fecha Ingreso]],"yyyy")</f>
        <v>2020</v>
      </c>
      <c r="K829" s="3">
        <v>8246</v>
      </c>
      <c r="L829" s="5">
        <v>321.18</v>
      </c>
    </row>
    <row r="830" spans="1:12" x14ac:dyDescent="0.3">
      <c r="A830" t="s">
        <v>834</v>
      </c>
      <c r="B830" t="s">
        <v>982</v>
      </c>
      <c r="C830">
        <f>LEN(DATOS[[#This Row],[Información]])</f>
        <v>18</v>
      </c>
      <c r="D830">
        <f>FIND("-",DATOS[[#This Row],[Información]])</f>
        <v>7</v>
      </c>
      <c r="E830" t="str">
        <f>LEFT(DATOS[[#This Row],[Información]],DATOS[[#This Row],[separador]]-1)</f>
        <v>México</v>
      </c>
      <c r="F830" t="str">
        <f>RIGHT(DATOS[[#This Row],[Información]],DATOS[[#This Row],[Largo]]-DATOS[[#This Row],[separador]])</f>
        <v>Volcán Poás</v>
      </c>
      <c r="G830" s="2">
        <v>43870</v>
      </c>
      <c r="H830" s="19" t="str">
        <f>TEXT(DATOS[[#This Row],[Fecha Ingreso]],"ddd")</f>
        <v>dom</v>
      </c>
      <c r="I830" s="20" t="str">
        <f>TEXT(DATOS[[#This Row],[Fecha Ingreso]],"mmmm")</f>
        <v>febrero</v>
      </c>
      <c r="J830" s="20" t="str">
        <f>TEXT(DATOS[[#This Row],[Fecha Ingreso]],"yyyy")</f>
        <v>2020</v>
      </c>
      <c r="K830" s="3">
        <v>7859</v>
      </c>
      <c r="L830" s="5">
        <v>278.8</v>
      </c>
    </row>
    <row r="831" spans="1:12" x14ac:dyDescent="0.3">
      <c r="A831" t="s">
        <v>835</v>
      </c>
      <c r="B831" t="s">
        <v>1020</v>
      </c>
      <c r="C831">
        <f>LEN(DATOS[[#This Row],[Información]])</f>
        <v>19</v>
      </c>
      <c r="D831">
        <f>FIND("-",DATOS[[#This Row],[Información]])</f>
        <v>7</v>
      </c>
      <c r="E831" t="str">
        <f>LEFT(DATOS[[#This Row],[Información]],DATOS[[#This Row],[separador]]-1)</f>
        <v>España</v>
      </c>
      <c r="F831" t="str">
        <f>RIGHT(DATOS[[#This Row],[Información]],DATOS[[#This Row],[Largo]]-DATOS[[#This Row],[separador]])</f>
        <v>Puerto Viejo</v>
      </c>
      <c r="G831" s="2">
        <v>43868</v>
      </c>
      <c r="H831" s="19" t="str">
        <f>TEXT(DATOS[[#This Row],[Fecha Ingreso]],"ddd")</f>
        <v>vie</v>
      </c>
      <c r="I831" s="20" t="str">
        <f>TEXT(DATOS[[#This Row],[Fecha Ingreso]],"mmmm")</f>
        <v>febrero</v>
      </c>
      <c r="J831" s="20" t="str">
        <f>TEXT(DATOS[[#This Row],[Fecha Ingreso]],"yyyy")</f>
        <v>2020</v>
      </c>
      <c r="K831" s="3">
        <v>4150</v>
      </c>
      <c r="L831" s="5">
        <v>280.99</v>
      </c>
    </row>
    <row r="832" spans="1:12" x14ac:dyDescent="0.3">
      <c r="A832" t="s">
        <v>836</v>
      </c>
      <c r="B832" t="s">
        <v>955</v>
      </c>
      <c r="C832">
        <f>LEN(DATOS[[#This Row],[Información]])</f>
        <v>21</v>
      </c>
      <c r="D832">
        <f>FIND("-",DATOS[[#This Row],[Información]])</f>
        <v>9</v>
      </c>
      <c r="E832" t="str">
        <f>LEFT(DATOS[[#This Row],[Información]],DATOS[[#This Row],[separador]]-1)</f>
        <v>Alemania</v>
      </c>
      <c r="F832" t="str">
        <f>RIGHT(DATOS[[#This Row],[Información]],DATOS[[#This Row],[Largo]]-DATOS[[#This Row],[separador]])</f>
        <v>Puerto Viejo</v>
      </c>
      <c r="G832" s="2">
        <v>43846</v>
      </c>
      <c r="H832" s="19" t="str">
        <f>TEXT(DATOS[[#This Row],[Fecha Ingreso]],"ddd")</f>
        <v>jue</v>
      </c>
      <c r="I832" s="20" t="str">
        <f>TEXT(DATOS[[#This Row],[Fecha Ingreso]],"mmmm")</f>
        <v>enero</v>
      </c>
      <c r="J832" s="20" t="str">
        <f>TEXT(DATOS[[#This Row],[Fecha Ingreso]],"yyyy")</f>
        <v>2020</v>
      </c>
      <c r="K832" s="3">
        <v>2974</v>
      </c>
      <c r="L832" s="5">
        <v>129.22999999999999</v>
      </c>
    </row>
    <row r="833" spans="1:12" x14ac:dyDescent="0.3">
      <c r="A833" t="s">
        <v>837</v>
      </c>
      <c r="B833" t="s">
        <v>1007</v>
      </c>
      <c r="C833">
        <f>LEN(DATOS[[#This Row],[Información]])</f>
        <v>15</v>
      </c>
      <c r="D833">
        <f>FIND("-",DATOS[[#This Row],[Información]])</f>
        <v>7</v>
      </c>
      <c r="E833" t="str">
        <f>LEFT(DATOS[[#This Row],[Información]],DATOS[[#This Row],[separador]]-1)</f>
        <v>México</v>
      </c>
      <c r="F833" t="str">
        <f>RIGHT(DATOS[[#This Row],[Información]],DATOS[[#This Row],[Largo]]-DATOS[[#This Row],[separador]])</f>
        <v>San José</v>
      </c>
      <c r="G833" s="2">
        <v>43880</v>
      </c>
      <c r="H833" s="19" t="str">
        <f>TEXT(DATOS[[#This Row],[Fecha Ingreso]],"ddd")</f>
        <v>mié</v>
      </c>
      <c r="I833" s="20" t="str">
        <f>TEXT(DATOS[[#This Row],[Fecha Ingreso]],"mmmm")</f>
        <v>febrero</v>
      </c>
      <c r="J833" s="20" t="str">
        <f>TEXT(DATOS[[#This Row],[Fecha Ingreso]],"yyyy")</f>
        <v>2020</v>
      </c>
      <c r="K833" s="3">
        <v>4593</v>
      </c>
      <c r="L833" s="5">
        <v>310</v>
      </c>
    </row>
    <row r="834" spans="1:12" x14ac:dyDescent="0.3">
      <c r="A834" t="s">
        <v>838</v>
      </c>
      <c r="B834" t="s">
        <v>1014</v>
      </c>
      <c r="C834">
        <f>LEN(DATOS[[#This Row],[Información]])</f>
        <v>19</v>
      </c>
      <c r="D834">
        <f>FIND("-",DATOS[[#This Row],[Información]])</f>
        <v>12</v>
      </c>
      <c r="E834" t="str">
        <f>LEFT(DATOS[[#This Row],[Información]],DATOS[[#This Row],[separador]]-1)</f>
        <v>Reino Unido</v>
      </c>
      <c r="F834" t="str">
        <f>RIGHT(DATOS[[#This Row],[Información]],DATOS[[#This Row],[Largo]]-DATOS[[#This Row],[separador]])</f>
        <v>Fortuna</v>
      </c>
      <c r="G834" s="2">
        <v>43883</v>
      </c>
      <c r="H834" s="19" t="str">
        <f>TEXT(DATOS[[#This Row],[Fecha Ingreso]],"ddd")</f>
        <v>sáb</v>
      </c>
      <c r="I834" s="20" t="str">
        <f>TEXT(DATOS[[#This Row],[Fecha Ingreso]],"mmmm")</f>
        <v>febrero</v>
      </c>
      <c r="J834" s="20" t="str">
        <f>TEXT(DATOS[[#This Row],[Fecha Ingreso]],"yyyy")</f>
        <v>2020</v>
      </c>
      <c r="K834" s="3">
        <v>1390</v>
      </c>
      <c r="L834" s="5">
        <v>452.46</v>
      </c>
    </row>
    <row r="835" spans="1:12" x14ac:dyDescent="0.3">
      <c r="A835" t="s">
        <v>839</v>
      </c>
      <c r="B835" t="s">
        <v>1020</v>
      </c>
      <c r="C835">
        <f>LEN(DATOS[[#This Row],[Información]])</f>
        <v>19</v>
      </c>
      <c r="D835">
        <f>FIND("-",DATOS[[#This Row],[Información]])</f>
        <v>7</v>
      </c>
      <c r="E835" t="str">
        <f>LEFT(DATOS[[#This Row],[Información]],DATOS[[#This Row],[separador]]-1)</f>
        <v>España</v>
      </c>
      <c r="F835" t="str">
        <f>RIGHT(DATOS[[#This Row],[Información]],DATOS[[#This Row],[Largo]]-DATOS[[#This Row],[separador]])</f>
        <v>Puerto Viejo</v>
      </c>
      <c r="G835" s="2">
        <v>43852</v>
      </c>
      <c r="H835" s="19" t="str">
        <f>TEXT(DATOS[[#This Row],[Fecha Ingreso]],"ddd")</f>
        <v>mié</v>
      </c>
      <c r="I835" s="20" t="str">
        <f>TEXT(DATOS[[#This Row],[Fecha Ingreso]],"mmmm")</f>
        <v>enero</v>
      </c>
      <c r="J835" s="20" t="str">
        <f>TEXT(DATOS[[#This Row],[Fecha Ingreso]],"yyyy")</f>
        <v>2020</v>
      </c>
      <c r="K835" s="3">
        <v>7134</v>
      </c>
      <c r="L835" s="5">
        <v>340.24</v>
      </c>
    </row>
    <row r="836" spans="1:12" x14ac:dyDescent="0.3">
      <c r="A836" t="s">
        <v>840</v>
      </c>
      <c r="B836" t="s">
        <v>994</v>
      </c>
      <c r="C836">
        <f>LEN(DATOS[[#This Row],[Información]])</f>
        <v>14</v>
      </c>
      <c r="D836">
        <f>FIND("-",DATOS[[#This Row],[Información]])</f>
        <v>7</v>
      </c>
      <c r="E836" t="str">
        <f>LEFT(DATOS[[#This Row],[Información]],DATOS[[#This Row],[separador]]-1)</f>
        <v>España</v>
      </c>
      <c r="F836" t="str">
        <f>RIGHT(DATOS[[#This Row],[Información]],DATOS[[#This Row],[Largo]]-DATOS[[#This Row],[separador]])</f>
        <v>Fortuna</v>
      </c>
      <c r="G836" s="2">
        <v>43856</v>
      </c>
      <c r="H836" s="19" t="str">
        <f>TEXT(DATOS[[#This Row],[Fecha Ingreso]],"ddd")</f>
        <v>dom</v>
      </c>
      <c r="I836" s="20" t="str">
        <f>TEXT(DATOS[[#This Row],[Fecha Ingreso]],"mmmm")</f>
        <v>enero</v>
      </c>
      <c r="J836" s="20" t="str">
        <f>TEXT(DATOS[[#This Row],[Fecha Ingreso]],"yyyy")</f>
        <v>2020</v>
      </c>
      <c r="K836" s="3">
        <v>1234</v>
      </c>
      <c r="L836" s="5">
        <v>497.11</v>
      </c>
    </row>
    <row r="837" spans="1:12" x14ac:dyDescent="0.3">
      <c r="A837" t="s">
        <v>841</v>
      </c>
      <c r="B837" t="s">
        <v>966</v>
      </c>
      <c r="C837">
        <f>LEN(DATOS[[#This Row],[Información]])</f>
        <v>18</v>
      </c>
      <c r="D837">
        <f>FIND("-",DATOS[[#This Row],[Información]])</f>
        <v>7</v>
      </c>
      <c r="E837" t="str">
        <f>LEFT(DATOS[[#This Row],[Información]],DATOS[[#This Row],[separador]]-1)</f>
        <v>Canadá</v>
      </c>
      <c r="F837" t="str">
        <f>RIGHT(DATOS[[#This Row],[Información]],DATOS[[#This Row],[Largo]]-DATOS[[#This Row],[separador]])</f>
        <v>Río Celeste</v>
      </c>
      <c r="G837" s="2">
        <v>43854</v>
      </c>
      <c r="H837" s="19" t="str">
        <f>TEXT(DATOS[[#This Row],[Fecha Ingreso]],"ddd")</f>
        <v>vie</v>
      </c>
      <c r="I837" s="20" t="str">
        <f>TEXT(DATOS[[#This Row],[Fecha Ingreso]],"mmmm")</f>
        <v>enero</v>
      </c>
      <c r="J837" s="20" t="str">
        <f>TEXT(DATOS[[#This Row],[Fecha Ingreso]],"yyyy")</f>
        <v>2020</v>
      </c>
      <c r="K837" s="3">
        <v>1948</v>
      </c>
      <c r="L837" s="5">
        <v>192.05</v>
      </c>
    </row>
    <row r="838" spans="1:12" x14ac:dyDescent="0.3">
      <c r="A838" t="s">
        <v>842</v>
      </c>
      <c r="B838" t="s">
        <v>991</v>
      </c>
      <c r="C838">
        <f>LEN(DATOS[[#This Row],[Información]])</f>
        <v>19</v>
      </c>
      <c r="D838">
        <f>FIND("-",DATOS[[#This Row],[Información]])</f>
        <v>10</v>
      </c>
      <c r="E838" t="str">
        <f>LEFT(DATOS[[#This Row],[Información]],DATOS[[#This Row],[separador]]-1)</f>
        <v>Argentina</v>
      </c>
      <c r="F838" t="str">
        <f>RIGHT(DATOS[[#This Row],[Información]],DATOS[[#This Row],[Largo]]-DATOS[[#This Row],[separador]])</f>
        <v>Sarapiquí</v>
      </c>
      <c r="G838" s="2">
        <v>43835</v>
      </c>
      <c r="H838" s="19" t="str">
        <f>TEXT(DATOS[[#This Row],[Fecha Ingreso]],"ddd")</f>
        <v>dom</v>
      </c>
      <c r="I838" s="20" t="str">
        <f>TEXT(DATOS[[#This Row],[Fecha Ingreso]],"mmmm")</f>
        <v>enero</v>
      </c>
      <c r="J838" s="20" t="str">
        <f>TEXT(DATOS[[#This Row],[Fecha Ingreso]],"yyyy")</f>
        <v>2020</v>
      </c>
      <c r="K838" s="3">
        <v>2753</v>
      </c>
      <c r="L838" s="5">
        <v>353.81</v>
      </c>
    </row>
    <row r="839" spans="1:12" x14ac:dyDescent="0.3">
      <c r="A839" t="s">
        <v>843</v>
      </c>
      <c r="B839" t="s">
        <v>971</v>
      </c>
      <c r="C839">
        <f>LEN(DATOS[[#This Row],[Información]])</f>
        <v>21</v>
      </c>
      <c r="D839">
        <f>FIND("-",DATOS[[#This Row],[Información]])</f>
        <v>7</v>
      </c>
      <c r="E839" t="str">
        <f>LEFT(DATOS[[#This Row],[Información]],DATOS[[#This Row],[separador]]-1)</f>
        <v>España</v>
      </c>
      <c r="F839" t="str">
        <f>RIGHT(DATOS[[#This Row],[Información]],DATOS[[#This Row],[Largo]]-DATOS[[#This Row],[separador]])</f>
        <v>Manuel Antonio</v>
      </c>
      <c r="G839" s="2">
        <v>43881</v>
      </c>
      <c r="H839" s="19" t="str">
        <f>TEXT(DATOS[[#This Row],[Fecha Ingreso]],"ddd")</f>
        <v>jue</v>
      </c>
      <c r="I839" s="20" t="str">
        <f>TEXT(DATOS[[#This Row],[Fecha Ingreso]],"mmmm")</f>
        <v>febrero</v>
      </c>
      <c r="J839" s="20" t="str">
        <f>TEXT(DATOS[[#This Row],[Fecha Ingreso]],"yyyy")</f>
        <v>2020</v>
      </c>
      <c r="K839" s="3">
        <v>667</v>
      </c>
      <c r="L839" s="5">
        <v>209.26</v>
      </c>
    </row>
    <row r="840" spans="1:12" x14ac:dyDescent="0.3">
      <c r="A840" t="s">
        <v>844</v>
      </c>
      <c r="B840" t="s">
        <v>970</v>
      </c>
      <c r="C840">
        <f>LEN(DATOS[[#This Row],[Información]])</f>
        <v>24</v>
      </c>
      <c r="D840">
        <f>FIND("-",DATOS[[#This Row],[Información]])</f>
        <v>15</v>
      </c>
      <c r="E840" t="str">
        <f>LEFT(DATOS[[#This Row],[Información]],DATOS[[#This Row],[separador]]-1)</f>
        <v>Estados Unidos</v>
      </c>
      <c r="F840" t="str">
        <f>RIGHT(DATOS[[#This Row],[Información]],DATOS[[#This Row],[Largo]]-DATOS[[#This Row],[separador]])</f>
        <v>Sarapiquí</v>
      </c>
      <c r="G840" s="2">
        <v>43871</v>
      </c>
      <c r="H840" s="19" t="str">
        <f>TEXT(DATOS[[#This Row],[Fecha Ingreso]],"ddd")</f>
        <v>lun</v>
      </c>
      <c r="I840" s="20" t="str">
        <f>TEXT(DATOS[[#This Row],[Fecha Ingreso]],"mmmm")</f>
        <v>febrero</v>
      </c>
      <c r="J840" s="20" t="str">
        <f>TEXT(DATOS[[#This Row],[Fecha Ingreso]],"yyyy")</f>
        <v>2020</v>
      </c>
      <c r="K840" s="3">
        <v>880</v>
      </c>
      <c r="L840" s="5">
        <v>403.66</v>
      </c>
    </row>
    <row r="841" spans="1:12" x14ac:dyDescent="0.3">
      <c r="A841" t="s">
        <v>845</v>
      </c>
      <c r="B841" t="s">
        <v>970</v>
      </c>
      <c r="C841">
        <f>LEN(DATOS[[#This Row],[Información]])</f>
        <v>24</v>
      </c>
      <c r="D841">
        <f>FIND("-",DATOS[[#This Row],[Información]])</f>
        <v>15</v>
      </c>
      <c r="E841" t="str">
        <f>LEFT(DATOS[[#This Row],[Información]],DATOS[[#This Row],[separador]]-1)</f>
        <v>Estados Unidos</v>
      </c>
      <c r="F841" t="str">
        <f>RIGHT(DATOS[[#This Row],[Información]],DATOS[[#This Row],[Largo]]-DATOS[[#This Row],[separador]])</f>
        <v>Sarapiquí</v>
      </c>
      <c r="G841" s="2">
        <v>43859</v>
      </c>
      <c r="H841" s="19" t="str">
        <f>TEXT(DATOS[[#This Row],[Fecha Ingreso]],"ddd")</f>
        <v>mié</v>
      </c>
      <c r="I841" s="20" t="str">
        <f>TEXT(DATOS[[#This Row],[Fecha Ingreso]],"mmmm")</f>
        <v>enero</v>
      </c>
      <c r="J841" s="20" t="str">
        <f>TEXT(DATOS[[#This Row],[Fecha Ingreso]],"yyyy")</f>
        <v>2020</v>
      </c>
      <c r="K841" s="3">
        <v>7292</v>
      </c>
      <c r="L841" s="5">
        <v>327.05</v>
      </c>
    </row>
    <row r="842" spans="1:12" x14ac:dyDescent="0.3">
      <c r="A842" t="s">
        <v>846</v>
      </c>
      <c r="B842" t="s">
        <v>954</v>
      </c>
      <c r="C842">
        <f>LEN(DATOS[[#This Row],[Información]])</f>
        <v>20</v>
      </c>
      <c r="D842">
        <f>FIND("-",DATOS[[#This Row],[Información]])</f>
        <v>6</v>
      </c>
      <c r="E842" t="str">
        <f>LEFT(DATOS[[#This Row],[Información]],DATOS[[#This Row],[separador]]-1)</f>
        <v>China</v>
      </c>
      <c r="F842" t="str">
        <f>RIGHT(DATOS[[#This Row],[Información]],DATOS[[#This Row],[Largo]]-DATOS[[#This Row],[separador]])</f>
        <v>Manuel Antonio</v>
      </c>
      <c r="G842" s="2">
        <v>43878</v>
      </c>
      <c r="H842" s="19" t="str">
        <f>TEXT(DATOS[[#This Row],[Fecha Ingreso]],"ddd")</f>
        <v>lun</v>
      </c>
      <c r="I842" s="20" t="str">
        <f>TEXT(DATOS[[#This Row],[Fecha Ingreso]],"mmmm")</f>
        <v>febrero</v>
      </c>
      <c r="J842" s="20" t="str">
        <f>TEXT(DATOS[[#This Row],[Fecha Ingreso]],"yyyy")</f>
        <v>2020</v>
      </c>
      <c r="K842" s="3">
        <v>3578</v>
      </c>
      <c r="L842" s="5">
        <v>119.44</v>
      </c>
    </row>
    <row r="843" spans="1:12" x14ac:dyDescent="0.3">
      <c r="A843" t="s">
        <v>847</v>
      </c>
      <c r="B843" t="s">
        <v>965</v>
      </c>
      <c r="C843">
        <f>LEN(DATOS[[#This Row],[Información]])</f>
        <v>14</v>
      </c>
      <c r="D843">
        <f>FIND("-",DATOS[[#This Row],[Información]])</f>
        <v>7</v>
      </c>
      <c r="E843" t="str">
        <f>LEFT(DATOS[[#This Row],[Información]],DATOS[[#This Row],[separador]]-1)</f>
        <v>España</v>
      </c>
      <c r="F843" t="str">
        <f>RIGHT(DATOS[[#This Row],[Información]],DATOS[[#This Row],[Largo]]-DATOS[[#This Row],[separador]])</f>
        <v>Liberia</v>
      </c>
      <c r="G843" s="2">
        <v>43844</v>
      </c>
      <c r="H843" s="19" t="str">
        <f>TEXT(DATOS[[#This Row],[Fecha Ingreso]],"ddd")</f>
        <v>mar</v>
      </c>
      <c r="I843" s="20" t="str">
        <f>TEXT(DATOS[[#This Row],[Fecha Ingreso]],"mmmm")</f>
        <v>enero</v>
      </c>
      <c r="J843" s="20" t="str">
        <f>TEXT(DATOS[[#This Row],[Fecha Ingreso]],"yyyy")</f>
        <v>2020</v>
      </c>
      <c r="K843" s="3">
        <v>8406</v>
      </c>
      <c r="L843" s="5">
        <v>280.69</v>
      </c>
    </row>
    <row r="844" spans="1:12" x14ac:dyDescent="0.3">
      <c r="A844" t="s">
        <v>848</v>
      </c>
      <c r="B844" t="s">
        <v>1022</v>
      </c>
      <c r="C844">
        <f>LEN(DATOS[[#This Row],[Información]])</f>
        <v>16</v>
      </c>
      <c r="D844">
        <f>FIND("-",DATOS[[#This Row],[Información]])</f>
        <v>7</v>
      </c>
      <c r="E844" t="str">
        <f>LEFT(DATOS[[#This Row],[Información]],DATOS[[#This Row],[separador]]-1)</f>
        <v>Canadá</v>
      </c>
      <c r="F844" t="str">
        <f>RIGHT(DATOS[[#This Row],[Información]],DATOS[[#This Row],[Largo]]-DATOS[[#This Row],[separador]])</f>
        <v>Sarapiquí</v>
      </c>
      <c r="G844" s="2">
        <v>43883</v>
      </c>
      <c r="H844" s="19" t="str">
        <f>TEXT(DATOS[[#This Row],[Fecha Ingreso]],"ddd")</f>
        <v>sáb</v>
      </c>
      <c r="I844" s="20" t="str">
        <f>TEXT(DATOS[[#This Row],[Fecha Ingreso]],"mmmm")</f>
        <v>febrero</v>
      </c>
      <c r="J844" s="20" t="str">
        <f>TEXT(DATOS[[#This Row],[Fecha Ingreso]],"yyyy")</f>
        <v>2020</v>
      </c>
      <c r="K844" s="3">
        <v>4519</v>
      </c>
      <c r="L844" s="5">
        <v>434.46</v>
      </c>
    </row>
    <row r="845" spans="1:12" x14ac:dyDescent="0.3">
      <c r="A845" t="s">
        <v>849</v>
      </c>
      <c r="B845" t="s">
        <v>997</v>
      </c>
      <c r="C845">
        <f>LEN(DATOS[[#This Row],[Información]])</f>
        <v>21</v>
      </c>
      <c r="D845">
        <f>FIND("-",DATOS[[#This Row],[Información]])</f>
        <v>10</v>
      </c>
      <c r="E845" t="str">
        <f>LEFT(DATOS[[#This Row],[Información]],DATOS[[#This Row],[separador]]-1)</f>
        <v>Argentina</v>
      </c>
      <c r="F845" t="str">
        <f>RIGHT(DATOS[[#This Row],[Información]],DATOS[[#This Row],[Largo]]-DATOS[[#This Row],[separador]])</f>
        <v>Volcán Poás</v>
      </c>
      <c r="G845" s="2">
        <v>43870</v>
      </c>
      <c r="H845" s="19" t="str">
        <f>TEXT(DATOS[[#This Row],[Fecha Ingreso]],"ddd")</f>
        <v>dom</v>
      </c>
      <c r="I845" s="20" t="str">
        <f>TEXT(DATOS[[#This Row],[Fecha Ingreso]],"mmmm")</f>
        <v>febrero</v>
      </c>
      <c r="J845" s="20" t="str">
        <f>TEXT(DATOS[[#This Row],[Fecha Ingreso]],"yyyy")</f>
        <v>2020</v>
      </c>
      <c r="K845" s="3">
        <v>178</v>
      </c>
      <c r="L845" s="5">
        <v>411.89</v>
      </c>
    </row>
    <row r="846" spans="1:12" x14ac:dyDescent="0.3">
      <c r="A846" t="s">
        <v>850</v>
      </c>
      <c r="B846" t="s">
        <v>971</v>
      </c>
      <c r="C846">
        <f>LEN(DATOS[[#This Row],[Información]])</f>
        <v>21</v>
      </c>
      <c r="D846">
        <f>FIND("-",DATOS[[#This Row],[Información]])</f>
        <v>7</v>
      </c>
      <c r="E846" t="str">
        <f>LEFT(DATOS[[#This Row],[Información]],DATOS[[#This Row],[separador]]-1)</f>
        <v>España</v>
      </c>
      <c r="F846" t="str">
        <f>RIGHT(DATOS[[#This Row],[Información]],DATOS[[#This Row],[Largo]]-DATOS[[#This Row],[separador]])</f>
        <v>Manuel Antonio</v>
      </c>
      <c r="G846" s="2">
        <v>43886</v>
      </c>
      <c r="H846" s="19" t="str">
        <f>TEXT(DATOS[[#This Row],[Fecha Ingreso]],"ddd")</f>
        <v>mar</v>
      </c>
      <c r="I846" s="20" t="str">
        <f>TEXT(DATOS[[#This Row],[Fecha Ingreso]],"mmmm")</f>
        <v>febrero</v>
      </c>
      <c r="J846" s="20" t="str">
        <f>TEXT(DATOS[[#This Row],[Fecha Ingreso]],"yyyy")</f>
        <v>2020</v>
      </c>
      <c r="K846" s="3">
        <v>4780</v>
      </c>
      <c r="L846" s="5">
        <v>154.85</v>
      </c>
    </row>
    <row r="847" spans="1:12" x14ac:dyDescent="0.3">
      <c r="A847" t="s">
        <v>851</v>
      </c>
      <c r="B847" t="s">
        <v>1008</v>
      </c>
      <c r="C847">
        <f>LEN(DATOS[[#This Row],[Información]])</f>
        <v>15</v>
      </c>
      <c r="D847">
        <f>FIND("-",DATOS[[#This Row],[Información]])</f>
        <v>6</v>
      </c>
      <c r="E847" t="str">
        <f>LEFT(DATOS[[#This Row],[Información]],DATOS[[#This Row],[separador]]-1)</f>
        <v>China</v>
      </c>
      <c r="F847" t="str">
        <f>RIGHT(DATOS[[#This Row],[Información]],DATOS[[#This Row],[Largo]]-DATOS[[#This Row],[separador]])</f>
        <v>Sarapiquí</v>
      </c>
      <c r="G847" s="2">
        <v>43882</v>
      </c>
      <c r="H847" s="19" t="str">
        <f>TEXT(DATOS[[#This Row],[Fecha Ingreso]],"ddd")</f>
        <v>vie</v>
      </c>
      <c r="I847" s="20" t="str">
        <f>TEXT(DATOS[[#This Row],[Fecha Ingreso]],"mmmm")</f>
        <v>febrero</v>
      </c>
      <c r="J847" s="20" t="str">
        <f>TEXT(DATOS[[#This Row],[Fecha Ingreso]],"yyyy")</f>
        <v>2020</v>
      </c>
      <c r="K847" s="3">
        <v>9119</v>
      </c>
      <c r="L847" s="5">
        <v>121.71</v>
      </c>
    </row>
    <row r="848" spans="1:12" x14ac:dyDescent="0.3">
      <c r="A848" t="s">
        <v>852</v>
      </c>
      <c r="B848" t="s">
        <v>955</v>
      </c>
      <c r="C848">
        <f>LEN(DATOS[[#This Row],[Información]])</f>
        <v>21</v>
      </c>
      <c r="D848">
        <f>FIND("-",DATOS[[#This Row],[Información]])</f>
        <v>9</v>
      </c>
      <c r="E848" t="str">
        <f>LEFT(DATOS[[#This Row],[Información]],DATOS[[#This Row],[separador]]-1)</f>
        <v>Alemania</v>
      </c>
      <c r="F848" t="str">
        <f>RIGHT(DATOS[[#This Row],[Información]],DATOS[[#This Row],[Largo]]-DATOS[[#This Row],[separador]])</f>
        <v>Puerto Viejo</v>
      </c>
      <c r="G848" s="2">
        <v>43847</v>
      </c>
      <c r="H848" s="19" t="str">
        <f>TEXT(DATOS[[#This Row],[Fecha Ingreso]],"ddd")</f>
        <v>vie</v>
      </c>
      <c r="I848" s="20" t="str">
        <f>TEXT(DATOS[[#This Row],[Fecha Ingreso]],"mmmm")</f>
        <v>enero</v>
      </c>
      <c r="J848" s="20" t="str">
        <f>TEXT(DATOS[[#This Row],[Fecha Ingreso]],"yyyy")</f>
        <v>2020</v>
      </c>
      <c r="K848" s="3">
        <v>7976</v>
      </c>
      <c r="L848" s="5">
        <v>279.01</v>
      </c>
    </row>
    <row r="849" spans="1:12" x14ac:dyDescent="0.3">
      <c r="A849" t="s">
        <v>853</v>
      </c>
      <c r="B849" t="s">
        <v>1021</v>
      </c>
      <c r="C849">
        <f>LEN(DATOS[[#This Row],[Información]])</f>
        <v>18</v>
      </c>
      <c r="D849">
        <f>FIND("-",DATOS[[#This Row],[Información]])</f>
        <v>7</v>
      </c>
      <c r="E849" t="str">
        <f>LEFT(DATOS[[#This Row],[Información]],DATOS[[#This Row],[separador]]-1)</f>
        <v>Canadá</v>
      </c>
      <c r="F849" t="str">
        <f>RIGHT(DATOS[[#This Row],[Información]],DATOS[[#This Row],[Largo]]-DATOS[[#This Row],[separador]])</f>
        <v>Volcán Poás</v>
      </c>
      <c r="G849" s="2">
        <v>43875</v>
      </c>
      <c r="H849" s="19" t="str">
        <f>TEXT(DATOS[[#This Row],[Fecha Ingreso]],"ddd")</f>
        <v>vie</v>
      </c>
      <c r="I849" s="20" t="str">
        <f>TEXT(DATOS[[#This Row],[Fecha Ingreso]],"mmmm")</f>
        <v>febrero</v>
      </c>
      <c r="J849" s="20" t="str">
        <f>TEXT(DATOS[[#This Row],[Fecha Ingreso]],"yyyy")</f>
        <v>2020</v>
      </c>
      <c r="K849" s="3">
        <v>2496</v>
      </c>
      <c r="L849" s="5">
        <v>238.77</v>
      </c>
    </row>
    <row r="850" spans="1:12" x14ac:dyDescent="0.3">
      <c r="A850" t="s">
        <v>854</v>
      </c>
      <c r="B850" t="s">
        <v>1002</v>
      </c>
      <c r="C850">
        <f>LEN(DATOS[[#This Row],[Información]])</f>
        <v>18</v>
      </c>
      <c r="D850">
        <f>FIND("-",DATOS[[#This Row],[Información]])</f>
        <v>6</v>
      </c>
      <c r="E850" t="str">
        <f>LEFT(DATOS[[#This Row],[Información]],DATOS[[#This Row],[separador]]-1)</f>
        <v>China</v>
      </c>
      <c r="F850" t="str">
        <f>RIGHT(DATOS[[#This Row],[Información]],DATOS[[#This Row],[Largo]]-DATOS[[#This Row],[separador]])</f>
        <v>Puerto Viejo</v>
      </c>
      <c r="G850" s="2">
        <v>43851</v>
      </c>
      <c r="H850" s="19" t="str">
        <f>TEXT(DATOS[[#This Row],[Fecha Ingreso]],"ddd")</f>
        <v>mar</v>
      </c>
      <c r="I850" s="20" t="str">
        <f>TEXT(DATOS[[#This Row],[Fecha Ingreso]],"mmmm")</f>
        <v>enero</v>
      </c>
      <c r="J850" s="20" t="str">
        <f>TEXT(DATOS[[#This Row],[Fecha Ingreso]],"yyyy")</f>
        <v>2020</v>
      </c>
      <c r="K850" s="3">
        <v>9343</v>
      </c>
      <c r="L850" s="5">
        <v>80.78</v>
      </c>
    </row>
    <row r="851" spans="1:12" x14ac:dyDescent="0.3">
      <c r="A851" t="s">
        <v>855</v>
      </c>
      <c r="B851" t="s">
        <v>1015</v>
      </c>
      <c r="C851">
        <f>LEN(DATOS[[#This Row],[Información]])</f>
        <v>27</v>
      </c>
      <c r="D851">
        <f>FIND("-",DATOS[[#This Row],[Información]])</f>
        <v>15</v>
      </c>
      <c r="E851" t="str">
        <f>LEFT(DATOS[[#This Row],[Información]],DATOS[[#This Row],[separador]]-1)</f>
        <v>Estados Unidos</v>
      </c>
      <c r="F851" t="str">
        <f>RIGHT(DATOS[[#This Row],[Información]],DATOS[[#This Row],[Largo]]-DATOS[[#This Row],[separador]])</f>
        <v>Puerto Viejo</v>
      </c>
      <c r="G851" s="2">
        <v>43869</v>
      </c>
      <c r="H851" s="19" t="str">
        <f>TEXT(DATOS[[#This Row],[Fecha Ingreso]],"ddd")</f>
        <v>sáb</v>
      </c>
      <c r="I851" s="20" t="str">
        <f>TEXT(DATOS[[#This Row],[Fecha Ingreso]],"mmmm")</f>
        <v>febrero</v>
      </c>
      <c r="J851" s="20" t="str">
        <f>TEXT(DATOS[[#This Row],[Fecha Ingreso]],"yyyy")</f>
        <v>2020</v>
      </c>
      <c r="K851" s="3">
        <v>256</v>
      </c>
      <c r="L851" s="5">
        <v>361.92</v>
      </c>
    </row>
    <row r="852" spans="1:12" x14ac:dyDescent="0.3">
      <c r="A852" t="s">
        <v>856</v>
      </c>
      <c r="B852" t="s">
        <v>1003</v>
      </c>
      <c r="C852">
        <f>LEN(DATOS[[#This Row],[Información]])</f>
        <v>14</v>
      </c>
      <c r="D852">
        <f>FIND("-",DATOS[[#This Row],[Información]])</f>
        <v>7</v>
      </c>
      <c r="E852" t="str">
        <f>LEFT(DATOS[[#This Row],[Información]],DATOS[[#This Row],[separador]]-1)</f>
        <v>Canadá</v>
      </c>
      <c r="F852" t="str">
        <f>RIGHT(DATOS[[#This Row],[Información]],DATOS[[#This Row],[Largo]]-DATOS[[#This Row],[separador]])</f>
        <v>Liberia</v>
      </c>
      <c r="G852" s="2">
        <v>43856</v>
      </c>
      <c r="H852" s="19" t="str">
        <f>TEXT(DATOS[[#This Row],[Fecha Ingreso]],"ddd")</f>
        <v>dom</v>
      </c>
      <c r="I852" s="20" t="str">
        <f>TEXT(DATOS[[#This Row],[Fecha Ingreso]],"mmmm")</f>
        <v>enero</v>
      </c>
      <c r="J852" s="20" t="str">
        <f>TEXT(DATOS[[#This Row],[Fecha Ingreso]],"yyyy")</f>
        <v>2020</v>
      </c>
      <c r="K852" s="3">
        <v>5522</v>
      </c>
      <c r="L852" s="5">
        <v>244.19</v>
      </c>
    </row>
    <row r="853" spans="1:12" x14ac:dyDescent="0.3">
      <c r="A853" t="s">
        <v>857</v>
      </c>
      <c r="B853" t="s">
        <v>970</v>
      </c>
      <c r="C853">
        <f>LEN(DATOS[[#This Row],[Información]])</f>
        <v>24</v>
      </c>
      <c r="D853">
        <f>FIND("-",DATOS[[#This Row],[Información]])</f>
        <v>15</v>
      </c>
      <c r="E853" t="str">
        <f>LEFT(DATOS[[#This Row],[Información]],DATOS[[#This Row],[separador]]-1)</f>
        <v>Estados Unidos</v>
      </c>
      <c r="F853" t="str">
        <f>RIGHT(DATOS[[#This Row],[Información]],DATOS[[#This Row],[Largo]]-DATOS[[#This Row],[separador]])</f>
        <v>Sarapiquí</v>
      </c>
      <c r="G853" s="2">
        <v>43831</v>
      </c>
      <c r="H853" s="19" t="str">
        <f>TEXT(DATOS[[#This Row],[Fecha Ingreso]],"ddd")</f>
        <v>mié</v>
      </c>
      <c r="I853" s="20" t="str">
        <f>TEXT(DATOS[[#This Row],[Fecha Ingreso]],"mmmm")</f>
        <v>enero</v>
      </c>
      <c r="J853" s="20" t="str">
        <f>TEXT(DATOS[[#This Row],[Fecha Ingreso]],"yyyy")</f>
        <v>2020</v>
      </c>
      <c r="K853" s="3">
        <v>8855</v>
      </c>
      <c r="L853" s="5">
        <v>94.29</v>
      </c>
    </row>
    <row r="854" spans="1:12" x14ac:dyDescent="0.3">
      <c r="A854" t="s">
        <v>858</v>
      </c>
      <c r="B854" t="s">
        <v>971</v>
      </c>
      <c r="C854">
        <f>LEN(DATOS[[#This Row],[Información]])</f>
        <v>21</v>
      </c>
      <c r="D854">
        <f>FIND("-",DATOS[[#This Row],[Información]])</f>
        <v>7</v>
      </c>
      <c r="E854" t="str">
        <f>LEFT(DATOS[[#This Row],[Información]],DATOS[[#This Row],[separador]]-1)</f>
        <v>España</v>
      </c>
      <c r="F854" t="str">
        <f>RIGHT(DATOS[[#This Row],[Información]],DATOS[[#This Row],[Largo]]-DATOS[[#This Row],[separador]])</f>
        <v>Manuel Antonio</v>
      </c>
      <c r="G854" s="2">
        <v>43863</v>
      </c>
      <c r="H854" s="19" t="str">
        <f>TEXT(DATOS[[#This Row],[Fecha Ingreso]],"ddd")</f>
        <v>dom</v>
      </c>
      <c r="I854" s="20" t="str">
        <f>TEXT(DATOS[[#This Row],[Fecha Ingreso]],"mmmm")</f>
        <v>febrero</v>
      </c>
      <c r="J854" s="20" t="str">
        <f>TEXT(DATOS[[#This Row],[Fecha Ingreso]],"yyyy")</f>
        <v>2020</v>
      </c>
      <c r="K854" s="3">
        <v>5338</v>
      </c>
      <c r="L854" s="5">
        <v>277.01</v>
      </c>
    </row>
    <row r="855" spans="1:12" x14ac:dyDescent="0.3">
      <c r="A855" t="s">
        <v>859</v>
      </c>
      <c r="B855" t="s">
        <v>977</v>
      </c>
      <c r="C855">
        <f>LEN(DATOS[[#This Row],[Información]])</f>
        <v>20</v>
      </c>
      <c r="D855">
        <f>FIND("-",DATOS[[#This Row],[Información]])</f>
        <v>12</v>
      </c>
      <c r="E855" t="str">
        <f>LEFT(DATOS[[#This Row],[Información]],DATOS[[#This Row],[separador]]-1)</f>
        <v>Reino Unido</v>
      </c>
      <c r="F855" t="str">
        <f>RIGHT(DATOS[[#This Row],[Información]],DATOS[[#This Row],[Largo]]-DATOS[[#This Row],[separador]])</f>
        <v>San José</v>
      </c>
      <c r="G855" s="2">
        <v>43840</v>
      </c>
      <c r="H855" s="19" t="str">
        <f>TEXT(DATOS[[#This Row],[Fecha Ingreso]],"ddd")</f>
        <v>vie</v>
      </c>
      <c r="I855" s="20" t="str">
        <f>TEXT(DATOS[[#This Row],[Fecha Ingreso]],"mmmm")</f>
        <v>enero</v>
      </c>
      <c r="J855" s="20" t="str">
        <f>TEXT(DATOS[[#This Row],[Fecha Ingreso]],"yyyy")</f>
        <v>2020</v>
      </c>
      <c r="K855" s="3">
        <v>670</v>
      </c>
      <c r="L855" s="5">
        <v>389.57</v>
      </c>
    </row>
    <row r="856" spans="1:12" x14ac:dyDescent="0.3">
      <c r="A856" t="s">
        <v>860</v>
      </c>
      <c r="B856" t="s">
        <v>982</v>
      </c>
      <c r="C856">
        <f>LEN(DATOS[[#This Row],[Información]])</f>
        <v>18</v>
      </c>
      <c r="D856">
        <f>FIND("-",DATOS[[#This Row],[Información]])</f>
        <v>7</v>
      </c>
      <c r="E856" t="str">
        <f>LEFT(DATOS[[#This Row],[Información]],DATOS[[#This Row],[separador]]-1)</f>
        <v>México</v>
      </c>
      <c r="F856" t="str">
        <f>RIGHT(DATOS[[#This Row],[Información]],DATOS[[#This Row],[Largo]]-DATOS[[#This Row],[separador]])</f>
        <v>Volcán Poás</v>
      </c>
      <c r="G856" s="2">
        <v>43853</v>
      </c>
      <c r="H856" s="19" t="str">
        <f>TEXT(DATOS[[#This Row],[Fecha Ingreso]],"ddd")</f>
        <v>jue</v>
      </c>
      <c r="I856" s="20" t="str">
        <f>TEXT(DATOS[[#This Row],[Fecha Ingreso]],"mmmm")</f>
        <v>enero</v>
      </c>
      <c r="J856" s="20" t="str">
        <f>TEXT(DATOS[[#This Row],[Fecha Ingreso]],"yyyy")</f>
        <v>2020</v>
      </c>
      <c r="K856" s="3">
        <v>1560</v>
      </c>
      <c r="L856" s="5">
        <v>291.12</v>
      </c>
    </row>
    <row r="857" spans="1:12" x14ac:dyDescent="0.3">
      <c r="A857" t="s">
        <v>861</v>
      </c>
      <c r="B857" t="s">
        <v>1012</v>
      </c>
      <c r="C857">
        <f>LEN(DATOS[[#This Row],[Información]])</f>
        <v>17</v>
      </c>
      <c r="D857">
        <f>FIND("-",DATOS[[#This Row],[Información]])</f>
        <v>7</v>
      </c>
      <c r="E857" t="str">
        <f>LEFT(DATOS[[#This Row],[Información]],DATOS[[#This Row],[separador]]-1)</f>
        <v>España</v>
      </c>
      <c r="F857" t="str">
        <f>RIGHT(DATOS[[#This Row],[Información]],DATOS[[#This Row],[Largo]]-DATOS[[#This Row],[separador]])</f>
        <v>Dominicana</v>
      </c>
      <c r="G857" s="2">
        <v>43865</v>
      </c>
      <c r="H857" s="19" t="str">
        <f>TEXT(DATOS[[#This Row],[Fecha Ingreso]],"ddd")</f>
        <v>mar</v>
      </c>
      <c r="I857" s="20" t="str">
        <f>TEXT(DATOS[[#This Row],[Fecha Ingreso]],"mmmm")</f>
        <v>febrero</v>
      </c>
      <c r="J857" s="20" t="str">
        <f>TEXT(DATOS[[#This Row],[Fecha Ingreso]],"yyyy")</f>
        <v>2020</v>
      </c>
      <c r="K857" s="3">
        <v>1013</v>
      </c>
      <c r="L857" s="5">
        <v>175.33</v>
      </c>
    </row>
    <row r="858" spans="1:12" x14ac:dyDescent="0.3">
      <c r="A858" t="s">
        <v>862</v>
      </c>
      <c r="B858" t="s">
        <v>970</v>
      </c>
      <c r="C858">
        <f>LEN(DATOS[[#This Row],[Información]])</f>
        <v>24</v>
      </c>
      <c r="D858">
        <f>FIND("-",DATOS[[#This Row],[Información]])</f>
        <v>15</v>
      </c>
      <c r="E858" t="str">
        <f>LEFT(DATOS[[#This Row],[Información]],DATOS[[#This Row],[separador]]-1)</f>
        <v>Estados Unidos</v>
      </c>
      <c r="F858" t="str">
        <f>RIGHT(DATOS[[#This Row],[Información]],DATOS[[#This Row],[Largo]]-DATOS[[#This Row],[separador]])</f>
        <v>Sarapiquí</v>
      </c>
      <c r="G858" s="2">
        <v>43853</v>
      </c>
      <c r="H858" s="19" t="str">
        <f>TEXT(DATOS[[#This Row],[Fecha Ingreso]],"ddd")</f>
        <v>jue</v>
      </c>
      <c r="I858" s="20" t="str">
        <f>TEXT(DATOS[[#This Row],[Fecha Ingreso]],"mmmm")</f>
        <v>enero</v>
      </c>
      <c r="J858" s="20" t="str">
        <f>TEXT(DATOS[[#This Row],[Fecha Ingreso]],"yyyy")</f>
        <v>2020</v>
      </c>
      <c r="K858" s="3">
        <v>4018</v>
      </c>
      <c r="L858" s="5">
        <v>336.74</v>
      </c>
    </row>
    <row r="859" spans="1:12" x14ac:dyDescent="0.3">
      <c r="A859" t="s">
        <v>863</v>
      </c>
      <c r="B859" t="s">
        <v>1011</v>
      </c>
      <c r="C859">
        <f>LEN(DATOS[[#This Row],[Información]])</f>
        <v>17</v>
      </c>
      <c r="D859">
        <f>FIND("-",DATOS[[#This Row],[Información]])</f>
        <v>9</v>
      </c>
      <c r="E859" t="str">
        <f>LEFT(DATOS[[#This Row],[Información]],DATOS[[#This Row],[separador]]-1)</f>
        <v>Alemania</v>
      </c>
      <c r="F859" t="str">
        <f>RIGHT(DATOS[[#This Row],[Información]],DATOS[[#This Row],[Largo]]-DATOS[[#This Row],[separador]])</f>
        <v>San José</v>
      </c>
      <c r="G859" s="2">
        <v>43854</v>
      </c>
      <c r="H859" s="19" t="str">
        <f>TEXT(DATOS[[#This Row],[Fecha Ingreso]],"ddd")</f>
        <v>vie</v>
      </c>
      <c r="I859" s="20" t="str">
        <f>TEXT(DATOS[[#This Row],[Fecha Ingreso]],"mmmm")</f>
        <v>enero</v>
      </c>
      <c r="J859" s="20" t="str">
        <f>TEXT(DATOS[[#This Row],[Fecha Ingreso]],"yyyy")</f>
        <v>2020</v>
      </c>
      <c r="K859" s="3">
        <v>4802</v>
      </c>
      <c r="L859" s="5">
        <v>393.38</v>
      </c>
    </row>
    <row r="860" spans="1:12" x14ac:dyDescent="0.3">
      <c r="A860" t="s">
        <v>864</v>
      </c>
      <c r="B860" t="s">
        <v>974</v>
      </c>
      <c r="C860">
        <f>LEN(DATOS[[#This Row],[Información]])</f>
        <v>23</v>
      </c>
      <c r="D860">
        <f>FIND("-",DATOS[[#This Row],[Información]])</f>
        <v>9</v>
      </c>
      <c r="E860" t="str">
        <f>LEFT(DATOS[[#This Row],[Información]],DATOS[[#This Row],[separador]]-1)</f>
        <v>Alemania</v>
      </c>
      <c r="F860" t="str">
        <f>RIGHT(DATOS[[#This Row],[Información]],DATOS[[#This Row],[Largo]]-DATOS[[#This Row],[separador]])</f>
        <v>Manuel Antonio</v>
      </c>
      <c r="G860" s="2">
        <v>43852</v>
      </c>
      <c r="H860" s="19" t="str">
        <f>TEXT(DATOS[[#This Row],[Fecha Ingreso]],"ddd")</f>
        <v>mié</v>
      </c>
      <c r="I860" s="20" t="str">
        <f>TEXT(DATOS[[#This Row],[Fecha Ingreso]],"mmmm")</f>
        <v>enero</v>
      </c>
      <c r="J860" s="20" t="str">
        <f>TEXT(DATOS[[#This Row],[Fecha Ingreso]],"yyyy")</f>
        <v>2020</v>
      </c>
      <c r="K860" s="3">
        <v>2381</v>
      </c>
      <c r="L860" s="5">
        <v>229.51</v>
      </c>
    </row>
    <row r="861" spans="1:12" x14ac:dyDescent="0.3">
      <c r="A861" t="s">
        <v>865</v>
      </c>
      <c r="B861" t="s">
        <v>994</v>
      </c>
      <c r="C861">
        <f>LEN(DATOS[[#This Row],[Información]])</f>
        <v>14</v>
      </c>
      <c r="D861">
        <f>FIND("-",DATOS[[#This Row],[Información]])</f>
        <v>7</v>
      </c>
      <c r="E861" t="str">
        <f>LEFT(DATOS[[#This Row],[Información]],DATOS[[#This Row],[separador]]-1)</f>
        <v>España</v>
      </c>
      <c r="F861" t="str">
        <f>RIGHT(DATOS[[#This Row],[Información]],DATOS[[#This Row],[Largo]]-DATOS[[#This Row],[separador]])</f>
        <v>Fortuna</v>
      </c>
      <c r="G861" s="2">
        <v>43841</v>
      </c>
      <c r="H861" s="19" t="str">
        <f>TEXT(DATOS[[#This Row],[Fecha Ingreso]],"ddd")</f>
        <v>sáb</v>
      </c>
      <c r="I861" s="20" t="str">
        <f>TEXT(DATOS[[#This Row],[Fecha Ingreso]],"mmmm")</f>
        <v>enero</v>
      </c>
      <c r="J861" s="20" t="str">
        <f>TEXT(DATOS[[#This Row],[Fecha Ingreso]],"yyyy")</f>
        <v>2020</v>
      </c>
      <c r="K861" s="3">
        <v>5441</v>
      </c>
      <c r="L861" s="5">
        <v>129.38999999999999</v>
      </c>
    </row>
    <row r="862" spans="1:12" x14ac:dyDescent="0.3">
      <c r="A862" t="s">
        <v>866</v>
      </c>
      <c r="B862" t="s">
        <v>1022</v>
      </c>
      <c r="C862">
        <f>LEN(DATOS[[#This Row],[Información]])</f>
        <v>16</v>
      </c>
      <c r="D862">
        <f>FIND("-",DATOS[[#This Row],[Información]])</f>
        <v>7</v>
      </c>
      <c r="E862" t="str">
        <f>LEFT(DATOS[[#This Row],[Información]],DATOS[[#This Row],[separador]]-1)</f>
        <v>Canadá</v>
      </c>
      <c r="F862" t="str">
        <f>RIGHT(DATOS[[#This Row],[Información]],DATOS[[#This Row],[Largo]]-DATOS[[#This Row],[separador]])</f>
        <v>Sarapiquí</v>
      </c>
      <c r="G862" s="2">
        <v>43885</v>
      </c>
      <c r="H862" s="19" t="str">
        <f>TEXT(DATOS[[#This Row],[Fecha Ingreso]],"ddd")</f>
        <v>lun</v>
      </c>
      <c r="I862" s="20" t="str">
        <f>TEXT(DATOS[[#This Row],[Fecha Ingreso]],"mmmm")</f>
        <v>febrero</v>
      </c>
      <c r="J862" s="20" t="str">
        <f>TEXT(DATOS[[#This Row],[Fecha Ingreso]],"yyyy")</f>
        <v>2020</v>
      </c>
      <c r="K862" s="3">
        <v>5097</v>
      </c>
      <c r="L862" s="5">
        <v>222.29</v>
      </c>
    </row>
    <row r="863" spans="1:12" x14ac:dyDescent="0.3">
      <c r="A863" t="s">
        <v>867</v>
      </c>
      <c r="B863" t="s">
        <v>980</v>
      </c>
      <c r="C863">
        <f>LEN(DATOS[[#This Row],[Información]])</f>
        <v>17</v>
      </c>
      <c r="D863">
        <f>FIND("-",DATOS[[#This Row],[Información]])</f>
        <v>7</v>
      </c>
      <c r="E863" t="str">
        <f>LEFT(DATOS[[#This Row],[Información]],DATOS[[#This Row],[separador]]-1)</f>
        <v>Canadá</v>
      </c>
      <c r="F863" t="str">
        <f>RIGHT(DATOS[[#This Row],[Información]],DATOS[[#This Row],[Largo]]-DATOS[[#This Row],[separador]])</f>
        <v>Dominicana</v>
      </c>
      <c r="G863" s="2">
        <v>43870</v>
      </c>
      <c r="H863" s="19" t="str">
        <f>TEXT(DATOS[[#This Row],[Fecha Ingreso]],"ddd")</f>
        <v>dom</v>
      </c>
      <c r="I863" s="20" t="str">
        <f>TEXT(DATOS[[#This Row],[Fecha Ingreso]],"mmmm")</f>
        <v>febrero</v>
      </c>
      <c r="J863" s="20" t="str">
        <f>TEXT(DATOS[[#This Row],[Fecha Ingreso]],"yyyy")</f>
        <v>2020</v>
      </c>
      <c r="K863" s="3">
        <v>2789</v>
      </c>
      <c r="L863" s="5">
        <v>496.08</v>
      </c>
    </row>
    <row r="864" spans="1:12" x14ac:dyDescent="0.3">
      <c r="A864" t="s">
        <v>868</v>
      </c>
      <c r="B864" t="s">
        <v>1007</v>
      </c>
      <c r="C864">
        <f>LEN(DATOS[[#This Row],[Información]])</f>
        <v>15</v>
      </c>
      <c r="D864">
        <f>FIND("-",DATOS[[#This Row],[Información]])</f>
        <v>7</v>
      </c>
      <c r="E864" t="str">
        <f>LEFT(DATOS[[#This Row],[Información]],DATOS[[#This Row],[separador]]-1)</f>
        <v>México</v>
      </c>
      <c r="F864" t="str">
        <f>RIGHT(DATOS[[#This Row],[Información]],DATOS[[#This Row],[Largo]]-DATOS[[#This Row],[separador]])</f>
        <v>San José</v>
      </c>
      <c r="G864" s="2">
        <v>43883</v>
      </c>
      <c r="H864" s="19" t="str">
        <f>TEXT(DATOS[[#This Row],[Fecha Ingreso]],"ddd")</f>
        <v>sáb</v>
      </c>
      <c r="I864" s="20" t="str">
        <f>TEXT(DATOS[[#This Row],[Fecha Ingreso]],"mmmm")</f>
        <v>febrero</v>
      </c>
      <c r="J864" s="20" t="str">
        <f>TEXT(DATOS[[#This Row],[Fecha Ingreso]],"yyyy")</f>
        <v>2020</v>
      </c>
      <c r="K864" s="3">
        <v>9132</v>
      </c>
      <c r="L864" s="5">
        <v>239.49</v>
      </c>
    </row>
    <row r="865" spans="1:12" x14ac:dyDescent="0.3">
      <c r="A865" t="s">
        <v>869</v>
      </c>
      <c r="B865" t="s">
        <v>1010</v>
      </c>
      <c r="C865">
        <f>LEN(DATOS[[#This Row],[Información]])</f>
        <v>20</v>
      </c>
      <c r="D865">
        <f>FIND("-",DATOS[[#This Row],[Información]])</f>
        <v>10</v>
      </c>
      <c r="E865" t="str">
        <f>LEFT(DATOS[[#This Row],[Información]],DATOS[[#This Row],[separador]]-1)</f>
        <v>Argentina</v>
      </c>
      <c r="F865" t="str">
        <f>RIGHT(DATOS[[#This Row],[Información]],DATOS[[#This Row],[Largo]]-DATOS[[#This Row],[separador]])</f>
        <v>Dominicana</v>
      </c>
      <c r="G865" s="2">
        <v>43844</v>
      </c>
      <c r="H865" s="19" t="str">
        <f>TEXT(DATOS[[#This Row],[Fecha Ingreso]],"ddd")</f>
        <v>mar</v>
      </c>
      <c r="I865" s="20" t="str">
        <f>TEXT(DATOS[[#This Row],[Fecha Ingreso]],"mmmm")</f>
        <v>enero</v>
      </c>
      <c r="J865" s="20" t="str">
        <f>TEXT(DATOS[[#This Row],[Fecha Ingreso]],"yyyy")</f>
        <v>2020</v>
      </c>
      <c r="K865" s="3">
        <v>5012</v>
      </c>
      <c r="L865" s="5">
        <v>412.95</v>
      </c>
    </row>
    <row r="866" spans="1:12" x14ac:dyDescent="0.3">
      <c r="A866" t="s">
        <v>870</v>
      </c>
      <c r="B866" t="s">
        <v>982</v>
      </c>
      <c r="C866">
        <f>LEN(DATOS[[#This Row],[Información]])</f>
        <v>18</v>
      </c>
      <c r="D866">
        <f>FIND("-",DATOS[[#This Row],[Información]])</f>
        <v>7</v>
      </c>
      <c r="E866" t="str">
        <f>LEFT(DATOS[[#This Row],[Información]],DATOS[[#This Row],[separador]]-1)</f>
        <v>México</v>
      </c>
      <c r="F866" t="str">
        <f>RIGHT(DATOS[[#This Row],[Información]],DATOS[[#This Row],[Largo]]-DATOS[[#This Row],[separador]])</f>
        <v>Volcán Poás</v>
      </c>
      <c r="G866" s="2">
        <v>43848</v>
      </c>
      <c r="H866" s="19" t="str">
        <f>TEXT(DATOS[[#This Row],[Fecha Ingreso]],"ddd")</f>
        <v>sáb</v>
      </c>
      <c r="I866" s="20" t="str">
        <f>TEXT(DATOS[[#This Row],[Fecha Ingreso]],"mmmm")</f>
        <v>enero</v>
      </c>
      <c r="J866" s="20" t="str">
        <f>TEXT(DATOS[[#This Row],[Fecha Ingreso]],"yyyy")</f>
        <v>2020</v>
      </c>
      <c r="K866" s="3">
        <v>9494</v>
      </c>
      <c r="L866" s="5">
        <v>371.24</v>
      </c>
    </row>
    <row r="867" spans="1:12" x14ac:dyDescent="0.3">
      <c r="A867" t="s">
        <v>871</v>
      </c>
      <c r="B867" t="s">
        <v>957</v>
      </c>
      <c r="C867">
        <f>LEN(DATOS[[#This Row],[Información]])</f>
        <v>24</v>
      </c>
      <c r="D867">
        <f>FIND("-",DATOS[[#This Row],[Información]])</f>
        <v>10</v>
      </c>
      <c r="E867" t="str">
        <f>LEFT(DATOS[[#This Row],[Información]],DATOS[[#This Row],[separador]]-1)</f>
        <v>Argentina</v>
      </c>
      <c r="F867" t="str">
        <f>RIGHT(DATOS[[#This Row],[Información]],DATOS[[#This Row],[Largo]]-DATOS[[#This Row],[separador]])</f>
        <v>Manuel Antonio</v>
      </c>
      <c r="G867" s="2">
        <v>43871</v>
      </c>
      <c r="H867" s="19" t="str">
        <f>TEXT(DATOS[[#This Row],[Fecha Ingreso]],"ddd")</f>
        <v>lun</v>
      </c>
      <c r="I867" s="20" t="str">
        <f>TEXT(DATOS[[#This Row],[Fecha Ingreso]],"mmmm")</f>
        <v>febrero</v>
      </c>
      <c r="J867" s="20" t="str">
        <f>TEXT(DATOS[[#This Row],[Fecha Ingreso]],"yyyy")</f>
        <v>2020</v>
      </c>
      <c r="K867" s="3">
        <v>5714</v>
      </c>
      <c r="L867" s="5">
        <v>55.27</v>
      </c>
    </row>
    <row r="868" spans="1:12" x14ac:dyDescent="0.3">
      <c r="A868" t="s">
        <v>872</v>
      </c>
      <c r="B868" t="s">
        <v>1000</v>
      </c>
      <c r="C868">
        <f>LEN(DATOS[[#This Row],[Información]])</f>
        <v>18</v>
      </c>
      <c r="D868">
        <f>FIND("-",DATOS[[#This Row],[Información]])</f>
        <v>7</v>
      </c>
      <c r="E868" t="str">
        <f>LEFT(DATOS[[#This Row],[Información]],DATOS[[#This Row],[separador]]-1)</f>
        <v>España</v>
      </c>
      <c r="F868" t="str">
        <f>RIGHT(DATOS[[#This Row],[Información]],DATOS[[#This Row],[Largo]]-DATOS[[#This Row],[separador]])</f>
        <v>Volcán Poás</v>
      </c>
      <c r="G868" s="2">
        <v>43855</v>
      </c>
      <c r="H868" s="19" t="str">
        <f>TEXT(DATOS[[#This Row],[Fecha Ingreso]],"ddd")</f>
        <v>sáb</v>
      </c>
      <c r="I868" s="20" t="str">
        <f>TEXT(DATOS[[#This Row],[Fecha Ingreso]],"mmmm")</f>
        <v>enero</v>
      </c>
      <c r="J868" s="20" t="str">
        <f>TEXT(DATOS[[#This Row],[Fecha Ingreso]],"yyyy")</f>
        <v>2020</v>
      </c>
      <c r="K868" s="3">
        <v>5371</v>
      </c>
      <c r="L868" s="5">
        <v>179.82</v>
      </c>
    </row>
    <row r="869" spans="1:12" x14ac:dyDescent="0.3">
      <c r="A869" t="s">
        <v>873</v>
      </c>
      <c r="B869" t="s">
        <v>1004</v>
      </c>
      <c r="C869">
        <f>LEN(DATOS[[#This Row],[Información]])</f>
        <v>18</v>
      </c>
      <c r="D869">
        <f>FIND("-",DATOS[[#This Row],[Información]])</f>
        <v>7</v>
      </c>
      <c r="E869" t="str">
        <f>LEFT(DATOS[[#This Row],[Información]],DATOS[[#This Row],[separador]]-1)</f>
        <v>México</v>
      </c>
      <c r="F869" t="str">
        <f>RIGHT(DATOS[[#This Row],[Información]],DATOS[[#This Row],[Largo]]-DATOS[[#This Row],[separador]])</f>
        <v>Río Celeste</v>
      </c>
      <c r="G869" s="2">
        <v>43834</v>
      </c>
      <c r="H869" s="19" t="str">
        <f>TEXT(DATOS[[#This Row],[Fecha Ingreso]],"ddd")</f>
        <v>sáb</v>
      </c>
      <c r="I869" s="20" t="str">
        <f>TEXT(DATOS[[#This Row],[Fecha Ingreso]],"mmmm")</f>
        <v>enero</v>
      </c>
      <c r="J869" s="20" t="str">
        <f>TEXT(DATOS[[#This Row],[Fecha Ingreso]],"yyyy")</f>
        <v>2020</v>
      </c>
      <c r="K869" s="3">
        <v>8505</v>
      </c>
      <c r="L869" s="5">
        <v>107.7</v>
      </c>
    </row>
    <row r="870" spans="1:12" x14ac:dyDescent="0.3">
      <c r="A870" t="s">
        <v>874</v>
      </c>
      <c r="B870" t="s">
        <v>1007</v>
      </c>
      <c r="C870">
        <f>LEN(DATOS[[#This Row],[Información]])</f>
        <v>15</v>
      </c>
      <c r="D870">
        <f>FIND("-",DATOS[[#This Row],[Información]])</f>
        <v>7</v>
      </c>
      <c r="E870" t="str">
        <f>LEFT(DATOS[[#This Row],[Información]],DATOS[[#This Row],[separador]]-1)</f>
        <v>México</v>
      </c>
      <c r="F870" t="str">
        <f>RIGHT(DATOS[[#This Row],[Información]],DATOS[[#This Row],[Largo]]-DATOS[[#This Row],[separador]])</f>
        <v>San José</v>
      </c>
      <c r="G870" s="2">
        <v>43847</v>
      </c>
      <c r="H870" s="19" t="str">
        <f>TEXT(DATOS[[#This Row],[Fecha Ingreso]],"ddd")</f>
        <v>vie</v>
      </c>
      <c r="I870" s="20" t="str">
        <f>TEXT(DATOS[[#This Row],[Fecha Ingreso]],"mmmm")</f>
        <v>enero</v>
      </c>
      <c r="J870" s="20" t="str">
        <f>TEXT(DATOS[[#This Row],[Fecha Ingreso]],"yyyy")</f>
        <v>2020</v>
      </c>
      <c r="K870" s="3">
        <v>5918</v>
      </c>
      <c r="L870" s="5">
        <v>218.69</v>
      </c>
    </row>
    <row r="871" spans="1:12" x14ac:dyDescent="0.3">
      <c r="A871" t="s">
        <v>875</v>
      </c>
      <c r="B871" t="s">
        <v>1006</v>
      </c>
      <c r="C871">
        <f>LEN(DATOS[[#This Row],[Información]])</f>
        <v>22</v>
      </c>
      <c r="D871">
        <f>FIND("-",DATOS[[#This Row],[Información]])</f>
        <v>15</v>
      </c>
      <c r="E871" t="str">
        <f>LEFT(DATOS[[#This Row],[Información]],DATOS[[#This Row],[separador]]-1)</f>
        <v>Estados Unidos</v>
      </c>
      <c r="F871" t="str">
        <f>RIGHT(DATOS[[#This Row],[Información]],DATOS[[#This Row],[Largo]]-DATOS[[#This Row],[separador]])</f>
        <v>Liberia</v>
      </c>
      <c r="G871" s="2">
        <v>43858</v>
      </c>
      <c r="H871" s="19" t="str">
        <f>TEXT(DATOS[[#This Row],[Fecha Ingreso]],"ddd")</f>
        <v>mar</v>
      </c>
      <c r="I871" s="20" t="str">
        <f>TEXT(DATOS[[#This Row],[Fecha Ingreso]],"mmmm")</f>
        <v>enero</v>
      </c>
      <c r="J871" s="20" t="str">
        <f>TEXT(DATOS[[#This Row],[Fecha Ingreso]],"yyyy")</f>
        <v>2020</v>
      </c>
      <c r="K871" s="3">
        <v>9655</v>
      </c>
      <c r="L871" s="5">
        <v>312.27999999999997</v>
      </c>
    </row>
    <row r="872" spans="1:12" x14ac:dyDescent="0.3">
      <c r="A872" t="s">
        <v>876</v>
      </c>
      <c r="B872" t="s">
        <v>1012</v>
      </c>
      <c r="C872">
        <f>LEN(DATOS[[#This Row],[Información]])</f>
        <v>17</v>
      </c>
      <c r="D872">
        <f>FIND("-",DATOS[[#This Row],[Información]])</f>
        <v>7</v>
      </c>
      <c r="E872" t="str">
        <f>LEFT(DATOS[[#This Row],[Información]],DATOS[[#This Row],[separador]]-1)</f>
        <v>España</v>
      </c>
      <c r="F872" t="str">
        <f>RIGHT(DATOS[[#This Row],[Información]],DATOS[[#This Row],[Largo]]-DATOS[[#This Row],[separador]])</f>
        <v>Dominicana</v>
      </c>
      <c r="G872" s="2">
        <v>43868</v>
      </c>
      <c r="H872" s="19" t="str">
        <f>TEXT(DATOS[[#This Row],[Fecha Ingreso]],"ddd")</f>
        <v>vie</v>
      </c>
      <c r="I872" s="20" t="str">
        <f>TEXT(DATOS[[#This Row],[Fecha Ingreso]],"mmmm")</f>
        <v>febrero</v>
      </c>
      <c r="J872" s="20" t="str">
        <f>TEXT(DATOS[[#This Row],[Fecha Ingreso]],"yyyy")</f>
        <v>2020</v>
      </c>
      <c r="K872" s="3">
        <v>7375</v>
      </c>
      <c r="L872" s="5">
        <v>321.01</v>
      </c>
    </row>
    <row r="873" spans="1:12" x14ac:dyDescent="0.3">
      <c r="A873" t="s">
        <v>877</v>
      </c>
      <c r="B873" t="s">
        <v>963</v>
      </c>
      <c r="C873">
        <f>LEN(DATOS[[#This Row],[Información]])</f>
        <v>15</v>
      </c>
      <c r="D873">
        <f>FIND("-",DATOS[[#This Row],[Información]])</f>
        <v>7</v>
      </c>
      <c r="E873" t="str">
        <f>LEFT(DATOS[[#This Row],[Información]],DATOS[[#This Row],[separador]]-1)</f>
        <v>España</v>
      </c>
      <c r="F873" t="str">
        <f>RIGHT(DATOS[[#This Row],[Información]],DATOS[[#This Row],[Largo]]-DATOS[[#This Row],[separador]])</f>
        <v>San José</v>
      </c>
      <c r="G873" s="2">
        <v>43832</v>
      </c>
      <c r="H873" s="19" t="str">
        <f>TEXT(DATOS[[#This Row],[Fecha Ingreso]],"ddd")</f>
        <v>jue</v>
      </c>
      <c r="I873" s="20" t="str">
        <f>TEXT(DATOS[[#This Row],[Fecha Ingreso]],"mmmm")</f>
        <v>enero</v>
      </c>
      <c r="J873" s="20" t="str">
        <f>TEXT(DATOS[[#This Row],[Fecha Ingreso]],"yyyy")</f>
        <v>2020</v>
      </c>
      <c r="K873" s="3">
        <v>9932</v>
      </c>
      <c r="L873" s="5">
        <v>198.15</v>
      </c>
    </row>
    <row r="874" spans="1:12" x14ac:dyDescent="0.3">
      <c r="A874" t="s">
        <v>878</v>
      </c>
      <c r="B874" t="s">
        <v>986</v>
      </c>
      <c r="C874">
        <f>LEN(DATOS[[#This Row],[Información]])</f>
        <v>13</v>
      </c>
      <c r="D874">
        <f>FIND("-",DATOS[[#This Row],[Información]])</f>
        <v>6</v>
      </c>
      <c r="E874" t="str">
        <f>LEFT(DATOS[[#This Row],[Información]],DATOS[[#This Row],[separador]]-1)</f>
        <v>China</v>
      </c>
      <c r="F874" t="str">
        <f>RIGHT(DATOS[[#This Row],[Información]],DATOS[[#This Row],[Largo]]-DATOS[[#This Row],[separador]])</f>
        <v>Liberia</v>
      </c>
      <c r="G874" s="2">
        <v>43865</v>
      </c>
      <c r="H874" s="19" t="str">
        <f>TEXT(DATOS[[#This Row],[Fecha Ingreso]],"ddd")</f>
        <v>mar</v>
      </c>
      <c r="I874" s="20" t="str">
        <f>TEXT(DATOS[[#This Row],[Fecha Ingreso]],"mmmm")</f>
        <v>febrero</v>
      </c>
      <c r="J874" s="20" t="str">
        <f>TEXT(DATOS[[#This Row],[Fecha Ingreso]],"yyyy")</f>
        <v>2020</v>
      </c>
      <c r="K874" s="3">
        <v>5034</v>
      </c>
      <c r="L874" s="5">
        <v>470.51</v>
      </c>
    </row>
    <row r="875" spans="1:12" x14ac:dyDescent="0.3">
      <c r="A875" t="s">
        <v>879</v>
      </c>
      <c r="B875" t="s">
        <v>999</v>
      </c>
      <c r="C875">
        <f>LEN(DATOS[[#This Row],[Información]])</f>
        <v>21</v>
      </c>
      <c r="D875">
        <f>FIND("-",DATOS[[#This Row],[Información]])</f>
        <v>7</v>
      </c>
      <c r="E875" t="str">
        <f>LEFT(DATOS[[#This Row],[Información]],DATOS[[#This Row],[separador]]-1)</f>
        <v>Canadá</v>
      </c>
      <c r="F875" t="str">
        <f>RIGHT(DATOS[[#This Row],[Información]],DATOS[[#This Row],[Largo]]-DATOS[[#This Row],[separador]])</f>
        <v>Manuel Antonio</v>
      </c>
      <c r="G875" s="2">
        <v>43885</v>
      </c>
      <c r="H875" s="19" t="str">
        <f>TEXT(DATOS[[#This Row],[Fecha Ingreso]],"ddd")</f>
        <v>lun</v>
      </c>
      <c r="I875" s="20" t="str">
        <f>TEXT(DATOS[[#This Row],[Fecha Ingreso]],"mmmm")</f>
        <v>febrero</v>
      </c>
      <c r="J875" s="20" t="str">
        <f>TEXT(DATOS[[#This Row],[Fecha Ingreso]],"yyyy")</f>
        <v>2020</v>
      </c>
      <c r="K875" s="3">
        <v>4094</v>
      </c>
      <c r="L875" s="5">
        <v>226.88</v>
      </c>
    </row>
    <row r="876" spans="1:12" x14ac:dyDescent="0.3">
      <c r="A876" t="s">
        <v>880</v>
      </c>
      <c r="B876" t="s">
        <v>972</v>
      </c>
      <c r="C876">
        <f>LEN(DATOS[[#This Row],[Información]])</f>
        <v>21</v>
      </c>
      <c r="D876">
        <f>FIND("-",DATOS[[#This Row],[Información]])</f>
        <v>7</v>
      </c>
      <c r="E876" t="str">
        <f>LEFT(DATOS[[#This Row],[Información]],DATOS[[#This Row],[separador]]-1)</f>
        <v>México</v>
      </c>
      <c r="F876" t="str">
        <f>RIGHT(DATOS[[#This Row],[Información]],DATOS[[#This Row],[Largo]]-DATOS[[#This Row],[separador]])</f>
        <v>Manuel Antonio</v>
      </c>
      <c r="G876" s="2">
        <v>43881</v>
      </c>
      <c r="H876" s="19" t="str">
        <f>TEXT(DATOS[[#This Row],[Fecha Ingreso]],"ddd")</f>
        <v>jue</v>
      </c>
      <c r="I876" s="20" t="str">
        <f>TEXT(DATOS[[#This Row],[Fecha Ingreso]],"mmmm")</f>
        <v>febrero</v>
      </c>
      <c r="J876" s="20" t="str">
        <f>TEXT(DATOS[[#This Row],[Fecha Ingreso]],"yyyy")</f>
        <v>2020</v>
      </c>
      <c r="K876" s="3">
        <v>7225</v>
      </c>
      <c r="L876" s="5">
        <v>480.19</v>
      </c>
    </row>
    <row r="877" spans="1:12" x14ac:dyDescent="0.3">
      <c r="A877" t="s">
        <v>881</v>
      </c>
      <c r="B877" t="s">
        <v>972</v>
      </c>
      <c r="C877">
        <f>LEN(DATOS[[#This Row],[Información]])</f>
        <v>21</v>
      </c>
      <c r="D877">
        <f>FIND("-",DATOS[[#This Row],[Información]])</f>
        <v>7</v>
      </c>
      <c r="E877" t="str">
        <f>LEFT(DATOS[[#This Row],[Información]],DATOS[[#This Row],[separador]]-1)</f>
        <v>México</v>
      </c>
      <c r="F877" t="str">
        <f>RIGHT(DATOS[[#This Row],[Información]],DATOS[[#This Row],[Largo]]-DATOS[[#This Row],[separador]])</f>
        <v>Manuel Antonio</v>
      </c>
      <c r="G877" s="2">
        <v>43849</v>
      </c>
      <c r="H877" s="19" t="str">
        <f>TEXT(DATOS[[#This Row],[Fecha Ingreso]],"ddd")</f>
        <v>dom</v>
      </c>
      <c r="I877" s="20" t="str">
        <f>TEXT(DATOS[[#This Row],[Fecha Ingreso]],"mmmm")</f>
        <v>enero</v>
      </c>
      <c r="J877" s="20" t="str">
        <f>TEXT(DATOS[[#This Row],[Fecha Ingreso]],"yyyy")</f>
        <v>2020</v>
      </c>
      <c r="K877" s="3">
        <v>6822</v>
      </c>
      <c r="L877" s="5">
        <v>196.88</v>
      </c>
    </row>
    <row r="878" spans="1:12" x14ac:dyDescent="0.3">
      <c r="A878" t="s">
        <v>882</v>
      </c>
      <c r="B878" t="s">
        <v>963</v>
      </c>
      <c r="C878">
        <f>LEN(DATOS[[#This Row],[Información]])</f>
        <v>15</v>
      </c>
      <c r="D878">
        <f>FIND("-",DATOS[[#This Row],[Información]])</f>
        <v>7</v>
      </c>
      <c r="E878" t="str">
        <f>LEFT(DATOS[[#This Row],[Información]],DATOS[[#This Row],[separador]]-1)</f>
        <v>España</v>
      </c>
      <c r="F878" t="str">
        <f>RIGHT(DATOS[[#This Row],[Información]],DATOS[[#This Row],[Largo]]-DATOS[[#This Row],[separador]])</f>
        <v>San José</v>
      </c>
      <c r="G878" s="2">
        <v>43871</v>
      </c>
      <c r="H878" s="19" t="str">
        <f>TEXT(DATOS[[#This Row],[Fecha Ingreso]],"ddd")</f>
        <v>lun</v>
      </c>
      <c r="I878" s="20" t="str">
        <f>TEXT(DATOS[[#This Row],[Fecha Ingreso]],"mmmm")</f>
        <v>febrero</v>
      </c>
      <c r="J878" s="20" t="str">
        <f>TEXT(DATOS[[#This Row],[Fecha Ingreso]],"yyyy")</f>
        <v>2020</v>
      </c>
      <c r="K878" s="3">
        <v>8804</v>
      </c>
      <c r="L878" s="5">
        <v>134.56</v>
      </c>
    </row>
    <row r="879" spans="1:12" x14ac:dyDescent="0.3">
      <c r="A879" t="s">
        <v>883</v>
      </c>
      <c r="B879" t="s">
        <v>1001</v>
      </c>
      <c r="C879">
        <f>LEN(DATOS[[#This Row],[Información]])</f>
        <v>21</v>
      </c>
      <c r="D879">
        <f>FIND("-",DATOS[[#This Row],[Información]])</f>
        <v>10</v>
      </c>
      <c r="E879" t="str">
        <f>LEFT(DATOS[[#This Row],[Información]],DATOS[[#This Row],[separador]]-1)</f>
        <v>Argentina</v>
      </c>
      <c r="F879" t="str">
        <f>RIGHT(DATOS[[#This Row],[Información]],DATOS[[#This Row],[Largo]]-DATOS[[#This Row],[separador]])</f>
        <v>Río Celeste</v>
      </c>
      <c r="G879" s="2">
        <v>43885</v>
      </c>
      <c r="H879" s="19" t="str">
        <f>TEXT(DATOS[[#This Row],[Fecha Ingreso]],"ddd")</f>
        <v>lun</v>
      </c>
      <c r="I879" s="20" t="str">
        <f>TEXT(DATOS[[#This Row],[Fecha Ingreso]],"mmmm")</f>
        <v>febrero</v>
      </c>
      <c r="J879" s="20" t="str">
        <f>TEXT(DATOS[[#This Row],[Fecha Ingreso]],"yyyy")</f>
        <v>2020</v>
      </c>
      <c r="K879" s="3">
        <v>6270</v>
      </c>
      <c r="L879" s="5">
        <v>478.17</v>
      </c>
    </row>
    <row r="880" spans="1:12" x14ac:dyDescent="0.3">
      <c r="A880" t="s">
        <v>884</v>
      </c>
      <c r="B880" t="s">
        <v>1022</v>
      </c>
      <c r="C880">
        <f>LEN(DATOS[[#This Row],[Información]])</f>
        <v>16</v>
      </c>
      <c r="D880">
        <f>FIND("-",DATOS[[#This Row],[Información]])</f>
        <v>7</v>
      </c>
      <c r="E880" t="str">
        <f>LEFT(DATOS[[#This Row],[Información]],DATOS[[#This Row],[separador]]-1)</f>
        <v>Canadá</v>
      </c>
      <c r="F880" t="str">
        <f>RIGHT(DATOS[[#This Row],[Información]],DATOS[[#This Row],[Largo]]-DATOS[[#This Row],[separador]])</f>
        <v>Sarapiquí</v>
      </c>
      <c r="G880" s="2">
        <v>43838</v>
      </c>
      <c r="H880" s="19" t="str">
        <f>TEXT(DATOS[[#This Row],[Fecha Ingreso]],"ddd")</f>
        <v>mié</v>
      </c>
      <c r="I880" s="20" t="str">
        <f>TEXT(DATOS[[#This Row],[Fecha Ingreso]],"mmmm")</f>
        <v>enero</v>
      </c>
      <c r="J880" s="20" t="str">
        <f>TEXT(DATOS[[#This Row],[Fecha Ingreso]],"yyyy")</f>
        <v>2020</v>
      </c>
      <c r="K880" s="3">
        <v>2816</v>
      </c>
      <c r="L880" s="5">
        <v>477.22</v>
      </c>
    </row>
    <row r="881" spans="1:12" x14ac:dyDescent="0.3">
      <c r="A881" t="s">
        <v>885</v>
      </c>
      <c r="B881" t="s">
        <v>998</v>
      </c>
      <c r="C881">
        <f>LEN(DATOS[[#This Row],[Información]])</f>
        <v>17</v>
      </c>
      <c r="D881">
        <f>FIND("-",DATOS[[#This Row],[Información]])</f>
        <v>6</v>
      </c>
      <c r="E881" t="str">
        <f>LEFT(DATOS[[#This Row],[Información]],DATOS[[#This Row],[separador]]-1)</f>
        <v>China</v>
      </c>
      <c r="F881" t="str">
        <f>RIGHT(DATOS[[#This Row],[Información]],DATOS[[#This Row],[Largo]]-DATOS[[#This Row],[separador]])</f>
        <v>Volcán Poás</v>
      </c>
      <c r="G881" s="2">
        <v>43887</v>
      </c>
      <c r="H881" s="19" t="str">
        <f>TEXT(DATOS[[#This Row],[Fecha Ingreso]],"ddd")</f>
        <v>mié</v>
      </c>
      <c r="I881" s="20" t="str">
        <f>TEXT(DATOS[[#This Row],[Fecha Ingreso]],"mmmm")</f>
        <v>febrero</v>
      </c>
      <c r="J881" s="20" t="str">
        <f>TEXT(DATOS[[#This Row],[Fecha Ingreso]],"yyyy")</f>
        <v>2020</v>
      </c>
      <c r="K881" s="3">
        <v>3213</v>
      </c>
      <c r="L881" s="5">
        <v>418.55</v>
      </c>
    </row>
    <row r="882" spans="1:12" x14ac:dyDescent="0.3">
      <c r="A882" t="s">
        <v>886</v>
      </c>
      <c r="B882" t="s">
        <v>960</v>
      </c>
      <c r="C882">
        <f>LEN(DATOS[[#This Row],[Información]])</f>
        <v>17</v>
      </c>
      <c r="D882">
        <f>FIND("-",DATOS[[#This Row],[Información]])</f>
        <v>6</v>
      </c>
      <c r="E882" t="str">
        <f>LEFT(DATOS[[#This Row],[Información]],DATOS[[#This Row],[separador]]-1)</f>
        <v>China</v>
      </c>
      <c r="F882" t="str">
        <f>RIGHT(DATOS[[#This Row],[Información]],DATOS[[#This Row],[Largo]]-DATOS[[#This Row],[separador]])</f>
        <v>Río Celeste</v>
      </c>
      <c r="G882" s="2">
        <v>43888</v>
      </c>
      <c r="H882" s="19" t="str">
        <f>TEXT(DATOS[[#This Row],[Fecha Ingreso]],"ddd")</f>
        <v>jue</v>
      </c>
      <c r="I882" s="20" t="str">
        <f>TEXT(DATOS[[#This Row],[Fecha Ingreso]],"mmmm")</f>
        <v>febrero</v>
      </c>
      <c r="J882" s="20" t="str">
        <f>TEXT(DATOS[[#This Row],[Fecha Ingreso]],"yyyy")</f>
        <v>2020</v>
      </c>
      <c r="K882" s="3">
        <v>3802</v>
      </c>
      <c r="L882" s="5">
        <v>281.02</v>
      </c>
    </row>
    <row r="883" spans="1:12" x14ac:dyDescent="0.3">
      <c r="A883" t="s">
        <v>887</v>
      </c>
      <c r="B883" t="s">
        <v>994</v>
      </c>
      <c r="C883">
        <f>LEN(DATOS[[#This Row],[Información]])</f>
        <v>14</v>
      </c>
      <c r="D883">
        <f>FIND("-",DATOS[[#This Row],[Información]])</f>
        <v>7</v>
      </c>
      <c r="E883" t="str">
        <f>LEFT(DATOS[[#This Row],[Información]],DATOS[[#This Row],[separador]]-1)</f>
        <v>España</v>
      </c>
      <c r="F883" t="str">
        <f>RIGHT(DATOS[[#This Row],[Información]],DATOS[[#This Row],[Largo]]-DATOS[[#This Row],[separador]])</f>
        <v>Fortuna</v>
      </c>
      <c r="G883" s="2">
        <v>43863</v>
      </c>
      <c r="H883" s="19" t="str">
        <f>TEXT(DATOS[[#This Row],[Fecha Ingreso]],"ddd")</f>
        <v>dom</v>
      </c>
      <c r="I883" s="20" t="str">
        <f>TEXT(DATOS[[#This Row],[Fecha Ingreso]],"mmmm")</f>
        <v>febrero</v>
      </c>
      <c r="J883" s="20" t="str">
        <f>TEXT(DATOS[[#This Row],[Fecha Ingreso]],"yyyy")</f>
        <v>2020</v>
      </c>
      <c r="K883" s="3">
        <v>3932</v>
      </c>
      <c r="L883" s="5">
        <v>81.16</v>
      </c>
    </row>
    <row r="884" spans="1:12" x14ac:dyDescent="0.3">
      <c r="A884" t="s">
        <v>888</v>
      </c>
      <c r="B884" t="s">
        <v>982</v>
      </c>
      <c r="C884">
        <f>LEN(DATOS[[#This Row],[Información]])</f>
        <v>18</v>
      </c>
      <c r="D884">
        <f>FIND("-",DATOS[[#This Row],[Información]])</f>
        <v>7</v>
      </c>
      <c r="E884" t="str">
        <f>LEFT(DATOS[[#This Row],[Información]],DATOS[[#This Row],[separador]]-1)</f>
        <v>México</v>
      </c>
      <c r="F884" t="str">
        <f>RIGHT(DATOS[[#This Row],[Información]],DATOS[[#This Row],[Largo]]-DATOS[[#This Row],[separador]])</f>
        <v>Volcán Poás</v>
      </c>
      <c r="G884" s="2">
        <v>43861</v>
      </c>
      <c r="H884" s="19" t="str">
        <f>TEXT(DATOS[[#This Row],[Fecha Ingreso]],"ddd")</f>
        <v>vie</v>
      </c>
      <c r="I884" s="20" t="str">
        <f>TEXT(DATOS[[#This Row],[Fecha Ingreso]],"mmmm")</f>
        <v>enero</v>
      </c>
      <c r="J884" s="20" t="str">
        <f>TEXT(DATOS[[#This Row],[Fecha Ingreso]],"yyyy")</f>
        <v>2020</v>
      </c>
      <c r="K884" s="3">
        <v>4000</v>
      </c>
      <c r="L884" s="5">
        <v>355.61</v>
      </c>
    </row>
    <row r="885" spans="1:12" x14ac:dyDescent="0.3">
      <c r="A885" t="s">
        <v>889</v>
      </c>
      <c r="B885" t="s">
        <v>1024</v>
      </c>
      <c r="C885">
        <f>LEN(DATOS[[#This Row],[Información]])</f>
        <v>14</v>
      </c>
      <c r="D885">
        <f>FIND("-",DATOS[[#This Row],[Información]])</f>
        <v>7</v>
      </c>
      <c r="E885" t="str">
        <f>LEFT(DATOS[[#This Row],[Información]],DATOS[[#This Row],[separador]]-1)</f>
        <v>México</v>
      </c>
      <c r="F885" t="str">
        <f>RIGHT(DATOS[[#This Row],[Información]],DATOS[[#This Row],[Largo]]-DATOS[[#This Row],[separador]])</f>
        <v>Fortuna</v>
      </c>
      <c r="G885" s="2">
        <v>43866</v>
      </c>
      <c r="H885" s="19" t="str">
        <f>TEXT(DATOS[[#This Row],[Fecha Ingreso]],"ddd")</f>
        <v>mié</v>
      </c>
      <c r="I885" s="20" t="str">
        <f>TEXT(DATOS[[#This Row],[Fecha Ingreso]],"mmmm")</f>
        <v>febrero</v>
      </c>
      <c r="J885" s="20" t="str">
        <f>TEXT(DATOS[[#This Row],[Fecha Ingreso]],"yyyy")</f>
        <v>2020</v>
      </c>
      <c r="K885" s="3">
        <v>6964</v>
      </c>
      <c r="L885" s="5">
        <v>394.17</v>
      </c>
    </row>
    <row r="886" spans="1:12" x14ac:dyDescent="0.3">
      <c r="A886" t="s">
        <v>890</v>
      </c>
      <c r="B886" t="s">
        <v>978</v>
      </c>
      <c r="C886">
        <f>LEN(DATOS[[#This Row],[Información]])</f>
        <v>16</v>
      </c>
      <c r="D886">
        <f>FIND("-",DATOS[[#This Row],[Información]])</f>
        <v>6</v>
      </c>
      <c r="E886" t="str">
        <f>LEFT(DATOS[[#This Row],[Información]],DATOS[[#This Row],[separador]]-1)</f>
        <v>China</v>
      </c>
      <c r="F886" t="str">
        <f>RIGHT(DATOS[[#This Row],[Información]],DATOS[[#This Row],[Largo]]-DATOS[[#This Row],[separador]])</f>
        <v>Dominicana</v>
      </c>
      <c r="G886" s="2">
        <v>43841</v>
      </c>
      <c r="H886" s="19" t="str">
        <f>TEXT(DATOS[[#This Row],[Fecha Ingreso]],"ddd")</f>
        <v>sáb</v>
      </c>
      <c r="I886" s="20" t="str">
        <f>TEXT(DATOS[[#This Row],[Fecha Ingreso]],"mmmm")</f>
        <v>enero</v>
      </c>
      <c r="J886" s="20" t="str">
        <f>TEXT(DATOS[[#This Row],[Fecha Ingreso]],"yyyy")</f>
        <v>2020</v>
      </c>
      <c r="K886" s="3">
        <v>3939</v>
      </c>
      <c r="L886" s="5">
        <v>137.31</v>
      </c>
    </row>
    <row r="887" spans="1:12" x14ac:dyDescent="0.3">
      <c r="A887" t="s">
        <v>891</v>
      </c>
      <c r="B887" t="s">
        <v>990</v>
      </c>
      <c r="C887">
        <f>LEN(DATOS[[#This Row],[Información]])</f>
        <v>15</v>
      </c>
      <c r="D887">
        <f>FIND("-",DATOS[[#This Row],[Información]])</f>
        <v>7</v>
      </c>
      <c r="E887" t="str">
        <f>LEFT(DATOS[[#This Row],[Información]],DATOS[[#This Row],[separador]]-1)</f>
        <v>Canadá</v>
      </c>
      <c r="F887" t="str">
        <f>RIGHT(DATOS[[#This Row],[Información]],DATOS[[#This Row],[Largo]]-DATOS[[#This Row],[separador]])</f>
        <v>San José</v>
      </c>
      <c r="G887" s="2">
        <v>43852</v>
      </c>
      <c r="H887" s="19" t="str">
        <f>TEXT(DATOS[[#This Row],[Fecha Ingreso]],"ddd")</f>
        <v>mié</v>
      </c>
      <c r="I887" s="20" t="str">
        <f>TEXT(DATOS[[#This Row],[Fecha Ingreso]],"mmmm")</f>
        <v>enero</v>
      </c>
      <c r="J887" s="20" t="str">
        <f>TEXT(DATOS[[#This Row],[Fecha Ingreso]],"yyyy")</f>
        <v>2020</v>
      </c>
      <c r="K887" s="3">
        <v>9586</v>
      </c>
      <c r="L887" s="5">
        <v>411.69</v>
      </c>
    </row>
    <row r="888" spans="1:12" x14ac:dyDescent="0.3">
      <c r="A888" t="s">
        <v>892</v>
      </c>
      <c r="B888" t="s">
        <v>970</v>
      </c>
      <c r="C888">
        <f>LEN(DATOS[[#This Row],[Información]])</f>
        <v>24</v>
      </c>
      <c r="D888">
        <f>FIND("-",DATOS[[#This Row],[Información]])</f>
        <v>15</v>
      </c>
      <c r="E888" t="str">
        <f>LEFT(DATOS[[#This Row],[Información]],DATOS[[#This Row],[separador]]-1)</f>
        <v>Estados Unidos</v>
      </c>
      <c r="F888" t="str">
        <f>RIGHT(DATOS[[#This Row],[Información]],DATOS[[#This Row],[Largo]]-DATOS[[#This Row],[separador]])</f>
        <v>Sarapiquí</v>
      </c>
      <c r="G888" s="2">
        <v>43853</v>
      </c>
      <c r="H888" s="19" t="str">
        <f>TEXT(DATOS[[#This Row],[Fecha Ingreso]],"ddd")</f>
        <v>jue</v>
      </c>
      <c r="I888" s="20" t="str">
        <f>TEXT(DATOS[[#This Row],[Fecha Ingreso]],"mmmm")</f>
        <v>enero</v>
      </c>
      <c r="J888" s="20" t="str">
        <f>TEXT(DATOS[[#This Row],[Fecha Ingreso]],"yyyy")</f>
        <v>2020</v>
      </c>
      <c r="K888" s="3">
        <v>2001</v>
      </c>
      <c r="L888" s="5">
        <v>447.63</v>
      </c>
    </row>
    <row r="889" spans="1:12" x14ac:dyDescent="0.3">
      <c r="A889" t="s">
        <v>893</v>
      </c>
      <c r="B889" t="s">
        <v>1021</v>
      </c>
      <c r="C889">
        <f>LEN(DATOS[[#This Row],[Información]])</f>
        <v>18</v>
      </c>
      <c r="D889">
        <f>FIND("-",DATOS[[#This Row],[Información]])</f>
        <v>7</v>
      </c>
      <c r="E889" t="str">
        <f>LEFT(DATOS[[#This Row],[Información]],DATOS[[#This Row],[separador]]-1)</f>
        <v>Canadá</v>
      </c>
      <c r="F889" t="str">
        <f>RIGHT(DATOS[[#This Row],[Información]],DATOS[[#This Row],[Largo]]-DATOS[[#This Row],[separador]])</f>
        <v>Volcán Poás</v>
      </c>
      <c r="G889" s="2">
        <v>43860</v>
      </c>
      <c r="H889" s="19" t="str">
        <f>TEXT(DATOS[[#This Row],[Fecha Ingreso]],"ddd")</f>
        <v>jue</v>
      </c>
      <c r="I889" s="20" t="str">
        <f>TEXT(DATOS[[#This Row],[Fecha Ingreso]],"mmmm")</f>
        <v>enero</v>
      </c>
      <c r="J889" s="20" t="str">
        <f>TEXT(DATOS[[#This Row],[Fecha Ingreso]],"yyyy")</f>
        <v>2020</v>
      </c>
      <c r="K889" s="3">
        <v>6568</v>
      </c>
      <c r="L889" s="5">
        <v>174.51</v>
      </c>
    </row>
    <row r="890" spans="1:12" x14ac:dyDescent="0.3">
      <c r="A890" t="s">
        <v>894</v>
      </c>
      <c r="B890" t="s">
        <v>1020</v>
      </c>
      <c r="C890">
        <f>LEN(DATOS[[#This Row],[Información]])</f>
        <v>19</v>
      </c>
      <c r="D890">
        <f>FIND("-",DATOS[[#This Row],[Información]])</f>
        <v>7</v>
      </c>
      <c r="E890" t="str">
        <f>LEFT(DATOS[[#This Row],[Información]],DATOS[[#This Row],[separador]]-1)</f>
        <v>España</v>
      </c>
      <c r="F890" t="str">
        <f>RIGHT(DATOS[[#This Row],[Información]],DATOS[[#This Row],[Largo]]-DATOS[[#This Row],[separador]])</f>
        <v>Puerto Viejo</v>
      </c>
      <c r="G890" s="2">
        <v>43851</v>
      </c>
      <c r="H890" s="19" t="str">
        <f>TEXT(DATOS[[#This Row],[Fecha Ingreso]],"ddd")</f>
        <v>mar</v>
      </c>
      <c r="I890" s="20" t="str">
        <f>TEXT(DATOS[[#This Row],[Fecha Ingreso]],"mmmm")</f>
        <v>enero</v>
      </c>
      <c r="J890" s="20" t="str">
        <f>TEXT(DATOS[[#This Row],[Fecha Ingreso]],"yyyy")</f>
        <v>2020</v>
      </c>
      <c r="K890" s="3">
        <v>1023</v>
      </c>
      <c r="L890" s="5">
        <v>454.91</v>
      </c>
    </row>
    <row r="891" spans="1:12" x14ac:dyDescent="0.3">
      <c r="A891" t="s">
        <v>895</v>
      </c>
      <c r="B891" t="s">
        <v>1006</v>
      </c>
      <c r="C891">
        <f>LEN(DATOS[[#This Row],[Información]])</f>
        <v>22</v>
      </c>
      <c r="D891">
        <f>FIND("-",DATOS[[#This Row],[Información]])</f>
        <v>15</v>
      </c>
      <c r="E891" t="str">
        <f>LEFT(DATOS[[#This Row],[Información]],DATOS[[#This Row],[separador]]-1)</f>
        <v>Estados Unidos</v>
      </c>
      <c r="F891" t="str">
        <f>RIGHT(DATOS[[#This Row],[Información]],DATOS[[#This Row],[Largo]]-DATOS[[#This Row],[separador]])</f>
        <v>Liberia</v>
      </c>
      <c r="G891" s="2">
        <v>43831</v>
      </c>
      <c r="H891" s="19" t="str">
        <f>TEXT(DATOS[[#This Row],[Fecha Ingreso]],"ddd")</f>
        <v>mié</v>
      </c>
      <c r="I891" s="20" t="str">
        <f>TEXT(DATOS[[#This Row],[Fecha Ingreso]],"mmmm")</f>
        <v>enero</v>
      </c>
      <c r="J891" s="20" t="str">
        <f>TEXT(DATOS[[#This Row],[Fecha Ingreso]],"yyyy")</f>
        <v>2020</v>
      </c>
      <c r="K891" s="3">
        <v>4423</v>
      </c>
      <c r="L891" s="5">
        <v>282.47000000000003</v>
      </c>
    </row>
    <row r="892" spans="1:12" x14ac:dyDescent="0.3">
      <c r="A892" t="s">
        <v>896</v>
      </c>
      <c r="B892" t="s">
        <v>999</v>
      </c>
      <c r="C892">
        <f>LEN(DATOS[[#This Row],[Información]])</f>
        <v>21</v>
      </c>
      <c r="D892">
        <f>FIND("-",DATOS[[#This Row],[Información]])</f>
        <v>7</v>
      </c>
      <c r="E892" t="str">
        <f>LEFT(DATOS[[#This Row],[Información]],DATOS[[#This Row],[separador]]-1)</f>
        <v>Canadá</v>
      </c>
      <c r="F892" t="str">
        <f>RIGHT(DATOS[[#This Row],[Información]],DATOS[[#This Row],[Largo]]-DATOS[[#This Row],[separador]])</f>
        <v>Manuel Antonio</v>
      </c>
      <c r="G892" s="2">
        <v>43872</v>
      </c>
      <c r="H892" s="19" t="str">
        <f>TEXT(DATOS[[#This Row],[Fecha Ingreso]],"ddd")</f>
        <v>mar</v>
      </c>
      <c r="I892" s="20" t="str">
        <f>TEXT(DATOS[[#This Row],[Fecha Ingreso]],"mmmm")</f>
        <v>febrero</v>
      </c>
      <c r="J892" s="20" t="str">
        <f>TEXT(DATOS[[#This Row],[Fecha Ingreso]],"yyyy")</f>
        <v>2020</v>
      </c>
      <c r="K892" s="3">
        <v>4439</v>
      </c>
      <c r="L892" s="5">
        <v>432.96</v>
      </c>
    </row>
    <row r="893" spans="1:12" x14ac:dyDescent="0.3">
      <c r="A893" t="s">
        <v>897</v>
      </c>
      <c r="B893" t="s">
        <v>989</v>
      </c>
      <c r="C893">
        <f>LEN(DATOS[[#This Row],[Información]])</f>
        <v>17</v>
      </c>
      <c r="D893">
        <f>FIND("-",DATOS[[#This Row],[Información]])</f>
        <v>10</v>
      </c>
      <c r="E893" t="str">
        <f>LEFT(DATOS[[#This Row],[Información]],DATOS[[#This Row],[separador]]-1)</f>
        <v>Argentina</v>
      </c>
      <c r="F893" t="str">
        <f>RIGHT(DATOS[[#This Row],[Información]],DATOS[[#This Row],[Largo]]-DATOS[[#This Row],[separador]])</f>
        <v>Liberia</v>
      </c>
      <c r="G893" s="2">
        <v>43860</v>
      </c>
      <c r="H893" s="19" t="str">
        <f>TEXT(DATOS[[#This Row],[Fecha Ingreso]],"ddd")</f>
        <v>jue</v>
      </c>
      <c r="I893" s="20" t="str">
        <f>TEXT(DATOS[[#This Row],[Fecha Ingreso]],"mmmm")</f>
        <v>enero</v>
      </c>
      <c r="J893" s="20" t="str">
        <f>TEXT(DATOS[[#This Row],[Fecha Ingreso]],"yyyy")</f>
        <v>2020</v>
      </c>
      <c r="K893" s="3">
        <v>7396</v>
      </c>
      <c r="L893" s="5">
        <v>465.12</v>
      </c>
    </row>
    <row r="894" spans="1:12" x14ac:dyDescent="0.3">
      <c r="A894" t="s">
        <v>898</v>
      </c>
      <c r="B894" t="s">
        <v>1001</v>
      </c>
      <c r="C894">
        <f>LEN(DATOS[[#This Row],[Información]])</f>
        <v>21</v>
      </c>
      <c r="D894">
        <f>FIND("-",DATOS[[#This Row],[Información]])</f>
        <v>10</v>
      </c>
      <c r="E894" t="str">
        <f>LEFT(DATOS[[#This Row],[Información]],DATOS[[#This Row],[separador]]-1)</f>
        <v>Argentina</v>
      </c>
      <c r="F894" t="str">
        <f>RIGHT(DATOS[[#This Row],[Información]],DATOS[[#This Row],[Largo]]-DATOS[[#This Row],[separador]])</f>
        <v>Río Celeste</v>
      </c>
      <c r="G894" s="2">
        <v>43853</v>
      </c>
      <c r="H894" s="19" t="str">
        <f>TEXT(DATOS[[#This Row],[Fecha Ingreso]],"ddd")</f>
        <v>jue</v>
      </c>
      <c r="I894" s="20" t="str">
        <f>TEXT(DATOS[[#This Row],[Fecha Ingreso]],"mmmm")</f>
        <v>enero</v>
      </c>
      <c r="J894" s="20" t="str">
        <f>TEXT(DATOS[[#This Row],[Fecha Ingreso]],"yyyy")</f>
        <v>2020</v>
      </c>
      <c r="K894" s="3">
        <v>3291</v>
      </c>
      <c r="L894" s="5">
        <v>406.56</v>
      </c>
    </row>
    <row r="895" spans="1:12" x14ac:dyDescent="0.3">
      <c r="A895" t="s">
        <v>899</v>
      </c>
      <c r="B895" t="s">
        <v>962</v>
      </c>
      <c r="C895">
        <f>LEN(DATOS[[#This Row],[Información]])</f>
        <v>17</v>
      </c>
      <c r="D895">
        <f>FIND("-",DATOS[[#This Row],[Información]])</f>
        <v>10</v>
      </c>
      <c r="E895" t="str">
        <f>LEFT(DATOS[[#This Row],[Información]],DATOS[[#This Row],[separador]]-1)</f>
        <v>Argentina</v>
      </c>
      <c r="F895" t="str">
        <f>RIGHT(DATOS[[#This Row],[Información]],DATOS[[#This Row],[Largo]]-DATOS[[#This Row],[separador]])</f>
        <v>Fortuna</v>
      </c>
      <c r="G895" s="2">
        <v>43838</v>
      </c>
      <c r="H895" s="19" t="str">
        <f>TEXT(DATOS[[#This Row],[Fecha Ingreso]],"ddd")</f>
        <v>mié</v>
      </c>
      <c r="I895" s="20" t="str">
        <f>TEXT(DATOS[[#This Row],[Fecha Ingreso]],"mmmm")</f>
        <v>enero</v>
      </c>
      <c r="J895" s="20" t="str">
        <f>TEXT(DATOS[[#This Row],[Fecha Ingreso]],"yyyy")</f>
        <v>2020</v>
      </c>
      <c r="K895" s="3">
        <v>3168</v>
      </c>
      <c r="L895" s="5">
        <v>266.77</v>
      </c>
    </row>
    <row r="896" spans="1:12" x14ac:dyDescent="0.3">
      <c r="A896" t="s">
        <v>900</v>
      </c>
      <c r="B896" t="s">
        <v>1018</v>
      </c>
      <c r="C896">
        <f>LEN(DATOS[[#This Row],[Información]])</f>
        <v>19</v>
      </c>
      <c r="D896">
        <f>FIND("-",DATOS[[#This Row],[Información]])</f>
        <v>9</v>
      </c>
      <c r="E896" t="str">
        <f>LEFT(DATOS[[#This Row],[Información]],DATOS[[#This Row],[separador]]-1)</f>
        <v>Alemania</v>
      </c>
      <c r="F896" t="str">
        <f>RIGHT(DATOS[[#This Row],[Información]],DATOS[[#This Row],[Largo]]-DATOS[[#This Row],[separador]])</f>
        <v>Dominicana</v>
      </c>
      <c r="G896" s="2">
        <v>43837</v>
      </c>
      <c r="H896" s="19" t="str">
        <f>TEXT(DATOS[[#This Row],[Fecha Ingreso]],"ddd")</f>
        <v>mar</v>
      </c>
      <c r="I896" s="20" t="str">
        <f>TEXT(DATOS[[#This Row],[Fecha Ingreso]],"mmmm")</f>
        <v>enero</v>
      </c>
      <c r="J896" s="20" t="str">
        <f>TEXT(DATOS[[#This Row],[Fecha Ingreso]],"yyyy")</f>
        <v>2020</v>
      </c>
      <c r="K896" s="3">
        <v>203</v>
      </c>
      <c r="L896" s="5">
        <v>108.41</v>
      </c>
    </row>
    <row r="897" spans="1:12" x14ac:dyDescent="0.3">
      <c r="A897" t="s">
        <v>901</v>
      </c>
      <c r="B897" t="s">
        <v>1006</v>
      </c>
      <c r="C897">
        <f>LEN(DATOS[[#This Row],[Información]])</f>
        <v>22</v>
      </c>
      <c r="D897">
        <f>FIND("-",DATOS[[#This Row],[Información]])</f>
        <v>15</v>
      </c>
      <c r="E897" t="str">
        <f>LEFT(DATOS[[#This Row],[Información]],DATOS[[#This Row],[separador]]-1)</f>
        <v>Estados Unidos</v>
      </c>
      <c r="F897" t="str">
        <f>RIGHT(DATOS[[#This Row],[Información]],DATOS[[#This Row],[Largo]]-DATOS[[#This Row],[separador]])</f>
        <v>Liberia</v>
      </c>
      <c r="G897" s="2">
        <v>43833</v>
      </c>
      <c r="H897" s="19" t="str">
        <f>TEXT(DATOS[[#This Row],[Fecha Ingreso]],"ddd")</f>
        <v>vie</v>
      </c>
      <c r="I897" s="20" t="str">
        <f>TEXT(DATOS[[#This Row],[Fecha Ingreso]],"mmmm")</f>
        <v>enero</v>
      </c>
      <c r="J897" s="20" t="str">
        <f>TEXT(DATOS[[#This Row],[Fecha Ingreso]],"yyyy")</f>
        <v>2020</v>
      </c>
      <c r="K897" s="3">
        <v>187</v>
      </c>
      <c r="L897" s="5">
        <v>303.81</v>
      </c>
    </row>
    <row r="898" spans="1:12" x14ac:dyDescent="0.3">
      <c r="A898" t="s">
        <v>902</v>
      </c>
      <c r="B898" t="s">
        <v>982</v>
      </c>
      <c r="C898">
        <f>LEN(DATOS[[#This Row],[Información]])</f>
        <v>18</v>
      </c>
      <c r="D898">
        <f>FIND("-",DATOS[[#This Row],[Información]])</f>
        <v>7</v>
      </c>
      <c r="E898" t="str">
        <f>LEFT(DATOS[[#This Row],[Información]],DATOS[[#This Row],[separador]]-1)</f>
        <v>México</v>
      </c>
      <c r="F898" t="str">
        <f>RIGHT(DATOS[[#This Row],[Información]],DATOS[[#This Row],[Largo]]-DATOS[[#This Row],[separador]])</f>
        <v>Volcán Poás</v>
      </c>
      <c r="G898" s="2">
        <v>43879</v>
      </c>
      <c r="H898" s="19" t="str">
        <f>TEXT(DATOS[[#This Row],[Fecha Ingreso]],"ddd")</f>
        <v>mar</v>
      </c>
      <c r="I898" s="20" t="str">
        <f>TEXT(DATOS[[#This Row],[Fecha Ingreso]],"mmmm")</f>
        <v>febrero</v>
      </c>
      <c r="J898" s="20" t="str">
        <f>TEXT(DATOS[[#This Row],[Fecha Ingreso]],"yyyy")</f>
        <v>2020</v>
      </c>
      <c r="K898" s="3">
        <v>581</v>
      </c>
      <c r="L898" s="5">
        <v>197.03</v>
      </c>
    </row>
    <row r="899" spans="1:12" x14ac:dyDescent="0.3">
      <c r="A899" t="s">
        <v>903</v>
      </c>
      <c r="B899" t="s">
        <v>973</v>
      </c>
      <c r="C899">
        <f>LEN(DATOS[[#This Row],[Información]])</f>
        <v>22</v>
      </c>
      <c r="D899">
        <f>FIND("-",DATOS[[#This Row],[Información]])</f>
        <v>10</v>
      </c>
      <c r="E899" t="str">
        <f>LEFT(DATOS[[#This Row],[Información]],DATOS[[#This Row],[separador]]-1)</f>
        <v>Argentina</v>
      </c>
      <c r="F899" t="str">
        <f>RIGHT(DATOS[[#This Row],[Información]],DATOS[[#This Row],[Largo]]-DATOS[[#This Row],[separador]])</f>
        <v>Puerto Viejo</v>
      </c>
      <c r="G899" s="2">
        <v>43886</v>
      </c>
      <c r="H899" s="19" t="str">
        <f>TEXT(DATOS[[#This Row],[Fecha Ingreso]],"ddd")</f>
        <v>mar</v>
      </c>
      <c r="I899" s="20" t="str">
        <f>TEXT(DATOS[[#This Row],[Fecha Ingreso]],"mmmm")</f>
        <v>febrero</v>
      </c>
      <c r="J899" s="20" t="str">
        <f>TEXT(DATOS[[#This Row],[Fecha Ingreso]],"yyyy")</f>
        <v>2020</v>
      </c>
      <c r="K899" s="3">
        <v>888</v>
      </c>
      <c r="L899" s="5">
        <v>103.06</v>
      </c>
    </row>
    <row r="900" spans="1:12" x14ac:dyDescent="0.3">
      <c r="A900" t="s">
        <v>904</v>
      </c>
      <c r="B900" t="s">
        <v>986</v>
      </c>
      <c r="C900">
        <f>LEN(DATOS[[#This Row],[Información]])</f>
        <v>13</v>
      </c>
      <c r="D900">
        <f>FIND("-",DATOS[[#This Row],[Información]])</f>
        <v>6</v>
      </c>
      <c r="E900" t="str">
        <f>LEFT(DATOS[[#This Row],[Información]],DATOS[[#This Row],[separador]]-1)</f>
        <v>China</v>
      </c>
      <c r="F900" t="str">
        <f>RIGHT(DATOS[[#This Row],[Información]],DATOS[[#This Row],[Largo]]-DATOS[[#This Row],[separador]])</f>
        <v>Liberia</v>
      </c>
      <c r="G900" s="2">
        <v>43862</v>
      </c>
      <c r="H900" s="19" t="str">
        <f>TEXT(DATOS[[#This Row],[Fecha Ingreso]],"ddd")</f>
        <v>sáb</v>
      </c>
      <c r="I900" s="20" t="str">
        <f>TEXT(DATOS[[#This Row],[Fecha Ingreso]],"mmmm")</f>
        <v>febrero</v>
      </c>
      <c r="J900" s="20" t="str">
        <f>TEXT(DATOS[[#This Row],[Fecha Ingreso]],"yyyy")</f>
        <v>2020</v>
      </c>
      <c r="K900" s="3">
        <v>1537</v>
      </c>
      <c r="L900" s="5">
        <v>445.35</v>
      </c>
    </row>
    <row r="901" spans="1:12" x14ac:dyDescent="0.3">
      <c r="A901" t="s">
        <v>905</v>
      </c>
      <c r="B901" t="s">
        <v>969</v>
      </c>
      <c r="C901">
        <f>LEN(DATOS[[#This Row],[Información]])</f>
        <v>22</v>
      </c>
      <c r="D901">
        <f>FIND("-",DATOS[[#This Row],[Información]])</f>
        <v>15</v>
      </c>
      <c r="E901" t="str">
        <f>LEFT(DATOS[[#This Row],[Información]],DATOS[[#This Row],[separador]]-1)</f>
        <v>Estados Unidos</v>
      </c>
      <c r="F901" t="str">
        <f>RIGHT(DATOS[[#This Row],[Información]],DATOS[[#This Row],[Largo]]-DATOS[[#This Row],[separador]])</f>
        <v>Fortuna</v>
      </c>
      <c r="G901" s="2">
        <v>43874</v>
      </c>
      <c r="H901" s="19" t="str">
        <f>TEXT(DATOS[[#This Row],[Fecha Ingreso]],"ddd")</f>
        <v>jue</v>
      </c>
      <c r="I901" s="20" t="str">
        <f>TEXT(DATOS[[#This Row],[Fecha Ingreso]],"mmmm")</f>
        <v>febrero</v>
      </c>
      <c r="J901" s="20" t="str">
        <f>TEXT(DATOS[[#This Row],[Fecha Ingreso]],"yyyy")</f>
        <v>2020</v>
      </c>
      <c r="K901" s="3">
        <v>5991</v>
      </c>
      <c r="L901" s="5">
        <v>160.84</v>
      </c>
    </row>
    <row r="902" spans="1:12" x14ac:dyDescent="0.3">
      <c r="A902" t="s">
        <v>906</v>
      </c>
      <c r="B902" t="s">
        <v>982</v>
      </c>
      <c r="C902">
        <f>LEN(DATOS[[#This Row],[Información]])</f>
        <v>18</v>
      </c>
      <c r="D902">
        <f>FIND("-",DATOS[[#This Row],[Información]])</f>
        <v>7</v>
      </c>
      <c r="E902" t="str">
        <f>LEFT(DATOS[[#This Row],[Información]],DATOS[[#This Row],[separador]]-1)</f>
        <v>México</v>
      </c>
      <c r="F902" t="str">
        <f>RIGHT(DATOS[[#This Row],[Información]],DATOS[[#This Row],[Largo]]-DATOS[[#This Row],[separador]])</f>
        <v>Volcán Poás</v>
      </c>
      <c r="G902" s="2">
        <v>43863</v>
      </c>
      <c r="H902" s="19" t="str">
        <f>TEXT(DATOS[[#This Row],[Fecha Ingreso]],"ddd")</f>
        <v>dom</v>
      </c>
      <c r="I902" s="20" t="str">
        <f>TEXT(DATOS[[#This Row],[Fecha Ingreso]],"mmmm")</f>
        <v>febrero</v>
      </c>
      <c r="J902" s="20" t="str">
        <f>TEXT(DATOS[[#This Row],[Fecha Ingreso]],"yyyy")</f>
        <v>2020</v>
      </c>
      <c r="K902" s="3">
        <v>9947</v>
      </c>
      <c r="L902" s="5">
        <v>472.34</v>
      </c>
    </row>
    <row r="903" spans="1:12" x14ac:dyDescent="0.3">
      <c r="A903" t="s">
        <v>907</v>
      </c>
      <c r="B903" t="s">
        <v>1017</v>
      </c>
      <c r="C903">
        <f>LEN(DATOS[[#This Row],[Información]])</f>
        <v>19</v>
      </c>
      <c r="D903">
        <f>FIND("-",DATOS[[#This Row],[Información]])</f>
        <v>12</v>
      </c>
      <c r="E903" t="str">
        <f>LEFT(DATOS[[#This Row],[Información]],DATOS[[#This Row],[separador]]-1)</f>
        <v>Reino Unido</v>
      </c>
      <c r="F903" t="str">
        <f>RIGHT(DATOS[[#This Row],[Información]],DATOS[[#This Row],[Largo]]-DATOS[[#This Row],[separador]])</f>
        <v>Liberia</v>
      </c>
      <c r="G903" s="2">
        <v>43832</v>
      </c>
      <c r="H903" s="19" t="str">
        <f>TEXT(DATOS[[#This Row],[Fecha Ingreso]],"ddd")</f>
        <v>jue</v>
      </c>
      <c r="I903" s="20" t="str">
        <f>TEXT(DATOS[[#This Row],[Fecha Ingreso]],"mmmm")</f>
        <v>enero</v>
      </c>
      <c r="J903" s="20" t="str">
        <f>TEXT(DATOS[[#This Row],[Fecha Ingreso]],"yyyy")</f>
        <v>2020</v>
      </c>
      <c r="K903" s="3">
        <v>1005</v>
      </c>
      <c r="L903" s="5">
        <v>160.93</v>
      </c>
    </row>
    <row r="904" spans="1:12" x14ac:dyDescent="0.3">
      <c r="A904" t="s">
        <v>908</v>
      </c>
      <c r="B904" t="s">
        <v>999</v>
      </c>
      <c r="C904">
        <f>LEN(DATOS[[#This Row],[Información]])</f>
        <v>21</v>
      </c>
      <c r="D904">
        <f>FIND("-",DATOS[[#This Row],[Información]])</f>
        <v>7</v>
      </c>
      <c r="E904" t="str">
        <f>LEFT(DATOS[[#This Row],[Información]],DATOS[[#This Row],[separador]]-1)</f>
        <v>Canadá</v>
      </c>
      <c r="F904" t="str">
        <f>RIGHT(DATOS[[#This Row],[Información]],DATOS[[#This Row],[Largo]]-DATOS[[#This Row],[separador]])</f>
        <v>Manuel Antonio</v>
      </c>
      <c r="G904" s="2">
        <v>43849</v>
      </c>
      <c r="H904" s="19" t="str">
        <f>TEXT(DATOS[[#This Row],[Fecha Ingreso]],"ddd")</f>
        <v>dom</v>
      </c>
      <c r="I904" s="20" t="str">
        <f>TEXT(DATOS[[#This Row],[Fecha Ingreso]],"mmmm")</f>
        <v>enero</v>
      </c>
      <c r="J904" s="20" t="str">
        <f>TEXT(DATOS[[#This Row],[Fecha Ingreso]],"yyyy")</f>
        <v>2020</v>
      </c>
      <c r="K904" s="3">
        <v>7801</v>
      </c>
      <c r="L904" s="5">
        <v>389.53</v>
      </c>
    </row>
    <row r="905" spans="1:12" x14ac:dyDescent="0.3">
      <c r="A905" t="s">
        <v>909</v>
      </c>
      <c r="B905" t="s">
        <v>1010</v>
      </c>
      <c r="C905">
        <f>LEN(DATOS[[#This Row],[Información]])</f>
        <v>20</v>
      </c>
      <c r="D905">
        <f>FIND("-",DATOS[[#This Row],[Información]])</f>
        <v>10</v>
      </c>
      <c r="E905" t="str">
        <f>LEFT(DATOS[[#This Row],[Información]],DATOS[[#This Row],[separador]]-1)</f>
        <v>Argentina</v>
      </c>
      <c r="F905" t="str">
        <f>RIGHT(DATOS[[#This Row],[Información]],DATOS[[#This Row],[Largo]]-DATOS[[#This Row],[separador]])</f>
        <v>Dominicana</v>
      </c>
      <c r="G905" s="2">
        <v>43876</v>
      </c>
      <c r="H905" s="19" t="str">
        <f>TEXT(DATOS[[#This Row],[Fecha Ingreso]],"ddd")</f>
        <v>sáb</v>
      </c>
      <c r="I905" s="20" t="str">
        <f>TEXT(DATOS[[#This Row],[Fecha Ingreso]],"mmmm")</f>
        <v>febrero</v>
      </c>
      <c r="J905" s="20" t="str">
        <f>TEXT(DATOS[[#This Row],[Fecha Ingreso]],"yyyy")</f>
        <v>2020</v>
      </c>
      <c r="K905" s="3">
        <v>4484</v>
      </c>
      <c r="L905" s="5">
        <v>234.26</v>
      </c>
    </row>
    <row r="906" spans="1:12" x14ac:dyDescent="0.3">
      <c r="A906" t="s">
        <v>910</v>
      </c>
      <c r="B906" t="s">
        <v>1003</v>
      </c>
      <c r="C906">
        <f>LEN(DATOS[[#This Row],[Información]])</f>
        <v>14</v>
      </c>
      <c r="D906">
        <f>FIND("-",DATOS[[#This Row],[Información]])</f>
        <v>7</v>
      </c>
      <c r="E906" t="str">
        <f>LEFT(DATOS[[#This Row],[Información]],DATOS[[#This Row],[separador]]-1)</f>
        <v>Canadá</v>
      </c>
      <c r="F906" t="str">
        <f>RIGHT(DATOS[[#This Row],[Información]],DATOS[[#This Row],[Largo]]-DATOS[[#This Row],[separador]])</f>
        <v>Liberia</v>
      </c>
      <c r="G906" s="2">
        <v>43872</v>
      </c>
      <c r="H906" s="19" t="str">
        <f>TEXT(DATOS[[#This Row],[Fecha Ingreso]],"ddd")</f>
        <v>mar</v>
      </c>
      <c r="I906" s="20" t="str">
        <f>TEXT(DATOS[[#This Row],[Fecha Ingreso]],"mmmm")</f>
        <v>febrero</v>
      </c>
      <c r="J906" s="20" t="str">
        <f>TEXT(DATOS[[#This Row],[Fecha Ingreso]],"yyyy")</f>
        <v>2020</v>
      </c>
      <c r="K906" s="3">
        <v>7958</v>
      </c>
      <c r="L906" s="5">
        <v>224.4</v>
      </c>
    </row>
    <row r="907" spans="1:12" x14ac:dyDescent="0.3">
      <c r="A907" t="s">
        <v>911</v>
      </c>
      <c r="B907" t="s">
        <v>958</v>
      </c>
      <c r="C907">
        <f>LEN(DATOS[[#This Row],[Información]])</f>
        <v>13</v>
      </c>
      <c r="D907">
        <f>FIND("-",DATOS[[#This Row],[Información]])</f>
        <v>6</v>
      </c>
      <c r="E907" t="str">
        <f>LEFT(DATOS[[#This Row],[Información]],DATOS[[#This Row],[separador]]-1)</f>
        <v>China</v>
      </c>
      <c r="F907" t="str">
        <f>RIGHT(DATOS[[#This Row],[Información]],DATOS[[#This Row],[Largo]]-DATOS[[#This Row],[separador]])</f>
        <v>Fortuna</v>
      </c>
      <c r="G907" s="2">
        <v>43860</v>
      </c>
      <c r="H907" s="19" t="str">
        <f>TEXT(DATOS[[#This Row],[Fecha Ingreso]],"ddd")</f>
        <v>jue</v>
      </c>
      <c r="I907" s="20" t="str">
        <f>TEXT(DATOS[[#This Row],[Fecha Ingreso]],"mmmm")</f>
        <v>enero</v>
      </c>
      <c r="J907" s="20" t="str">
        <f>TEXT(DATOS[[#This Row],[Fecha Ingreso]],"yyyy")</f>
        <v>2020</v>
      </c>
      <c r="K907" s="3">
        <v>9147</v>
      </c>
      <c r="L907" s="5">
        <v>350.73</v>
      </c>
    </row>
    <row r="908" spans="1:12" x14ac:dyDescent="0.3">
      <c r="A908" t="s">
        <v>912</v>
      </c>
      <c r="B908" t="s">
        <v>1013</v>
      </c>
      <c r="C908">
        <f>LEN(DATOS[[#This Row],[Información]])</f>
        <v>21</v>
      </c>
      <c r="D908">
        <f>FIND("-",DATOS[[#This Row],[Información]])</f>
        <v>12</v>
      </c>
      <c r="E908" t="str">
        <f>LEFT(DATOS[[#This Row],[Información]],DATOS[[#This Row],[separador]]-1)</f>
        <v>Reino Unido</v>
      </c>
      <c r="F908" t="str">
        <f>RIGHT(DATOS[[#This Row],[Información]],DATOS[[#This Row],[Largo]]-DATOS[[#This Row],[separador]])</f>
        <v>Sarapiquí</v>
      </c>
      <c r="G908" s="2">
        <v>43836</v>
      </c>
      <c r="H908" s="19" t="str">
        <f>TEXT(DATOS[[#This Row],[Fecha Ingreso]],"ddd")</f>
        <v>lun</v>
      </c>
      <c r="I908" s="20" t="str">
        <f>TEXT(DATOS[[#This Row],[Fecha Ingreso]],"mmmm")</f>
        <v>enero</v>
      </c>
      <c r="J908" s="20" t="str">
        <f>TEXT(DATOS[[#This Row],[Fecha Ingreso]],"yyyy")</f>
        <v>2020</v>
      </c>
      <c r="K908" s="3">
        <v>4330</v>
      </c>
      <c r="L908" s="5">
        <v>420.78</v>
      </c>
    </row>
    <row r="909" spans="1:12" x14ac:dyDescent="0.3">
      <c r="A909" t="s">
        <v>913</v>
      </c>
      <c r="B909" t="s">
        <v>1000</v>
      </c>
      <c r="C909">
        <f>LEN(DATOS[[#This Row],[Información]])</f>
        <v>18</v>
      </c>
      <c r="D909">
        <f>FIND("-",DATOS[[#This Row],[Información]])</f>
        <v>7</v>
      </c>
      <c r="E909" t="str">
        <f>LEFT(DATOS[[#This Row],[Información]],DATOS[[#This Row],[separador]]-1)</f>
        <v>España</v>
      </c>
      <c r="F909" t="str">
        <f>RIGHT(DATOS[[#This Row],[Información]],DATOS[[#This Row],[Largo]]-DATOS[[#This Row],[separador]])</f>
        <v>Volcán Poás</v>
      </c>
      <c r="G909" s="2">
        <v>43874</v>
      </c>
      <c r="H909" s="19" t="str">
        <f>TEXT(DATOS[[#This Row],[Fecha Ingreso]],"ddd")</f>
        <v>jue</v>
      </c>
      <c r="I909" s="20" t="str">
        <f>TEXT(DATOS[[#This Row],[Fecha Ingreso]],"mmmm")</f>
        <v>febrero</v>
      </c>
      <c r="J909" s="20" t="str">
        <f>TEXT(DATOS[[#This Row],[Fecha Ingreso]],"yyyy")</f>
        <v>2020</v>
      </c>
      <c r="K909" s="3">
        <v>6312</v>
      </c>
      <c r="L909" s="5">
        <v>281.08</v>
      </c>
    </row>
    <row r="910" spans="1:12" x14ac:dyDescent="0.3">
      <c r="A910" t="s">
        <v>914</v>
      </c>
      <c r="B910" t="s">
        <v>959</v>
      </c>
      <c r="C910">
        <f>LEN(DATOS[[#This Row],[Información]])</f>
        <v>20</v>
      </c>
      <c r="D910">
        <f>FIND("-",DATOS[[#This Row],[Información]])</f>
        <v>9</v>
      </c>
      <c r="E910" t="str">
        <f>LEFT(DATOS[[#This Row],[Información]],DATOS[[#This Row],[separador]]-1)</f>
        <v>Alemania</v>
      </c>
      <c r="F910" t="str">
        <f>RIGHT(DATOS[[#This Row],[Información]],DATOS[[#This Row],[Largo]]-DATOS[[#This Row],[separador]])</f>
        <v>Volcán Poás</v>
      </c>
      <c r="G910" s="2">
        <v>43888</v>
      </c>
      <c r="H910" s="19" t="str">
        <f>TEXT(DATOS[[#This Row],[Fecha Ingreso]],"ddd")</f>
        <v>jue</v>
      </c>
      <c r="I910" s="20" t="str">
        <f>TEXT(DATOS[[#This Row],[Fecha Ingreso]],"mmmm")</f>
        <v>febrero</v>
      </c>
      <c r="J910" s="20" t="str">
        <f>TEXT(DATOS[[#This Row],[Fecha Ingreso]],"yyyy")</f>
        <v>2020</v>
      </c>
      <c r="K910" s="3">
        <v>5055</v>
      </c>
      <c r="L910" s="5">
        <v>227.19</v>
      </c>
    </row>
    <row r="911" spans="1:12" x14ac:dyDescent="0.3">
      <c r="A911" t="s">
        <v>915</v>
      </c>
      <c r="B911" t="s">
        <v>978</v>
      </c>
      <c r="C911">
        <f>LEN(DATOS[[#This Row],[Información]])</f>
        <v>16</v>
      </c>
      <c r="D911">
        <f>FIND("-",DATOS[[#This Row],[Información]])</f>
        <v>6</v>
      </c>
      <c r="E911" t="str">
        <f>LEFT(DATOS[[#This Row],[Información]],DATOS[[#This Row],[separador]]-1)</f>
        <v>China</v>
      </c>
      <c r="F911" t="str">
        <f>RIGHT(DATOS[[#This Row],[Información]],DATOS[[#This Row],[Largo]]-DATOS[[#This Row],[separador]])</f>
        <v>Dominicana</v>
      </c>
      <c r="G911" s="2">
        <v>43850</v>
      </c>
      <c r="H911" s="19" t="str">
        <f>TEXT(DATOS[[#This Row],[Fecha Ingreso]],"ddd")</f>
        <v>lun</v>
      </c>
      <c r="I911" s="20" t="str">
        <f>TEXT(DATOS[[#This Row],[Fecha Ingreso]],"mmmm")</f>
        <v>enero</v>
      </c>
      <c r="J911" s="20" t="str">
        <f>TEXT(DATOS[[#This Row],[Fecha Ingreso]],"yyyy")</f>
        <v>2020</v>
      </c>
      <c r="K911" s="3">
        <v>9507</v>
      </c>
      <c r="L911" s="5">
        <v>465.7</v>
      </c>
    </row>
    <row r="912" spans="1:12" x14ac:dyDescent="0.3">
      <c r="A912" t="s">
        <v>916</v>
      </c>
      <c r="B912" t="s">
        <v>974</v>
      </c>
      <c r="C912">
        <f>LEN(DATOS[[#This Row],[Información]])</f>
        <v>23</v>
      </c>
      <c r="D912">
        <f>FIND("-",DATOS[[#This Row],[Información]])</f>
        <v>9</v>
      </c>
      <c r="E912" t="str">
        <f>LEFT(DATOS[[#This Row],[Información]],DATOS[[#This Row],[separador]]-1)</f>
        <v>Alemania</v>
      </c>
      <c r="F912" t="str">
        <f>RIGHT(DATOS[[#This Row],[Información]],DATOS[[#This Row],[Largo]]-DATOS[[#This Row],[separador]])</f>
        <v>Manuel Antonio</v>
      </c>
      <c r="G912" s="2">
        <v>43880</v>
      </c>
      <c r="H912" s="19" t="str">
        <f>TEXT(DATOS[[#This Row],[Fecha Ingreso]],"ddd")</f>
        <v>mié</v>
      </c>
      <c r="I912" s="20" t="str">
        <f>TEXT(DATOS[[#This Row],[Fecha Ingreso]],"mmmm")</f>
        <v>febrero</v>
      </c>
      <c r="J912" s="20" t="str">
        <f>TEXT(DATOS[[#This Row],[Fecha Ingreso]],"yyyy")</f>
        <v>2020</v>
      </c>
      <c r="K912" s="3">
        <v>5279</v>
      </c>
      <c r="L912" s="5">
        <v>78.89</v>
      </c>
    </row>
    <row r="913" spans="1:12" x14ac:dyDescent="0.3">
      <c r="A913" t="s">
        <v>917</v>
      </c>
      <c r="B913" t="s">
        <v>956</v>
      </c>
      <c r="C913">
        <f>LEN(DATOS[[#This Row],[Información]])</f>
        <v>24</v>
      </c>
      <c r="D913">
        <f>FIND("-",DATOS[[#This Row],[Información]])</f>
        <v>12</v>
      </c>
      <c r="E913" t="str">
        <f>LEFT(DATOS[[#This Row],[Información]],DATOS[[#This Row],[separador]]-1)</f>
        <v>Reino Unido</v>
      </c>
      <c r="F913" t="str">
        <f>RIGHT(DATOS[[#This Row],[Información]],DATOS[[#This Row],[Largo]]-DATOS[[#This Row],[separador]])</f>
        <v>Puerto Viejo</v>
      </c>
      <c r="G913" s="2">
        <v>43879</v>
      </c>
      <c r="H913" s="19" t="str">
        <f>TEXT(DATOS[[#This Row],[Fecha Ingreso]],"ddd")</f>
        <v>mar</v>
      </c>
      <c r="I913" s="20" t="str">
        <f>TEXT(DATOS[[#This Row],[Fecha Ingreso]],"mmmm")</f>
        <v>febrero</v>
      </c>
      <c r="J913" s="20" t="str">
        <f>TEXT(DATOS[[#This Row],[Fecha Ingreso]],"yyyy")</f>
        <v>2020</v>
      </c>
      <c r="K913" s="3">
        <v>2598</v>
      </c>
      <c r="L913" s="5">
        <v>353.14</v>
      </c>
    </row>
    <row r="914" spans="1:12" x14ac:dyDescent="0.3">
      <c r="A914" t="s">
        <v>918</v>
      </c>
      <c r="B914" t="s">
        <v>977</v>
      </c>
      <c r="C914">
        <f>LEN(DATOS[[#This Row],[Información]])</f>
        <v>20</v>
      </c>
      <c r="D914">
        <f>FIND("-",DATOS[[#This Row],[Información]])</f>
        <v>12</v>
      </c>
      <c r="E914" t="str">
        <f>LEFT(DATOS[[#This Row],[Información]],DATOS[[#This Row],[separador]]-1)</f>
        <v>Reino Unido</v>
      </c>
      <c r="F914" t="str">
        <f>RIGHT(DATOS[[#This Row],[Información]],DATOS[[#This Row],[Largo]]-DATOS[[#This Row],[separador]])</f>
        <v>San José</v>
      </c>
      <c r="G914" s="2">
        <v>43872</v>
      </c>
      <c r="H914" s="19" t="str">
        <f>TEXT(DATOS[[#This Row],[Fecha Ingreso]],"ddd")</f>
        <v>mar</v>
      </c>
      <c r="I914" s="20" t="str">
        <f>TEXT(DATOS[[#This Row],[Fecha Ingreso]],"mmmm")</f>
        <v>febrero</v>
      </c>
      <c r="J914" s="20" t="str">
        <f>TEXT(DATOS[[#This Row],[Fecha Ingreso]],"yyyy")</f>
        <v>2020</v>
      </c>
      <c r="K914" s="3">
        <v>2196</v>
      </c>
      <c r="L914" s="5">
        <v>214.13</v>
      </c>
    </row>
    <row r="915" spans="1:12" x14ac:dyDescent="0.3">
      <c r="A915" t="s">
        <v>919</v>
      </c>
      <c r="B915" t="s">
        <v>953</v>
      </c>
      <c r="C915">
        <f>LEN(DATOS[[#This Row],[Información]])</f>
        <v>14</v>
      </c>
      <c r="D915">
        <f>FIND("-",DATOS[[#This Row],[Información]])</f>
        <v>7</v>
      </c>
      <c r="E915" t="str">
        <f>LEFT(DATOS[[#This Row],[Información]],DATOS[[#This Row],[separador]]-1)</f>
        <v>México</v>
      </c>
      <c r="F915" t="str">
        <f>RIGHT(DATOS[[#This Row],[Información]],DATOS[[#This Row],[Largo]]-DATOS[[#This Row],[separador]])</f>
        <v>Liberia</v>
      </c>
      <c r="G915" s="2">
        <v>43881</v>
      </c>
      <c r="H915" s="19" t="str">
        <f>TEXT(DATOS[[#This Row],[Fecha Ingreso]],"ddd")</f>
        <v>jue</v>
      </c>
      <c r="I915" s="20" t="str">
        <f>TEXT(DATOS[[#This Row],[Fecha Ingreso]],"mmmm")</f>
        <v>febrero</v>
      </c>
      <c r="J915" s="20" t="str">
        <f>TEXT(DATOS[[#This Row],[Fecha Ingreso]],"yyyy")</f>
        <v>2020</v>
      </c>
      <c r="K915" s="3">
        <v>3339</v>
      </c>
      <c r="L915" s="5">
        <v>104.55</v>
      </c>
    </row>
    <row r="916" spans="1:12" x14ac:dyDescent="0.3">
      <c r="A916" t="s">
        <v>920</v>
      </c>
      <c r="B916" t="s">
        <v>974</v>
      </c>
      <c r="C916">
        <f>LEN(DATOS[[#This Row],[Información]])</f>
        <v>23</v>
      </c>
      <c r="D916">
        <f>FIND("-",DATOS[[#This Row],[Información]])</f>
        <v>9</v>
      </c>
      <c r="E916" t="str">
        <f>LEFT(DATOS[[#This Row],[Información]],DATOS[[#This Row],[separador]]-1)</f>
        <v>Alemania</v>
      </c>
      <c r="F916" t="str">
        <f>RIGHT(DATOS[[#This Row],[Información]],DATOS[[#This Row],[Largo]]-DATOS[[#This Row],[separador]])</f>
        <v>Manuel Antonio</v>
      </c>
      <c r="G916" s="2">
        <v>43890</v>
      </c>
      <c r="H916" s="19" t="str">
        <f>TEXT(DATOS[[#This Row],[Fecha Ingreso]],"ddd")</f>
        <v>sáb</v>
      </c>
      <c r="I916" s="20" t="str">
        <f>TEXT(DATOS[[#This Row],[Fecha Ingreso]],"mmmm")</f>
        <v>febrero</v>
      </c>
      <c r="J916" s="20" t="str">
        <f>TEXT(DATOS[[#This Row],[Fecha Ingreso]],"yyyy")</f>
        <v>2020</v>
      </c>
      <c r="K916" s="3">
        <v>8591</v>
      </c>
      <c r="L916" s="5">
        <v>430.91</v>
      </c>
    </row>
    <row r="917" spans="1:12" x14ac:dyDescent="0.3">
      <c r="A917" t="s">
        <v>921</v>
      </c>
      <c r="B917" t="s">
        <v>997</v>
      </c>
      <c r="C917">
        <f>LEN(DATOS[[#This Row],[Información]])</f>
        <v>21</v>
      </c>
      <c r="D917">
        <f>FIND("-",DATOS[[#This Row],[Información]])</f>
        <v>10</v>
      </c>
      <c r="E917" t="str">
        <f>LEFT(DATOS[[#This Row],[Información]],DATOS[[#This Row],[separador]]-1)</f>
        <v>Argentina</v>
      </c>
      <c r="F917" t="str">
        <f>RIGHT(DATOS[[#This Row],[Información]],DATOS[[#This Row],[Largo]]-DATOS[[#This Row],[separador]])</f>
        <v>Volcán Poás</v>
      </c>
      <c r="G917" s="2">
        <v>43839</v>
      </c>
      <c r="H917" s="19" t="str">
        <f>TEXT(DATOS[[#This Row],[Fecha Ingreso]],"ddd")</f>
        <v>jue</v>
      </c>
      <c r="I917" s="20" t="str">
        <f>TEXT(DATOS[[#This Row],[Fecha Ingreso]],"mmmm")</f>
        <v>enero</v>
      </c>
      <c r="J917" s="20" t="str">
        <f>TEXT(DATOS[[#This Row],[Fecha Ingreso]],"yyyy")</f>
        <v>2020</v>
      </c>
      <c r="K917" s="3">
        <v>2589</v>
      </c>
      <c r="L917" s="5">
        <v>112.48</v>
      </c>
    </row>
    <row r="918" spans="1:12" x14ac:dyDescent="0.3">
      <c r="A918" t="s">
        <v>922</v>
      </c>
      <c r="B918" t="s">
        <v>976</v>
      </c>
      <c r="C918">
        <f>LEN(DATOS[[#This Row],[Información]])</f>
        <v>16</v>
      </c>
      <c r="D918">
        <f>FIND("-",DATOS[[#This Row],[Información]])</f>
        <v>7</v>
      </c>
      <c r="E918" t="str">
        <f>LEFT(DATOS[[#This Row],[Información]],DATOS[[#This Row],[separador]]-1)</f>
        <v>México</v>
      </c>
      <c r="F918" t="str">
        <f>RIGHT(DATOS[[#This Row],[Información]],DATOS[[#This Row],[Largo]]-DATOS[[#This Row],[separador]])</f>
        <v>Sarapiquí</v>
      </c>
      <c r="G918" s="2">
        <v>43840</v>
      </c>
      <c r="H918" s="19" t="str">
        <f>TEXT(DATOS[[#This Row],[Fecha Ingreso]],"ddd")</f>
        <v>vie</v>
      </c>
      <c r="I918" s="20" t="str">
        <f>TEXT(DATOS[[#This Row],[Fecha Ingreso]],"mmmm")</f>
        <v>enero</v>
      </c>
      <c r="J918" s="20" t="str">
        <f>TEXT(DATOS[[#This Row],[Fecha Ingreso]],"yyyy")</f>
        <v>2020</v>
      </c>
      <c r="K918" s="3">
        <v>5735</v>
      </c>
      <c r="L918" s="5">
        <v>422.43</v>
      </c>
    </row>
    <row r="919" spans="1:12" x14ac:dyDescent="0.3">
      <c r="A919" t="s">
        <v>923</v>
      </c>
      <c r="B919" t="s">
        <v>1015</v>
      </c>
      <c r="C919">
        <f>LEN(DATOS[[#This Row],[Información]])</f>
        <v>27</v>
      </c>
      <c r="D919">
        <f>FIND("-",DATOS[[#This Row],[Información]])</f>
        <v>15</v>
      </c>
      <c r="E919" t="str">
        <f>LEFT(DATOS[[#This Row],[Información]],DATOS[[#This Row],[separador]]-1)</f>
        <v>Estados Unidos</v>
      </c>
      <c r="F919" t="str">
        <f>RIGHT(DATOS[[#This Row],[Información]],DATOS[[#This Row],[Largo]]-DATOS[[#This Row],[separador]])</f>
        <v>Puerto Viejo</v>
      </c>
      <c r="G919" s="2">
        <v>43838</v>
      </c>
      <c r="H919" s="19" t="str">
        <f>TEXT(DATOS[[#This Row],[Fecha Ingreso]],"ddd")</f>
        <v>mié</v>
      </c>
      <c r="I919" s="20" t="str">
        <f>TEXT(DATOS[[#This Row],[Fecha Ingreso]],"mmmm")</f>
        <v>enero</v>
      </c>
      <c r="J919" s="20" t="str">
        <f>TEXT(DATOS[[#This Row],[Fecha Ingreso]],"yyyy")</f>
        <v>2020</v>
      </c>
      <c r="K919" s="3">
        <v>3370</v>
      </c>
      <c r="L919" s="5">
        <v>405</v>
      </c>
    </row>
    <row r="920" spans="1:12" x14ac:dyDescent="0.3">
      <c r="A920" t="s">
        <v>924</v>
      </c>
      <c r="B920" t="s">
        <v>997</v>
      </c>
      <c r="C920">
        <f>LEN(DATOS[[#This Row],[Información]])</f>
        <v>21</v>
      </c>
      <c r="D920">
        <f>FIND("-",DATOS[[#This Row],[Información]])</f>
        <v>10</v>
      </c>
      <c r="E920" t="str">
        <f>LEFT(DATOS[[#This Row],[Información]],DATOS[[#This Row],[separador]]-1)</f>
        <v>Argentina</v>
      </c>
      <c r="F920" t="str">
        <f>RIGHT(DATOS[[#This Row],[Información]],DATOS[[#This Row],[Largo]]-DATOS[[#This Row],[separador]])</f>
        <v>Volcán Poás</v>
      </c>
      <c r="G920" s="2">
        <v>43875</v>
      </c>
      <c r="H920" s="19" t="str">
        <f>TEXT(DATOS[[#This Row],[Fecha Ingreso]],"ddd")</f>
        <v>vie</v>
      </c>
      <c r="I920" s="20" t="str">
        <f>TEXT(DATOS[[#This Row],[Fecha Ingreso]],"mmmm")</f>
        <v>febrero</v>
      </c>
      <c r="J920" s="20" t="str">
        <f>TEXT(DATOS[[#This Row],[Fecha Ingreso]],"yyyy")</f>
        <v>2020</v>
      </c>
      <c r="K920" s="3">
        <v>3461</v>
      </c>
      <c r="L920" s="5">
        <v>350.19</v>
      </c>
    </row>
    <row r="921" spans="1:12" x14ac:dyDescent="0.3">
      <c r="A921" t="s">
        <v>925</v>
      </c>
      <c r="B921" t="s">
        <v>963</v>
      </c>
      <c r="C921">
        <f>LEN(DATOS[[#This Row],[Información]])</f>
        <v>15</v>
      </c>
      <c r="D921">
        <f>FIND("-",DATOS[[#This Row],[Información]])</f>
        <v>7</v>
      </c>
      <c r="E921" t="str">
        <f>LEFT(DATOS[[#This Row],[Información]],DATOS[[#This Row],[separador]]-1)</f>
        <v>España</v>
      </c>
      <c r="F921" t="str">
        <f>RIGHT(DATOS[[#This Row],[Información]],DATOS[[#This Row],[Largo]]-DATOS[[#This Row],[separador]])</f>
        <v>San José</v>
      </c>
      <c r="G921" s="2">
        <v>43855</v>
      </c>
      <c r="H921" s="19" t="str">
        <f>TEXT(DATOS[[#This Row],[Fecha Ingreso]],"ddd")</f>
        <v>sáb</v>
      </c>
      <c r="I921" s="20" t="str">
        <f>TEXT(DATOS[[#This Row],[Fecha Ingreso]],"mmmm")</f>
        <v>enero</v>
      </c>
      <c r="J921" s="20" t="str">
        <f>TEXT(DATOS[[#This Row],[Fecha Ingreso]],"yyyy")</f>
        <v>2020</v>
      </c>
      <c r="K921" s="3">
        <v>7722</v>
      </c>
      <c r="L921" s="5">
        <v>217.57</v>
      </c>
    </row>
    <row r="922" spans="1:12" x14ac:dyDescent="0.3">
      <c r="A922" t="s">
        <v>926</v>
      </c>
      <c r="B922" t="s">
        <v>1011</v>
      </c>
      <c r="C922">
        <f>LEN(DATOS[[#This Row],[Información]])</f>
        <v>17</v>
      </c>
      <c r="D922">
        <f>FIND("-",DATOS[[#This Row],[Información]])</f>
        <v>9</v>
      </c>
      <c r="E922" t="str">
        <f>LEFT(DATOS[[#This Row],[Información]],DATOS[[#This Row],[separador]]-1)</f>
        <v>Alemania</v>
      </c>
      <c r="F922" t="str">
        <f>RIGHT(DATOS[[#This Row],[Información]],DATOS[[#This Row],[Largo]]-DATOS[[#This Row],[separador]])</f>
        <v>San José</v>
      </c>
      <c r="G922" s="2">
        <v>43868</v>
      </c>
      <c r="H922" s="19" t="str">
        <f>TEXT(DATOS[[#This Row],[Fecha Ingreso]],"ddd")</f>
        <v>vie</v>
      </c>
      <c r="I922" s="20" t="str">
        <f>TEXT(DATOS[[#This Row],[Fecha Ingreso]],"mmmm")</f>
        <v>febrero</v>
      </c>
      <c r="J922" s="20" t="str">
        <f>TEXT(DATOS[[#This Row],[Fecha Ingreso]],"yyyy")</f>
        <v>2020</v>
      </c>
      <c r="K922" s="3">
        <v>5501</v>
      </c>
      <c r="L922" s="5">
        <v>312.87</v>
      </c>
    </row>
    <row r="923" spans="1:12" x14ac:dyDescent="0.3">
      <c r="A923" t="s">
        <v>927</v>
      </c>
      <c r="B923" t="s">
        <v>988</v>
      </c>
      <c r="C923">
        <f>LEN(DATOS[[#This Row],[Información]])</f>
        <v>14</v>
      </c>
      <c r="D923">
        <f>FIND("-",DATOS[[#This Row],[Información]])</f>
        <v>7</v>
      </c>
      <c r="E923" t="str">
        <f>LEFT(DATOS[[#This Row],[Información]],DATOS[[#This Row],[separador]]-1)</f>
        <v>Canadá</v>
      </c>
      <c r="F923" t="str">
        <f>RIGHT(DATOS[[#This Row],[Información]],DATOS[[#This Row],[Largo]]-DATOS[[#This Row],[separador]])</f>
        <v>Fortuna</v>
      </c>
      <c r="G923" s="2">
        <v>43851</v>
      </c>
      <c r="H923" s="19" t="str">
        <f>TEXT(DATOS[[#This Row],[Fecha Ingreso]],"ddd")</f>
        <v>mar</v>
      </c>
      <c r="I923" s="20" t="str">
        <f>TEXT(DATOS[[#This Row],[Fecha Ingreso]],"mmmm")</f>
        <v>enero</v>
      </c>
      <c r="J923" s="20" t="str">
        <f>TEXT(DATOS[[#This Row],[Fecha Ingreso]],"yyyy")</f>
        <v>2020</v>
      </c>
      <c r="K923" s="3">
        <v>4260</v>
      </c>
      <c r="L923" s="5">
        <v>54.09</v>
      </c>
    </row>
    <row r="924" spans="1:12" x14ac:dyDescent="0.3">
      <c r="A924" t="s">
        <v>928</v>
      </c>
      <c r="B924" t="s">
        <v>1014</v>
      </c>
      <c r="C924">
        <f>LEN(DATOS[[#This Row],[Información]])</f>
        <v>19</v>
      </c>
      <c r="D924">
        <f>FIND("-",DATOS[[#This Row],[Información]])</f>
        <v>12</v>
      </c>
      <c r="E924" t="str">
        <f>LEFT(DATOS[[#This Row],[Información]],DATOS[[#This Row],[separador]]-1)</f>
        <v>Reino Unido</v>
      </c>
      <c r="F924" t="str">
        <f>RIGHT(DATOS[[#This Row],[Información]],DATOS[[#This Row],[Largo]]-DATOS[[#This Row],[separador]])</f>
        <v>Fortuna</v>
      </c>
      <c r="G924" s="2">
        <v>43885</v>
      </c>
      <c r="H924" s="19" t="str">
        <f>TEXT(DATOS[[#This Row],[Fecha Ingreso]],"ddd")</f>
        <v>lun</v>
      </c>
      <c r="I924" s="20" t="str">
        <f>TEXT(DATOS[[#This Row],[Fecha Ingreso]],"mmmm")</f>
        <v>febrero</v>
      </c>
      <c r="J924" s="20" t="str">
        <f>TEXT(DATOS[[#This Row],[Fecha Ingreso]],"yyyy")</f>
        <v>2020</v>
      </c>
      <c r="K924" s="3">
        <v>9463</v>
      </c>
      <c r="L924" s="5">
        <v>359.6</v>
      </c>
    </row>
    <row r="925" spans="1:12" x14ac:dyDescent="0.3">
      <c r="A925" t="s">
        <v>929</v>
      </c>
      <c r="B925" t="s">
        <v>966</v>
      </c>
      <c r="C925">
        <f>LEN(DATOS[[#This Row],[Información]])</f>
        <v>18</v>
      </c>
      <c r="D925">
        <f>FIND("-",DATOS[[#This Row],[Información]])</f>
        <v>7</v>
      </c>
      <c r="E925" t="str">
        <f>LEFT(DATOS[[#This Row],[Información]],DATOS[[#This Row],[separador]]-1)</f>
        <v>Canadá</v>
      </c>
      <c r="F925" t="str">
        <f>RIGHT(DATOS[[#This Row],[Información]],DATOS[[#This Row],[Largo]]-DATOS[[#This Row],[separador]])</f>
        <v>Río Celeste</v>
      </c>
      <c r="G925" s="2">
        <v>43836</v>
      </c>
      <c r="H925" s="19" t="str">
        <f>TEXT(DATOS[[#This Row],[Fecha Ingreso]],"ddd")</f>
        <v>lun</v>
      </c>
      <c r="I925" s="20" t="str">
        <f>TEXT(DATOS[[#This Row],[Fecha Ingreso]],"mmmm")</f>
        <v>enero</v>
      </c>
      <c r="J925" s="20" t="str">
        <f>TEXT(DATOS[[#This Row],[Fecha Ingreso]],"yyyy")</f>
        <v>2020</v>
      </c>
      <c r="K925" s="3">
        <v>9296</v>
      </c>
      <c r="L925" s="5">
        <v>305.42</v>
      </c>
    </row>
    <row r="926" spans="1:12" x14ac:dyDescent="0.3">
      <c r="A926" t="s">
        <v>930</v>
      </c>
      <c r="B926" t="s">
        <v>1009</v>
      </c>
      <c r="C926">
        <f>LEN(DATOS[[#This Row],[Información]])</f>
        <v>18</v>
      </c>
      <c r="D926">
        <f>FIND("-",DATOS[[#This Row],[Información]])</f>
        <v>10</v>
      </c>
      <c r="E926" t="str">
        <f>LEFT(DATOS[[#This Row],[Información]],DATOS[[#This Row],[separador]]-1)</f>
        <v>Argentina</v>
      </c>
      <c r="F926" t="str">
        <f>RIGHT(DATOS[[#This Row],[Información]],DATOS[[#This Row],[Largo]]-DATOS[[#This Row],[separador]])</f>
        <v>San José</v>
      </c>
      <c r="G926" s="2">
        <v>43841</v>
      </c>
      <c r="H926" s="19" t="str">
        <f>TEXT(DATOS[[#This Row],[Fecha Ingreso]],"ddd")</f>
        <v>sáb</v>
      </c>
      <c r="I926" s="20" t="str">
        <f>TEXT(DATOS[[#This Row],[Fecha Ingreso]],"mmmm")</f>
        <v>enero</v>
      </c>
      <c r="J926" s="20" t="str">
        <f>TEXT(DATOS[[#This Row],[Fecha Ingreso]],"yyyy")</f>
        <v>2020</v>
      </c>
      <c r="K926" s="3">
        <v>9419</v>
      </c>
      <c r="L926" s="5">
        <v>251.79</v>
      </c>
    </row>
    <row r="927" spans="1:12" x14ac:dyDescent="0.3">
      <c r="A927" t="s">
        <v>931</v>
      </c>
      <c r="B927" t="s">
        <v>962</v>
      </c>
      <c r="C927">
        <f>LEN(DATOS[[#This Row],[Información]])</f>
        <v>17</v>
      </c>
      <c r="D927">
        <f>FIND("-",DATOS[[#This Row],[Información]])</f>
        <v>10</v>
      </c>
      <c r="E927" t="str">
        <f>LEFT(DATOS[[#This Row],[Información]],DATOS[[#This Row],[separador]]-1)</f>
        <v>Argentina</v>
      </c>
      <c r="F927" t="str">
        <f>RIGHT(DATOS[[#This Row],[Información]],DATOS[[#This Row],[Largo]]-DATOS[[#This Row],[separador]])</f>
        <v>Fortuna</v>
      </c>
      <c r="G927" s="2">
        <v>43884</v>
      </c>
      <c r="H927" s="19" t="str">
        <f>TEXT(DATOS[[#This Row],[Fecha Ingreso]],"ddd")</f>
        <v>dom</v>
      </c>
      <c r="I927" s="20" t="str">
        <f>TEXT(DATOS[[#This Row],[Fecha Ingreso]],"mmmm")</f>
        <v>febrero</v>
      </c>
      <c r="J927" s="20" t="str">
        <f>TEXT(DATOS[[#This Row],[Fecha Ingreso]],"yyyy")</f>
        <v>2020</v>
      </c>
      <c r="K927" s="3">
        <v>9540</v>
      </c>
      <c r="L927" s="5">
        <v>105.5</v>
      </c>
    </row>
    <row r="928" spans="1:12" x14ac:dyDescent="0.3">
      <c r="A928" t="s">
        <v>932</v>
      </c>
      <c r="B928" t="s">
        <v>1014</v>
      </c>
      <c r="C928">
        <f>LEN(DATOS[[#This Row],[Información]])</f>
        <v>19</v>
      </c>
      <c r="D928">
        <f>FIND("-",DATOS[[#This Row],[Información]])</f>
        <v>12</v>
      </c>
      <c r="E928" t="str">
        <f>LEFT(DATOS[[#This Row],[Información]],DATOS[[#This Row],[separador]]-1)</f>
        <v>Reino Unido</v>
      </c>
      <c r="F928" t="str">
        <f>RIGHT(DATOS[[#This Row],[Información]],DATOS[[#This Row],[Largo]]-DATOS[[#This Row],[separador]])</f>
        <v>Fortuna</v>
      </c>
      <c r="G928" s="2">
        <v>43885</v>
      </c>
      <c r="H928" s="19" t="str">
        <f>TEXT(DATOS[[#This Row],[Fecha Ingreso]],"ddd")</f>
        <v>lun</v>
      </c>
      <c r="I928" s="20" t="str">
        <f>TEXT(DATOS[[#This Row],[Fecha Ingreso]],"mmmm")</f>
        <v>febrero</v>
      </c>
      <c r="J928" s="20" t="str">
        <f>TEXT(DATOS[[#This Row],[Fecha Ingreso]],"yyyy")</f>
        <v>2020</v>
      </c>
      <c r="K928" s="3">
        <v>5494</v>
      </c>
      <c r="L928" s="5">
        <v>96.36</v>
      </c>
    </row>
    <row r="929" spans="1:12" x14ac:dyDescent="0.3">
      <c r="A929" t="s">
        <v>933</v>
      </c>
      <c r="B929" t="s">
        <v>962</v>
      </c>
      <c r="C929">
        <f>LEN(DATOS[[#This Row],[Información]])</f>
        <v>17</v>
      </c>
      <c r="D929">
        <f>FIND("-",DATOS[[#This Row],[Información]])</f>
        <v>10</v>
      </c>
      <c r="E929" t="str">
        <f>LEFT(DATOS[[#This Row],[Información]],DATOS[[#This Row],[separador]]-1)</f>
        <v>Argentina</v>
      </c>
      <c r="F929" t="str">
        <f>RIGHT(DATOS[[#This Row],[Información]],DATOS[[#This Row],[Largo]]-DATOS[[#This Row],[separador]])</f>
        <v>Fortuna</v>
      </c>
      <c r="G929" s="2">
        <v>43852</v>
      </c>
      <c r="H929" s="19" t="str">
        <f>TEXT(DATOS[[#This Row],[Fecha Ingreso]],"ddd")</f>
        <v>mié</v>
      </c>
      <c r="I929" s="20" t="str">
        <f>TEXT(DATOS[[#This Row],[Fecha Ingreso]],"mmmm")</f>
        <v>enero</v>
      </c>
      <c r="J929" s="20" t="str">
        <f>TEXT(DATOS[[#This Row],[Fecha Ingreso]],"yyyy")</f>
        <v>2020</v>
      </c>
      <c r="K929" s="3">
        <v>9644</v>
      </c>
      <c r="L929" s="5">
        <v>176.92</v>
      </c>
    </row>
    <row r="930" spans="1:12" x14ac:dyDescent="0.3">
      <c r="A930" t="s">
        <v>934</v>
      </c>
      <c r="B930" t="s">
        <v>956</v>
      </c>
      <c r="C930">
        <f>LEN(DATOS[[#This Row],[Información]])</f>
        <v>24</v>
      </c>
      <c r="D930">
        <f>FIND("-",DATOS[[#This Row],[Información]])</f>
        <v>12</v>
      </c>
      <c r="E930" t="str">
        <f>LEFT(DATOS[[#This Row],[Información]],DATOS[[#This Row],[separador]]-1)</f>
        <v>Reino Unido</v>
      </c>
      <c r="F930" t="str">
        <f>RIGHT(DATOS[[#This Row],[Información]],DATOS[[#This Row],[Largo]]-DATOS[[#This Row],[separador]])</f>
        <v>Puerto Viejo</v>
      </c>
      <c r="G930" s="2">
        <v>43859</v>
      </c>
      <c r="H930" s="19" t="str">
        <f>TEXT(DATOS[[#This Row],[Fecha Ingreso]],"ddd")</f>
        <v>mié</v>
      </c>
      <c r="I930" s="20" t="str">
        <f>TEXT(DATOS[[#This Row],[Fecha Ingreso]],"mmmm")</f>
        <v>enero</v>
      </c>
      <c r="J930" s="20" t="str">
        <f>TEXT(DATOS[[#This Row],[Fecha Ingreso]],"yyyy")</f>
        <v>2020</v>
      </c>
      <c r="K930" s="3">
        <v>969</v>
      </c>
      <c r="L930" s="5">
        <v>271.77</v>
      </c>
    </row>
    <row r="931" spans="1:12" x14ac:dyDescent="0.3">
      <c r="A931" t="s">
        <v>935</v>
      </c>
      <c r="B931" t="s">
        <v>976</v>
      </c>
      <c r="C931">
        <f>LEN(DATOS[[#This Row],[Información]])</f>
        <v>16</v>
      </c>
      <c r="D931">
        <f>FIND("-",DATOS[[#This Row],[Información]])</f>
        <v>7</v>
      </c>
      <c r="E931" t="str">
        <f>LEFT(DATOS[[#This Row],[Información]],DATOS[[#This Row],[separador]]-1)</f>
        <v>México</v>
      </c>
      <c r="F931" t="str">
        <f>RIGHT(DATOS[[#This Row],[Información]],DATOS[[#This Row],[Largo]]-DATOS[[#This Row],[separador]])</f>
        <v>Sarapiquí</v>
      </c>
      <c r="G931" s="2">
        <v>43876</v>
      </c>
      <c r="H931" s="19" t="str">
        <f>TEXT(DATOS[[#This Row],[Fecha Ingreso]],"ddd")</f>
        <v>sáb</v>
      </c>
      <c r="I931" s="20" t="str">
        <f>TEXT(DATOS[[#This Row],[Fecha Ingreso]],"mmmm")</f>
        <v>febrero</v>
      </c>
      <c r="J931" s="20" t="str">
        <f>TEXT(DATOS[[#This Row],[Fecha Ingreso]],"yyyy")</f>
        <v>2020</v>
      </c>
      <c r="K931" s="3">
        <v>6113</v>
      </c>
      <c r="L931" s="5">
        <v>85.46</v>
      </c>
    </row>
    <row r="932" spans="1:12" x14ac:dyDescent="0.3">
      <c r="A932" t="s">
        <v>936</v>
      </c>
      <c r="B932" t="s">
        <v>1017</v>
      </c>
      <c r="C932">
        <f>LEN(DATOS[[#This Row],[Información]])</f>
        <v>19</v>
      </c>
      <c r="D932">
        <f>FIND("-",DATOS[[#This Row],[Información]])</f>
        <v>12</v>
      </c>
      <c r="E932" t="str">
        <f>LEFT(DATOS[[#This Row],[Información]],DATOS[[#This Row],[separador]]-1)</f>
        <v>Reino Unido</v>
      </c>
      <c r="F932" t="str">
        <f>RIGHT(DATOS[[#This Row],[Información]],DATOS[[#This Row],[Largo]]-DATOS[[#This Row],[separador]])</f>
        <v>Liberia</v>
      </c>
      <c r="G932" s="2">
        <v>43872</v>
      </c>
      <c r="H932" s="19" t="str">
        <f>TEXT(DATOS[[#This Row],[Fecha Ingreso]],"ddd")</f>
        <v>mar</v>
      </c>
      <c r="I932" s="20" t="str">
        <f>TEXT(DATOS[[#This Row],[Fecha Ingreso]],"mmmm")</f>
        <v>febrero</v>
      </c>
      <c r="J932" s="20" t="str">
        <f>TEXT(DATOS[[#This Row],[Fecha Ingreso]],"yyyy")</f>
        <v>2020</v>
      </c>
      <c r="K932" s="3">
        <v>9080</v>
      </c>
      <c r="L932" s="5">
        <v>299.8</v>
      </c>
    </row>
    <row r="933" spans="1:12" x14ac:dyDescent="0.3">
      <c r="A933" t="s">
        <v>937</v>
      </c>
      <c r="B933" t="s">
        <v>980</v>
      </c>
      <c r="C933">
        <f>LEN(DATOS[[#This Row],[Información]])</f>
        <v>17</v>
      </c>
      <c r="D933">
        <f>FIND("-",DATOS[[#This Row],[Información]])</f>
        <v>7</v>
      </c>
      <c r="E933" t="str">
        <f>LEFT(DATOS[[#This Row],[Información]],DATOS[[#This Row],[separador]]-1)</f>
        <v>Canadá</v>
      </c>
      <c r="F933" t="str">
        <f>RIGHT(DATOS[[#This Row],[Información]],DATOS[[#This Row],[Largo]]-DATOS[[#This Row],[separador]])</f>
        <v>Dominicana</v>
      </c>
      <c r="G933" s="2">
        <v>43831</v>
      </c>
      <c r="H933" s="19" t="str">
        <f>TEXT(DATOS[[#This Row],[Fecha Ingreso]],"ddd")</f>
        <v>mié</v>
      </c>
      <c r="I933" s="20" t="str">
        <f>TEXT(DATOS[[#This Row],[Fecha Ingreso]],"mmmm")</f>
        <v>enero</v>
      </c>
      <c r="J933" s="20" t="str">
        <f>TEXT(DATOS[[#This Row],[Fecha Ingreso]],"yyyy")</f>
        <v>2020</v>
      </c>
      <c r="K933" s="3">
        <v>3458</v>
      </c>
      <c r="L933" s="5">
        <v>310</v>
      </c>
    </row>
    <row r="934" spans="1:12" x14ac:dyDescent="0.3">
      <c r="A934" t="s">
        <v>938</v>
      </c>
      <c r="B934" t="s">
        <v>1014</v>
      </c>
      <c r="C934">
        <f>LEN(DATOS[[#This Row],[Información]])</f>
        <v>19</v>
      </c>
      <c r="D934">
        <f>FIND("-",DATOS[[#This Row],[Información]])</f>
        <v>12</v>
      </c>
      <c r="E934" t="str">
        <f>LEFT(DATOS[[#This Row],[Información]],DATOS[[#This Row],[separador]]-1)</f>
        <v>Reino Unido</v>
      </c>
      <c r="F934" t="str">
        <f>RIGHT(DATOS[[#This Row],[Información]],DATOS[[#This Row],[Largo]]-DATOS[[#This Row],[separador]])</f>
        <v>Fortuna</v>
      </c>
      <c r="G934" s="2">
        <v>43866</v>
      </c>
      <c r="H934" s="19" t="str">
        <f>TEXT(DATOS[[#This Row],[Fecha Ingreso]],"ddd")</f>
        <v>mié</v>
      </c>
      <c r="I934" s="20" t="str">
        <f>TEXT(DATOS[[#This Row],[Fecha Ingreso]],"mmmm")</f>
        <v>febrero</v>
      </c>
      <c r="J934" s="20" t="str">
        <f>TEXT(DATOS[[#This Row],[Fecha Ingreso]],"yyyy")</f>
        <v>2020</v>
      </c>
      <c r="K934" s="3">
        <v>5985</v>
      </c>
      <c r="L934" s="5">
        <v>355.25</v>
      </c>
    </row>
    <row r="935" spans="1:12" x14ac:dyDescent="0.3">
      <c r="A935" t="s">
        <v>939</v>
      </c>
      <c r="B935" t="s">
        <v>970</v>
      </c>
      <c r="C935">
        <f>LEN(DATOS[[#This Row],[Información]])</f>
        <v>24</v>
      </c>
      <c r="D935">
        <f>FIND("-",DATOS[[#This Row],[Información]])</f>
        <v>15</v>
      </c>
      <c r="E935" t="str">
        <f>LEFT(DATOS[[#This Row],[Información]],DATOS[[#This Row],[separador]]-1)</f>
        <v>Estados Unidos</v>
      </c>
      <c r="F935" t="str">
        <f>RIGHT(DATOS[[#This Row],[Información]],DATOS[[#This Row],[Largo]]-DATOS[[#This Row],[separador]])</f>
        <v>Sarapiquí</v>
      </c>
      <c r="G935" s="2">
        <v>43851</v>
      </c>
      <c r="H935" s="19" t="str">
        <f>TEXT(DATOS[[#This Row],[Fecha Ingreso]],"ddd")</f>
        <v>mar</v>
      </c>
      <c r="I935" s="20" t="str">
        <f>TEXT(DATOS[[#This Row],[Fecha Ingreso]],"mmmm")</f>
        <v>enero</v>
      </c>
      <c r="J935" s="20" t="str">
        <f>TEXT(DATOS[[#This Row],[Fecha Ingreso]],"yyyy")</f>
        <v>2020</v>
      </c>
      <c r="K935" s="3">
        <v>5157</v>
      </c>
      <c r="L935" s="5">
        <v>147.68</v>
      </c>
    </row>
    <row r="936" spans="1:12" x14ac:dyDescent="0.3">
      <c r="A936" t="s">
        <v>940</v>
      </c>
      <c r="B936" t="s">
        <v>1003</v>
      </c>
      <c r="C936">
        <f>LEN(DATOS[[#This Row],[Información]])</f>
        <v>14</v>
      </c>
      <c r="D936">
        <f>FIND("-",DATOS[[#This Row],[Información]])</f>
        <v>7</v>
      </c>
      <c r="E936" t="str">
        <f>LEFT(DATOS[[#This Row],[Información]],DATOS[[#This Row],[separador]]-1)</f>
        <v>Canadá</v>
      </c>
      <c r="F936" t="str">
        <f>RIGHT(DATOS[[#This Row],[Información]],DATOS[[#This Row],[Largo]]-DATOS[[#This Row],[separador]])</f>
        <v>Liberia</v>
      </c>
      <c r="G936" s="2">
        <v>43859</v>
      </c>
      <c r="H936" s="19" t="str">
        <f>TEXT(DATOS[[#This Row],[Fecha Ingreso]],"ddd")</f>
        <v>mié</v>
      </c>
      <c r="I936" s="20" t="str">
        <f>TEXT(DATOS[[#This Row],[Fecha Ingreso]],"mmmm")</f>
        <v>enero</v>
      </c>
      <c r="J936" s="20" t="str">
        <f>TEXT(DATOS[[#This Row],[Fecha Ingreso]],"yyyy")</f>
        <v>2020</v>
      </c>
      <c r="K936" s="3">
        <v>3932</v>
      </c>
      <c r="L936" s="5">
        <v>181.88</v>
      </c>
    </row>
    <row r="937" spans="1:12" x14ac:dyDescent="0.3">
      <c r="A937" t="s">
        <v>941</v>
      </c>
      <c r="B937" t="s">
        <v>957</v>
      </c>
      <c r="C937">
        <f>LEN(DATOS[[#This Row],[Información]])</f>
        <v>24</v>
      </c>
      <c r="D937">
        <f>FIND("-",DATOS[[#This Row],[Información]])</f>
        <v>10</v>
      </c>
      <c r="E937" t="str">
        <f>LEFT(DATOS[[#This Row],[Información]],DATOS[[#This Row],[separador]]-1)</f>
        <v>Argentina</v>
      </c>
      <c r="F937" t="str">
        <f>RIGHT(DATOS[[#This Row],[Información]],DATOS[[#This Row],[Largo]]-DATOS[[#This Row],[separador]])</f>
        <v>Manuel Antonio</v>
      </c>
      <c r="G937" s="2">
        <v>43834</v>
      </c>
      <c r="H937" s="19" t="str">
        <f>TEXT(DATOS[[#This Row],[Fecha Ingreso]],"ddd")</f>
        <v>sáb</v>
      </c>
      <c r="I937" s="20" t="str">
        <f>TEXT(DATOS[[#This Row],[Fecha Ingreso]],"mmmm")</f>
        <v>enero</v>
      </c>
      <c r="J937" s="20" t="str">
        <f>TEXT(DATOS[[#This Row],[Fecha Ingreso]],"yyyy")</f>
        <v>2020</v>
      </c>
      <c r="K937" s="3">
        <v>3402</v>
      </c>
      <c r="L937" s="5">
        <v>432.55</v>
      </c>
    </row>
    <row r="938" spans="1:12" x14ac:dyDescent="0.3">
      <c r="A938" t="s">
        <v>942</v>
      </c>
      <c r="B938" t="s">
        <v>970</v>
      </c>
      <c r="C938">
        <f>LEN(DATOS[[#This Row],[Información]])</f>
        <v>24</v>
      </c>
      <c r="D938">
        <f>FIND("-",DATOS[[#This Row],[Información]])</f>
        <v>15</v>
      </c>
      <c r="E938" t="str">
        <f>LEFT(DATOS[[#This Row],[Información]],DATOS[[#This Row],[separador]]-1)</f>
        <v>Estados Unidos</v>
      </c>
      <c r="F938" t="str">
        <f>RIGHT(DATOS[[#This Row],[Información]],DATOS[[#This Row],[Largo]]-DATOS[[#This Row],[separador]])</f>
        <v>Sarapiquí</v>
      </c>
      <c r="G938" s="2">
        <v>43878</v>
      </c>
      <c r="H938" s="19" t="str">
        <f>TEXT(DATOS[[#This Row],[Fecha Ingreso]],"ddd")</f>
        <v>lun</v>
      </c>
      <c r="I938" s="20" t="str">
        <f>TEXT(DATOS[[#This Row],[Fecha Ingreso]],"mmmm")</f>
        <v>febrero</v>
      </c>
      <c r="J938" s="20" t="str">
        <f>TEXT(DATOS[[#This Row],[Fecha Ingreso]],"yyyy")</f>
        <v>2020</v>
      </c>
      <c r="K938" s="3">
        <v>5582</v>
      </c>
      <c r="L938" s="5">
        <v>272.33999999999997</v>
      </c>
    </row>
    <row r="939" spans="1:12" x14ac:dyDescent="0.3">
      <c r="A939" t="s">
        <v>943</v>
      </c>
      <c r="B939" t="s">
        <v>975</v>
      </c>
      <c r="C939">
        <f>LEN(DATOS[[#This Row],[Información]])</f>
        <v>26</v>
      </c>
      <c r="D939">
        <f>FIND("-",DATOS[[#This Row],[Información]])</f>
        <v>15</v>
      </c>
      <c r="E939" t="str">
        <f>LEFT(DATOS[[#This Row],[Información]],DATOS[[#This Row],[separador]]-1)</f>
        <v>Estados Unidos</v>
      </c>
      <c r="F939" t="str">
        <f>RIGHT(DATOS[[#This Row],[Información]],DATOS[[#This Row],[Largo]]-DATOS[[#This Row],[separador]])</f>
        <v>Río Celeste</v>
      </c>
      <c r="G939" s="2">
        <v>43884</v>
      </c>
      <c r="H939" s="19" t="str">
        <f>TEXT(DATOS[[#This Row],[Fecha Ingreso]],"ddd")</f>
        <v>dom</v>
      </c>
      <c r="I939" s="20" t="str">
        <f>TEXT(DATOS[[#This Row],[Fecha Ingreso]],"mmmm")</f>
        <v>febrero</v>
      </c>
      <c r="J939" s="20" t="str">
        <f>TEXT(DATOS[[#This Row],[Fecha Ingreso]],"yyyy")</f>
        <v>2020</v>
      </c>
      <c r="K939" s="3">
        <v>6031</v>
      </c>
      <c r="L939" s="5">
        <v>359.61</v>
      </c>
    </row>
    <row r="940" spans="1:12" x14ac:dyDescent="0.3">
      <c r="A940" t="s">
        <v>944</v>
      </c>
      <c r="B940" t="s">
        <v>973</v>
      </c>
      <c r="C940">
        <f>LEN(DATOS[[#This Row],[Información]])</f>
        <v>22</v>
      </c>
      <c r="D940">
        <f>FIND("-",DATOS[[#This Row],[Información]])</f>
        <v>10</v>
      </c>
      <c r="E940" t="str">
        <f>LEFT(DATOS[[#This Row],[Información]],DATOS[[#This Row],[separador]]-1)</f>
        <v>Argentina</v>
      </c>
      <c r="F940" t="str">
        <f>RIGHT(DATOS[[#This Row],[Información]],DATOS[[#This Row],[Largo]]-DATOS[[#This Row],[separador]])</f>
        <v>Puerto Viejo</v>
      </c>
      <c r="G940" s="2">
        <v>43833</v>
      </c>
      <c r="H940" s="19" t="str">
        <f>TEXT(DATOS[[#This Row],[Fecha Ingreso]],"ddd")</f>
        <v>vie</v>
      </c>
      <c r="I940" s="20" t="str">
        <f>TEXT(DATOS[[#This Row],[Fecha Ingreso]],"mmmm")</f>
        <v>enero</v>
      </c>
      <c r="J940" s="20" t="str">
        <f>TEXT(DATOS[[#This Row],[Fecha Ingreso]],"yyyy")</f>
        <v>2020</v>
      </c>
      <c r="K940" s="3">
        <v>4825</v>
      </c>
      <c r="L940" s="5">
        <v>213.19</v>
      </c>
    </row>
    <row r="941" spans="1:12" x14ac:dyDescent="0.3">
      <c r="A941" t="s">
        <v>945</v>
      </c>
      <c r="B941" t="s">
        <v>969</v>
      </c>
      <c r="C941">
        <f>LEN(DATOS[[#This Row],[Información]])</f>
        <v>22</v>
      </c>
      <c r="D941">
        <f>FIND("-",DATOS[[#This Row],[Información]])</f>
        <v>15</v>
      </c>
      <c r="E941" t="str">
        <f>LEFT(DATOS[[#This Row],[Información]],DATOS[[#This Row],[separador]]-1)</f>
        <v>Estados Unidos</v>
      </c>
      <c r="F941" t="str">
        <f>RIGHT(DATOS[[#This Row],[Información]],DATOS[[#This Row],[Largo]]-DATOS[[#This Row],[separador]])</f>
        <v>Fortuna</v>
      </c>
      <c r="G941" s="2">
        <v>43889</v>
      </c>
      <c r="H941" s="19" t="str">
        <f>TEXT(DATOS[[#This Row],[Fecha Ingreso]],"ddd")</f>
        <v>vie</v>
      </c>
      <c r="I941" s="20" t="str">
        <f>TEXT(DATOS[[#This Row],[Fecha Ingreso]],"mmmm")</f>
        <v>febrero</v>
      </c>
      <c r="J941" s="20" t="str">
        <f>TEXT(DATOS[[#This Row],[Fecha Ingreso]],"yyyy")</f>
        <v>2020</v>
      </c>
      <c r="K941" s="3">
        <v>3866</v>
      </c>
      <c r="L941" s="5">
        <v>405.16</v>
      </c>
    </row>
    <row r="942" spans="1:12" x14ac:dyDescent="0.3">
      <c r="A942" t="s">
        <v>946</v>
      </c>
      <c r="B942" t="s">
        <v>959</v>
      </c>
      <c r="C942">
        <f>LEN(DATOS[[#This Row],[Información]])</f>
        <v>20</v>
      </c>
      <c r="D942">
        <f>FIND("-",DATOS[[#This Row],[Información]])</f>
        <v>9</v>
      </c>
      <c r="E942" t="str">
        <f>LEFT(DATOS[[#This Row],[Información]],DATOS[[#This Row],[separador]]-1)</f>
        <v>Alemania</v>
      </c>
      <c r="F942" t="str">
        <f>RIGHT(DATOS[[#This Row],[Información]],DATOS[[#This Row],[Largo]]-DATOS[[#This Row],[separador]])</f>
        <v>Volcán Poás</v>
      </c>
      <c r="G942" s="2">
        <v>43863</v>
      </c>
      <c r="H942" s="19" t="str">
        <f>TEXT(DATOS[[#This Row],[Fecha Ingreso]],"ddd")</f>
        <v>dom</v>
      </c>
      <c r="I942" s="20" t="str">
        <f>TEXT(DATOS[[#This Row],[Fecha Ingreso]],"mmmm")</f>
        <v>febrero</v>
      </c>
      <c r="J942" s="20" t="str">
        <f>TEXT(DATOS[[#This Row],[Fecha Ingreso]],"yyyy")</f>
        <v>2020</v>
      </c>
      <c r="K942" s="3">
        <v>1546</v>
      </c>
      <c r="L942" s="5">
        <v>474.17</v>
      </c>
    </row>
    <row r="943" spans="1:12" x14ac:dyDescent="0.3">
      <c r="A943" t="s">
        <v>947</v>
      </c>
      <c r="B943" t="s">
        <v>983</v>
      </c>
      <c r="C943">
        <f>LEN(DATOS[[#This Row],[Información]])</f>
        <v>25</v>
      </c>
      <c r="D943">
        <f>FIND("-",DATOS[[#This Row],[Información]])</f>
        <v>15</v>
      </c>
      <c r="E943" t="str">
        <f>LEFT(DATOS[[#This Row],[Información]],DATOS[[#This Row],[separador]]-1)</f>
        <v>Estados Unidos</v>
      </c>
      <c r="F943" t="str">
        <f>RIGHT(DATOS[[#This Row],[Información]],DATOS[[#This Row],[Largo]]-DATOS[[#This Row],[separador]])</f>
        <v>Dominicana</v>
      </c>
      <c r="G943" s="2">
        <v>43846</v>
      </c>
      <c r="H943" s="19" t="str">
        <f>TEXT(DATOS[[#This Row],[Fecha Ingreso]],"ddd")</f>
        <v>jue</v>
      </c>
      <c r="I943" s="20" t="str">
        <f>TEXT(DATOS[[#This Row],[Fecha Ingreso]],"mmmm")</f>
        <v>enero</v>
      </c>
      <c r="J943" s="20" t="str">
        <f>TEXT(DATOS[[#This Row],[Fecha Ingreso]],"yyyy")</f>
        <v>2020</v>
      </c>
      <c r="K943" s="3">
        <v>3493</v>
      </c>
      <c r="L943" s="5">
        <v>500.27</v>
      </c>
    </row>
    <row r="944" spans="1:12" x14ac:dyDescent="0.3">
      <c r="A944" t="s">
        <v>948</v>
      </c>
      <c r="B944" t="s">
        <v>982</v>
      </c>
      <c r="C944">
        <f>LEN(DATOS[[#This Row],[Información]])</f>
        <v>18</v>
      </c>
      <c r="D944">
        <f>FIND("-",DATOS[[#This Row],[Información]])</f>
        <v>7</v>
      </c>
      <c r="E944" t="str">
        <f>LEFT(DATOS[[#This Row],[Información]],DATOS[[#This Row],[separador]]-1)</f>
        <v>México</v>
      </c>
      <c r="F944" t="str">
        <f>RIGHT(DATOS[[#This Row],[Información]],DATOS[[#This Row],[Largo]]-DATOS[[#This Row],[separador]])</f>
        <v>Volcán Poás</v>
      </c>
      <c r="G944" s="2">
        <v>43845</v>
      </c>
      <c r="H944" s="19" t="str">
        <f>TEXT(DATOS[[#This Row],[Fecha Ingreso]],"ddd")</f>
        <v>mié</v>
      </c>
      <c r="I944" s="20" t="str">
        <f>TEXT(DATOS[[#This Row],[Fecha Ingreso]],"mmmm")</f>
        <v>enero</v>
      </c>
      <c r="J944" s="20" t="str">
        <f>TEXT(DATOS[[#This Row],[Fecha Ingreso]],"yyyy")</f>
        <v>2020</v>
      </c>
      <c r="K944" s="3">
        <v>3646</v>
      </c>
      <c r="L944" s="5">
        <v>256.43</v>
      </c>
    </row>
    <row r="945" spans="1:12" x14ac:dyDescent="0.3">
      <c r="A945" t="s">
        <v>949</v>
      </c>
      <c r="B945" t="s">
        <v>953</v>
      </c>
      <c r="C945">
        <f>LEN(DATOS[[#This Row],[Información]])</f>
        <v>14</v>
      </c>
      <c r="D945">
        <f>FIND("-",DATOS[[#This Row],[Información]])</f>
        <v>7</v>
      </c>
      <c r="E945" t="str">
        <f>LEFT(DATOS[[#This Row],[Información]],DATOS[[#This Row],[separador]]-1)</f>
        <v>México</v>
      </c>
      <c r="F945" t="str">
        <f>RIGHT(DATOS[[#This Row],[Información]],DATOS[[#This Row],[Largo]]-DATOS[[#This Row],[separador]])</f>
        <v>Liberia</v>
      </c>
      <c r="G945" s="2">
        <v>43844</v>
      </c>
      <c r="H945" s="19" t="str">
        <f>TEXT(DATOS[[#This Row],[Fecha Ingreso]],"ddd")</f>
        <v>mar</v>
      </c>
      <c r="I945" s="20" t="str">
        <f>TEXT(DATOS[[#This Row],[Fecha Ingreso]],"mmmm")</f>
        <v>enero</v>
      </c>
      <c r="J945" s="20" t="str">
        <f>TEXT(DATOS[[#This Row],[Fecha Ingreso]],"yyyy")</f>
        <v>2020</v>
      </c>
      <c r="K945" s="3">
        <v>800</v>
      </c>
      <c r="L945" s="5">
        <v>345.62</v>
      </c>
    </row>
    <row r="946" spans="1:12" x14ac:dyDescent="0.3">
      <c r="A946" t="s">
        <v>950</v>
      </c>
      <c r="B946" t="s">
        <v>954</v>
      </c>
      <c r="C946">
        <f>LEN(DATOS[[#This Row],[Información]])</f>
        <v>20</v>
      </c>
      <c r="D946">
        <f>FIND("-",DATOS[[#This Row],[Información]])</f>
        <v>6</v>
      </c>
      <c r="E946" t="str">
        <f>LEFT(DATOS[[#This Row],[Información]],DATOS[[#This Row],[separador]]-1)</f>
        <v>China</v>
      </c>
      <c r="F946" t="str">
        <f>RIGHT(DATOS[[#This Row],[Información]],DATOS[[#This Row],[Largo]]-DATOS[[#This Row],[separador]])</f>
        <v>Manuel Antonio</v>
      </c>
      <c r="G946" s="2">
        <v>43854</v>
      </c>
      <c r="H946" s="19" t="str">
        <f>TEXT(DATOS[[#This Row],[Fecha Ingreso]],"ddd")</f>
        <v>vie</v>
      </c>
      <c r="I946" s="20" t="str">
        <f>TEXT(DATOS[[#This Row],[Fecha Ingreso]],"mmmm")</f>
        <v>enero</v>
      </c>
      <c r="J946" s="20" t="str">
        <f>TEXT(DATOS[[#This Row],[Fecha Ingreso]],"yyyy")</f>
        <v>2020</v>
      </c>
      <c r="K946" s="3">
        <v>9533</v>
      </c>
      <c r="L946" s="5">
        <v>420.48</v>
      </c>
    </row>
    <row r="947" spans="1:12" x14ac:dyDescent="0.3">
      <c r="A947" t="s">
        <v>951</v>
      </c>
      <c r="B947" t="s">
        <v>1016</v>
      </c>
      <c r="C947">
        <f>LEN(DATOS[[#This Row],[Información]])</f>
        <v>16</v>
      </c>
      <c r="D947">
        <f>FIND("-",DATOS[[#This Row],[Información]])</f>
        <v>9</v>
      </c>
      <c r="E947" t="str">
        <f>LEFT(DATOS[[#This Row],[Información]],DATOS[[#This Row],[separador]]-1)</f>
        <v>Alemania</v>
      </c>
      <c r="F947" t="str">
        <f>RIGHT(DATOS[[#This Row],[Información]],DATOS[[#This Row],[Largo]]-DATOS[[#This Row],[separador]])</f>
        <v>Fortuna</v>
      </c>
      <c r="G947" s="2">
        <v>43863</v>
      </c>
      <c r="H947" s="19" t="str">
        <f>TEXT(DATOS[[#This Row],[Fecha Ingreso]],"ddd")</f>
        <v>dom</v>
      </c>
      <c r="I947" s="20" t="str">
        <f>TEXT(DATOS[[#This Row],[Fecha Ingreso]],"mmmm")</f>
        <v>febrero</v>
      </c>
      <c r="J947" s="20" t="str">
        <f>TEXT(DATOS[[#This Row],[Fecha Ingreso]],"yyyy")</f>
        <v>2020</v>
      </c>
      <c r="K947" s="3">
        <v>6261</v>
      </c>
      <c r="L947" s="5">
        <v>280.64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"/>
  <sheetViews>
    <sheetView workbookViewId="0">
      <selection activeCell="E7" sqref="E7"/>
    </sheetView>
  </sheetViews>
  <sheetFormatPr baseColWidth="10" defaultRowHeight="14.4" x14ac:dyDescent="0.3"/>
  <cols>
    <col min="1" max="1" width="15.33203125" customWidth="1"/>
    <col min="2" max="2" width="16.5546875" customWidth="1"/>
    <col min="8" max="8" width="15.88671875" customWidth="1"/>
  </cols>
  <sheetData>
    <row r="1" spans="1:9" ht="15" thickBot="1" x14ac:dyDescent="0.35">
      <c r="G1" s="22" t="s">
        <v>0</v>
      </c>
      <c r="H1" s="7" t="s">
        <v>1025</v>
      </c>
      <c r="I1" s="8" t="s">
        <v>4</v>
      </c>
    </row>
    <row r="2" spans="1:9" x14ac:dyDescent="0.3">
      <c r="A2" s="13" t="s">
        <v>0</v>
      </c>
      <c r="B2" s="14" t="s">
        <v>1026</v>
      </c>
      <c r="G2" s="21" t="s">
        <v>1026</v>
      </c>
      <c r="H2" s="9" t="s">
        <v>1027</v>
      </c>
      <c r="I2" s="10">
        <v>150</v>
      </c>
    </row>
    <row r="3" spans="1:9" x14ac:dyDescent="0.3">
      <c r="A3" s="13" t="s">
        <v>1025</v>
      </c>
      <c r="B3" s="15" t="str">
        <f>VLOOKUP(B2,G1:H10,2,FALSE)</f>
        <v>Ropones</v>
      </c>
      <c r="G3" s="21" t="s">
        <v>1028</v>
      </c>
      <c r="H3" s="9" t="s">
        <v>1029</v>
      </c>
      <c r="I3" s="10">
        <v>200</v>
      </c>
    </row>
    <row r="4" spans="1:9" x14ac:dyDescent="0.3">
      <c r="A4" s="13" t="s">
        <v>4</v>
      </c>
      <c r="B4" s="23">
        <f>VLOOKUP(B2,G1:I10,3,FALSE)</f>
        <v>150</v>
      </c>
      <c r="G4" s="21" t="s">
        <v>1030</v>
      </c>
      <c r="H4" s="9" t="s">
        <v>1031</v>
      </c>
      <c r="I4" s="10">
        <v>250</v>
      </c>
    </row>
    <row r="5" spans="1:9" x14ac:dyDescent="0.3">
      <c r="G5" s="21" t="s">
        <v>1032</v>
      </c>
      <c r="H5" s="9" t="s">
        <v>1033</v>
      </c>
      <c r="I5" s="10">
        <v>160</v>
      </c>
    </row>
    <row r="6" spans="1:9" x14ac:dyDescent="0.3">
      <c r="G6" s="21" t="s">
        <v>1034</v>
      </c>
      <c r="H6" s="9" t="s">
        <v>1035</v>
      </c>
      <c r="I6" s="10">
        <v>230</v>
      </c>
    </row>
    <row r="7" spans="1:9" x14ac:dyDescent="0.3">
      <c r="G7" s="21" t="s">
        <v>1036</v>
      </c>
      <c r="H7" s="9" t="s">
        <v>1037</v>
      </c>
      <c r="I7" s="10">
        <v>300</v>
      </c>
    </row>
    <row r="8" spans="1:9" x14ac:dyDescent="0.3">
      <c r="G8" s="21" t="s">
        <v>1038</v>
      </c>
      <c r="H8" s="9" t="s">
        <v>1039</v>
      </c>
      <c r="I8" s="10">
        <v>45</v>
      </c>
    </row>
    <row r="9" spans="1:9" x14ac:dyDescent="0.3">
      <c r="G9" s="21" t="s">
        <v>1040</v>
      </c>
      <c r="H9" s="9" t="s">
        <v>1041</v>
      </c>
      <c r="I9" s="10">
        <v>100</v>
      </c>
    </row>
    <row r="10" spans="1:9" ht="15" thickBot="1" x14ac:dyDescent="0.35">
      <c r="G10" s="21" t="s">
        <v>1042</v>
      </c>
      <c r="H10" s="11" t="s">
        <v>1043</v>
      </c>
      <c r="I10" s="12">
        <v>25</v>
      </c>
    </row>
  </sheetData>
  <dataValidations count="1">
    <dataValidation type="list" allowBlank="1" showInputMessage="1" showErrorMessage="1" sqref="B2" xr:uid="{00000000-0002-0000-0300-000000000000}">
      <formula1>INDIRECT("Código[Código]")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L3" sqref="L3"/>
    </sheetView>
  </sheetViews>
  <sheetFormatPr baseColWidth="10" defaultRowHeight="14.4" x14ac:dyDescent="0.3"/>
  <cols>
    <col min="1" max="1" width="11.5546875" bestFit="1" customWidth="1"/>
    <col min="12" max="12" width="16.109375" customWidth="1"/>
  </cols>
  <sheetData>
    <row r="1" spans="1:12" x14ac:dyDescent="0.3">
      <c r="A1" s="16" t="s">
        <v>1044</v>
      </c>
      <c r="B1" s="16" t="s">
        <v>1045</v>
      </c>
      <c r="C1" s="16" t="s">
        <v>1046</v>
      </c>
      <c r="D1" s="16" t="s">
        <v>1047</v>
      </c>
      <c r="E1" s="16" t="s">
        <v>1078</v>
      </c>
    </row>
    <row r="2" spans="1:12" x14ac:dyDescent="0.3">
      <c r="A2" s="13" t="s">
        <v>1048</v>
      </c>
      <c r="B2" s="13" t="s">
        <v>1049</v>
      </c>
      <c r="C2" s="17" t="s">
        <v>1050</v>
      </c>
      <c r="D2" s="17">
        <v>29</v>
      </c>
      <c r="E2" s="17">
        <v>2</v>
      </c>
    </row>
    <row r="3" spans="1:12" x14ac:dyDescent="0.3">
      <c r="A3" s="13" t="s">
        <v>1051</v>
      </c>
      <c r="B3" s="13" t="s">
        <v>1052</v>
      </c>
      <c r="C3" s="17" t="s">
        <v>1050</v>
      </c>
      <c r="D3" s="17">
        <v>45</v>
      </c>
      <c r="E3" s="17">
        <v>5</v>
      </c>
      <c r="H3" s="36" t="s">
        <v>1079</v>
      </c>
      <c r="I3" s="36"/>
      <c r="J3" s="36"/>
      <c r="K3" s="36"/>
      <c r="L3" s="18" t="str">
        <f>INDEX(nombre,MATCH(MAX(hijos),hijos,0),1)</f>
        <v>Ana</v>
      </c>
    </row>
    <row r="4" spans="1:12" x14ac:dyDescent="0.3">
      <c r="A4" s="13" t="s">
        <v>1053</v>
      </c>
      <c r="B4" s="13" t="s">
        <v>1054</v>
      </c>
      <c r="C4" s="17" t="s">
        <v>1050</v>
      </c>
      <c r="D4" s="17">
        <v>33</v>
      </c>
      <c r="E4" s="17">
        <v>3</v>
      </c>
    </row>
    <row r="5" spans="1:12" x14ac:dyDescent="0.3">
      <c r="A5" s="13" t="s">
        <v>1055</v>
      </c>
      <c r="B5" s="13" t="s">
        <v>1056</v>
      </c>
      <c r="C5" s="17" t="s">
        <v>1050</v>
      </c>
      <c r="D5" s="17">
        <v>23</v>
      </c>
      <c r="E5" s="17">
        <v>4</v>
      </c>
      <c r="H5" s="36" t="s">
        <v>1080</v>
      </c>
      <c r="I5" s="36"/>
      <c r="J5" s="36"/>
      <c r="K5" s="36"/>
      <c r="L5" s="18" t="str">
        <f>INDEX(nombre,MATCH(MIN(hijos),hijos,0),1)</f>
        <v>Francisco</v>
      </c>
    </row>
    <row r="6" spans="1:12" x14ac:dyDescent="0.3">
      <c r="A6" s="13" t="s">
        <v>1057</v>
      </c>
      <c r="B6" s="13" t="s">
        <v>1058</v>
      </c>
      <c r="C6" s="17" t="s">
        <v>1050</v>
      </c>
      <c r="D6" s="17">
        <v>19</v>
      </c>
      <c r="E6" s="17">
        <v>2</v>
      </c>
    </row>
    <row r="7" spans="1:12" x14ac:dyDescent="0.3">
      <c r="A7" s="13" t="s">
        <v>1059</v>
      </c>
      <c r="B7" s="13" t="s">
        <v>1052</v>
      </c>
      <c r="C7" s="17" t="s">
        <v>1050</v>
      </c>
      <c r="D7" s="17">
        <v>35</v>
      </c>
      <c r="E7" s="17">
        <v>3</v>
      </c>
      <c r="H7" s="36" t="s">
        <v>1081</v>
      </c>
      <c r="I7" s="36"/>
      <c r="J7" s="36"/>
      <c r="K7" s="36"/>
      <c r="L7" s="18" t="str">
        <f>INDEX(nombre,MATCH(22,edad,0),1)</f>
        <v>Luis</v>
      </c>
    </row>
    <row r="8" spans="1:12" x14ac:dyDescent="0.3">
      <c r="A8" s="13" t="s">
        <v>1060</v>
      </c>
      <c r="B8" s="13" t="s">
        <v>1061</v>
      </c>
      <c r="C8" s="17" t="s">
        <v>1050</v>
      </c>
      <c r="D8" s="17">
        <v>30</v>
      </c>
      <c r="E8" s="17">
        <v>3</v>
      </c>
    </row>
    <row r="9" spans="1:12" x14ac:dyDescent="0.3">
      <c r="A9" s="13" t="s">
        <v>1062</v>
      </c>
      <c r="B9" s="13" t="s">
        <v>1063</v>
      </c>
      <c r="C9" s="17" t="s">
        <v>1050</v>
      </c>
      <c r="D9" s="17">
        <v>15</v>
      </c>
      <c r="E9" s="17">
        <v>2</v>
      </c>
      <c r="H9" s="36" t="s">
        <v>1082</v>
      </c>
      <c r="I9" s="36"/>
      <c r="J9" s="36"/>
      <c r="K9" s="36"/>
      <c r="L9" s="18" t="str">
        <f>INDEX(nombre,MATCH(MAX(edad),edad,0),1)</f>
        <v>Ana</v>
      </c>
    </row>
    <row r="10" spans="1:12" x14ac:dyDescent="0.3">
      <c r="A10" s="13" t="s">
        <v>1064</v>
      </c>
      <c r="B10" s="13" t="s">
        <v>1065</v>
      </c>
      <c r="C10" s="17" t="s">
        <v>1066</v>
      </c>
      <c r="D10" s="17">
        <v>23</v>
      </c>
      <c r="E10" s="17">
        <v>2</v>
      </c>
    </row>
    <row r="11" spans="1:12" x14ac:dyDescent="0.3">
      <c r="A11" s="13" t="s">
        <v>1064</v>
      </c>
      <c r="B11" s="13" t="s">
        <v>1067</v>
      </c>
      <c r="C11" s="17" t="s">
        <v>1066</v>
      </c>
      <c r="D11" s="17">
        <v>21</v>
      </c>
      <c r="E11" s="17">
        <v>3</v>
      </c>
      <c r="H11" s="36" t="s">
        <v>1083</v>
      </c>
      <c r="I11" s="36"/>
      <c r="J11" s="36"/>
      <c r="K11" s="36"/>
      <c r="L11" s="18" t="str">
        <f>INDEX(nombre,MATCH(MIN(edad),edad,0),1)</f>
        <v>Jose</v>
      </c>
    </row>
    <row r="12" spans="1:12" x14ac:dyDescent="0.3">
      <c r="A12" s="13" t="s">
        <v>1068</v>
      </c>
      <c r="B12" s="13" t="s">
        <v>1069</v>
      </c>
      <c r="C12" s="17" t="s">
        <v>1066</v>
      </c>
      <c r="D12" s="17">
        <v>25</v>
      </c>
      <c r="E12" s="17">
        <v>1</v>
      </c>
    </row>
    <row r="13" spans="1:12" x14ac:dyDescent="0.3">
      <c r="A13" s="13" t="s">
        <v>1048</v>
      </c>
      <c r="B13" s="13" t="s">
        <v>1065</v>
      </c>
      <c r="C13" s="17" t="s">
        <v>1066</v>
      </c>
      <c r="D13" s="17">
        <v>26</v>
      </c>
      <c r="E13" s="17">
        <v>3</v>
      </c>
    </row>
    <row r="14" spans="1:12" x14ac:dyDescent="0.3">
      <c r="A14" s="13" t="s">
        <v>1070</v>
      </c>
      <c r="B14" s="13" t="s">
        <v>1071</v>
      </c>
      <c r="C14" s="17" t="s">
        <v>1066</v>
      </c>
      <c r="D14" s="17">
        <v>18</v>
      </c>
      <c r="E14" s="17">
        <v>2</v>
      </c>
    </row>
    <row r="15" spans="1:12" x14ac:dyDescent="0.3">
      <c r="A15" s="13" t="s">
        <v>1072</v>
      </c>
      <c r="B15" s="13" t="s">
        <v>1065</v>
      </c>
      <c r="C15" s="17" t="s">
        <v>1066</v>
      </c>
      <c r="D15" s="17">
        <v>22</v>
      </c>
      <c r="E15" s="17">
        <v>2</v>
      </c>
    </row>
    <row r="16" spans="1:12" x14ac:dyDescent="0.3">
      <c r="A16" s="13" t="s">
        <v>1073</v>
      </c>
      <c r="B16" s="13" t="s">
        <v>1074</v>
      </c>
      <c r="C16" s="17" t="s">
        <v>1066</v>
      </c>
      <c r="D16" s="17">
        <v>40</v>
      </c>
      <c r="E16" s="17">
        <v>4</v>
      </c>
    </row>
    <row r="17" spans="1:5" x14ac:dyDescent="0.3">
      <c r="A17" s="13" t="s">
        <v>1075</v>
      </c>
      <c r="B17" s="13" t="s">
        <v>1076</v>
      </c>
      <c r="C17" s="17" t="s">
        <v>1066</v>
      </c>
      <c r="D17" s="17">
        <v>16</v>
      </c>
      <c r="E17" s="17">
        <v>2</v>
      </c>
    </row>
    <row r="18" spans="1:5" x14ac:dyDescent="0.3">
      <c r="A18" s="13" t="s">
        <v>1073</v>
      </c>
      <c r="B18" s="13" t="s">
        <v>1077</v>
      </c>
      <c r="C18" s="17" t="s">
        <v>1066</v>
      </c>
      <c r="D18" s="17">
        <v>13</v>
      </c>
      <c r="E18" s="17">
        <v>3</v>
      </c>
    </row>
  </sheetData>
  <mergeCells count="5">
    <mergeCell ref="H3:K3"/>
    <mergeCell ref="H5:K5"/>
    <mergeCell ref="H7:K7"/>
    <mergeCell ref="H9:K9"/>
    <mergeCell ref="H11:K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F12"/>
  <sheetViews>
    <sheetView workbookViewId="0">
      <selection activeCell="F4" sqref="F4"/>
    </sheetView>
  </sheetViews>
  <sheetFormatPr baseColWidth="10" defaultRowHeight="14.4" x14ac:dyDescent="0.3"/>
  <cols>
    <col min="1" max="1" width="14.33203125" bestFit="1" customWidth="1"/>
    <col min="2" max="2" width="17" bestFit="1" customWidth="1"/>
    <col min="5" max="5" width="17.88671875" customWidth="1"/>
    <col min="6" max="7" width="20.88671875" bestFit="1" customWidth="1"/>
  </cols>
  <sheetData>
    <row r="3" spans="1:6" x14ac:dyDescent="0.3">
      <c r="A3" s="24" t="s">
        <v>1</v>
      </c>
      <c r="B3" t="s">
        <v>1099</v>
      </c>
      <c r="E3" t="s">
        <v>1110</v>
      </c>
      <c r="F3" t="s">
        <v>1109</v>
      </c>
    </row>
    <row r="4" spans="1:6" x14ac:dyDescent="0.3">
      <c r="A4" s="25" t="s">
        <v>1097</v>
      </c>
      <c r="B4" s="27">
        <v>516288</v>
      </c>
      <c r="E4" s="32">
        <v>1278844558259.2793</v>
      </c>
      <c r="F4" s="28">
        <v>5062.6490486257926</v>
      </c>
    </row>
    <row r="5" spans="1:6" x14ac:dyDescent="0.3">
      <c r="A5" s="25" t="s">
        <v>1091</v>
      </c>
      <c r="B5" s="27">
        <v>559679</v>
      </c>
    </row>
    <row r="6" spans="1:6" x14ac:dyDescent="0.3">
      <c r="A6" s="25" t="s">
        <v>1090</v>
      </c>
      <c r="B6" s="27">
        <v>574649</v>
      </c>
    </row>
    <row r="7" spans="1:6" x14ac:dyDescent="0.3">
      <c r="A7" s="25" t="s">
        <v>1094</v>
      </c>
      <c r="B7" s="27">
        <v>604758</v>
      </c>
    </row>
    <row r="8" spans="1:6" x14ac:dyDescent="0.3">
      <c r="A8" s="25" t="s">
        <v>1092</v>
      </c>
      <c r="B8" s="27">
        <v>618475</v>
      </c>
    </row>
    <row r="9" spans="1:6" x14ac:dyDescent="0.3">
      <c r="A9" s="25" t="s">
        <v>1093</v>
      </c>
      <c r="B9" s="27">
        <v>620552</v>
      </c>
    </row>
    <row r="10" spans="1:6" x14ac:dyDescent="0.3">
      <c r="A10" s="25" t="s">
        <v>1096</v>
      </c>
      <c r="B10" s="27">
        <v>642281</v>
      </c>
    </row>
    <row r="11" spans="1:6" x14ac:dyDescent="0.3">
      <c r="A11" s="25" t="s">
        <v>1095</v>
      </c>
      <c r="B11" s="27">
        <v>652584</v>
      </c>
    </row>
    <row r="12" spans="1:6" x14ac:dyDescent="0.3">
      <c r="A12" s="25" t="s">
        <v>1098</v>
      </c>
      <c r="B12" s="27">
        <v>4789266</v>
      </c>
    </row>
  </sheetData>
  <pageMargins left="0.7" right="0.7" top="0.75" bottom="0.75" header="0.3" footer="0.3"/>
  <pageSetup orientation="portrait" horizontalDpi="0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J14"/>
  <sheetViews>
    <sheetView workbookViewId="0">
      <selection activeCell="B10" sqref="B10"/>
    </sheetView>
  </sheetViews>
  <sheetFormatPr baseColWidth="10" defaultRowHeight="14.4" x14ac:dyDescent="0.3"/>
  <cols>
    <col min="1" max="1" width="20.88671875" customWidth="1"/>
    <col min="2" max="9" width="14.44140625" bestFit="1" customWidth="1"/>
    <col min="10" max="10" width="12.5546875" bestFit="1" customWidth="1"/>
  </cols>
  <sheetData>
    <row r="3" spans="1:10" x14ac:dyDescent="0.3">
      <c r="A3" s="24" t="s">
        <v>1109</v>
      </c>
      <c r="B3" s="24" t="s">
        <v>1</v>
      </c>
    </row>
    <row r="4" spans="1:10" x14ac:dyDescent="0.3">
      <c r="A4" s="24" t="s">
        <v>2</v>
      </c>
      <c r="B4" t="s">
        <v>1090</v>
      </c>
      <c r="C4" t="s">
        <v>1091</v>
      </c>
      <c r="D4" t="s">
        <v>1092</v>
      </c>
      <c r="E4" t="s">
        <v>1093</v>
      </c>
      <c r="F4" t="s">
        <v>1094</v>
      </c>
      <c r="G4" t="s">
        <v>1095</v>
      </c>
      <c r="H4" t="s">
        <v>1096</v>
      </c>
      <c r="I4" t="s">
        <v>1097</v>
      </c>
      <c r="J4" t="s">
        <v>1098</v>
      </c>
    </row>
    <row r="5" spans="1:10" x14ac:dyDescent="0.3">
      <c r="A5" t="s">
        <v>1100</v>
      </c>
      <c r="B5" s="28">
        <v>4942.3</v>
      </c>
      <c r="C5" s="28">
        <v>4990</v>
      </c>
      <c r="D5" s="28">
        <v>5132.7777777777774</v>
      </c>
      <c r="E5" s="28">
        <v>5434.4</v>
      </c>
      <c r="F5" s="28">
        <v>5214.6923076923076</v>
      </c>
      <c r="G5" s="28">
        <v>5074.4285714285716</v>
      </c>
      <c r="H5" s="28">
        <v>5629.5555555555557</v>
      </c>
      <c r="I5" s="28">
        <v>4568.125</v>
      </c>
      <c r="J5" s="28">
        <v>5147.144329896907</v>
      </c>
    </row>
    <row r="6" spans="1:10" x14ac:dyDescent="0.3">
      <c r="A6" t="s">
        <v>1101</v>
      </c>
      <c r="B6" s="28">
        <v>4563.5714285714284</v>
      </c>
      <c r="C6" s="28">
        <v>5022.909090909091</v>
      </c>
      <c r="D6" s="28">
        <v>5309</v>
      </c>
      <c r="E6" s="28">
        <v>5349.727272727273</v>
      </c>
      <c r="F6" s="28">
        <v>5203.5</v>
      </c>
      <c r="G6" s="28">
        <v>5003.636363636364</v>
      </c>
      <c r="H6" s="28">
        <v>5095</v>
      </c>
      <c r="I6" s="28">
        <v>4524.2</v>
      </c>
      <c r="J6" s="28">
        <v>4959.4666666666662</v>
      </c>
    </row>
    <row r="7" spans="1:10" x14ac:dyDescent="0.3">
      <c r="A7" t="s">
        <v>1102</v>
      </c>
      <c r="B7" s="28">
        <v>3996.4375</v>
      </c>
      <c r="C7" s="28">
        <v>4322.3846153846152</v>
      </c>
      <c r="D7" s="28">
        <v>4376</v>
      </c>
      <c r="E7" s="28">
        <v>5561.7777777777774</v>
      </c>
      <c r="F7" s="28">
        <v>5268.2142857142853</v>
      </c>
      <c r="G7" s="28">
        <v>3982.7368421052633</v>
      </c>
      <c r="H7" s="28">
        <v>5528.954545454545</v>
      </c>
      <c r="I7" s="28">
        <v>4713.75</v>
      </c>
      <c r="J7" s="28">
        <v>4692.136752136752</v>
      </c>
    </row>
    <row r="8" spans="1:10" x14ac:dyDescent="0.3">
      <c r="A8" t="s">
        <v>1103</v>
      </c>
      <c r="B8" s="28">
        <v>6850.1428571428569</v>
      </c>
      <c r="C8" s="28">
        <v>5790.125</v>
      </c>
      <c r="D8" s="28">
        <v>5182.083333333333</v>
      </c>
      <c r="E8" s="28">
        <v>5637.2777777777774</v>
      </c>
      <c r="F8" s="28">
        <v>3778.2666666666669</v>
      </c>
      <c r="G8" s="28">
        <v>6343.2666666666664</v>
      </c>
      <c r="H8" s="28">
        <v>5234.4666666666662</v>
      </c>
      <c r="I8" s="28">
        <v>5151.333333333333</v>
      </c>
      <c r="J8" s="28">
        <v>5489.9512195121952</v>
      </c>
    </row>
    <row r="9" spans="1:10" x14ac:dyDescent="0.3">
      <c r="A9" t="s">
        <v>1104</v>
      </c>
      <c r="B9" s="28">
        <v>4232.9333333333334</v>
      </c>
      <c r="C9" s="28">
        <v>4655.4375</v>
      </c>
      <c r="D9" s="28">
        <v>5638.833333333333</v>
      </c>
      <c r="E9" s="28">
        <v>6205.3076923076924</v>
      </c>
      <c r="F9" s="28">
        <v>4053.5384615384614</v>
      </c>
      <c r="G9" s="28">
        <v>3856.625</v>
      </c>
      <c r="H9" s="28">
        <v>4378.7692307692305</v>
      </c>
      <c r="I9" s="28">
        <v>4952.833333333333</v>
      </c>
      <c r="J9" s="28">
        <v>4766.8921568627447</v>
      </c>
    </row>
    <row r="10" spans="1:10" x14ac:dyDescent="0.3">
      <c r="A10" t="s">
        <v>1105</v>
      </c>
      <c r="B10" s="28">
        <v>6811.166666666667</v>
      </c>
      <c r="C10" s="28">
        <v>5363.6153846153848</v>
      </c>
      <c r="D10" s="28">
        <v>5199.5</v>
      </c>
      <c r="E10" s="28">
        <v>5857.2857142857147</v>
      </c>
      <c r="F10" s="28">
        <v>4196</v>
      </c>
      <c r="G10" s="28">
        <v>5266.2222222222226</v>
      </c>
      <c r="H10" s="28">
        <v>5321.916666666667</v>
      </c>
      <c r="I10" s="28">
        <v>5242.2222222222226</v>
      </c>
      <c r="J10" s="28">
        <v>5424.4878048780483</v>
      </c>
    </row>
    <row r="11" spans="1:10" x14ac:dyDescent="0.3">
      <c r="A11" t="s">
        <v>1106</v>
      </c>
      <c r="B11" s="28">
        <v>4440.1538461538457</v>
      </c>
      <c r="C11" s="28">
        <v>6969.4285714285716</v>
      </c>
      <c r="D11" s="28">
        <v>5485.7058823529414</v>
      </c>
      <c r="E11" s="28">
        <v>6969</v>
      </c>
      <c r="F11" s="28">
        <v>4604.818181818182</v>
      </c>
      <c r="G11" s="28">
        <v>5529.5</v>
      </c>
      <c r="H11" s="28">
        <v>4166.6111111111113</v>
      </c>
      <c r="I11" s="28">
        <v>5006.25</v>
      </c>
      <c r="J11" s="28">
        <v>5069.2830188679245</v>
      </c>
    </row>
    <row r="12" spans="1:10" x14ac:dyDescent="0.3">
      <c r="A12" t="s">
        <v>1107</v>
      </c>
      <c r="B12" s="28">
        <v>5490.5</v>
      </c>
      <c r="C12" s="28">
        <v>4414</v>
      </c>
      <c r="D12" s="28">
        <v>4793.2666666666664</v>
      </c>
      <c r="E12" s="28">
        <v>4864.2631578947367</v>
      </c>
      <c r="F12" s="28">
        <v>5511.333333333333</v>
      </c>
      <c r="G12" s="28">
        <v>4954.916666666667</v>
      </c>
      <c r="H12" s="28">
        <v>7266.625</v>
      </c>
      <c r="I12" s="28">
        <v>5358.818181818182</v>
      </c>
      <c r="J12" s="28">
        <v>5157.8623853211011</v>
      </c>
    </row>
    <row r="13" spans="1:10" x14ac:dyDescent="0.3">
      <c r="A13" t="s">
        <v>1108</v>
      </c>
      <c r="B13" s="28">
        <v>5633.5333333333338</v>
      </c>
      <c r="C13" s="28">
        <v>4254.7692307692305</v>
      </c>
      <c r="D13" s="28">
        <v>5110.6000000000004</v>
      </c>
      <c r="E13" s="28">
        <v>4302.7777777777774</v>
      </c>
      <c r="F13" s="28">
        <v>4780.4799999999996</v>
      </c>
      <c r="G13" s="28">
        <v>6144</v>
      </c>
      <c r="H13" s="28">
        <v>4584.3500000000004</v>
      </c>
      <c r="I13" s="28">
        <v>4293.0769230769229</v>
      </c>
      <c r="J13" s="28">
        <v>4906.791666666667</v>
      </c>
    </row>
    <row r="14" spans="1:10" x14ac:dyDescent="0.3">
      <c r="A14" t="s">
        <v>1098</v>
      </c>
      <c r="B14" s="28">
        <v>5085.3893805309735</v>
      </c>
      <c r="C14" s="28">
        <v>4997.1339285714284</v>
      </c>
      <c r="D14" s="28">
        <v>5111.363636363636</v>
      </c>
      <c r="E14" s="28">
        <v>5491.6106194690265</v>
      </c>
      <c r="F14" s="28">
        <v>4724.671875</v>
      </c>
      <c r="G14" s="28">
        <v>5138.4566929133862</v>
      </c>
      <c r="H14" s="28">
        <v>5097.4682539682535</v>
      </c>
      <c r="I14" s="28">
        <v>4870.6415094339627</v>
      </c>
      <c r="J14" s="28">
        <v>5062.6490486257926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D13"/>
  <sheetViews>
    <sheetView workbookViewId="0">
      <selection activeCell="C6" sqref="C6"/>
    </sheetView>
  </sheetViews>
  <sheetFormatPr baseColWidth="10" defaultRowHeight="14.4" x14ac:dyDescent="0.3"/>
  <cols>
    <col min="1" max="1" width="14.33203125" bestFit="1" customWidth="1"/>
    <col min="2" max="2" width="22.44140625" bestFit="1" customWidth="1"/>
    <col min="3" max="3" width="18.44140625" bestFit="1" customWidth="1"/>
    <col min="4" max="4" width="20" bestFit="1" customWidth="1"/>
  </cols>
  <sheetData>
    <row r="3" spans="1:4" x14ac:dyDescent="0.3">
      <c r="A3" s="24" t="s">
        <v>1110</v>
      </c>
      <c r="B3" s="24" t="s">
        <v>1111</v>
      </c>
    </row>
    <row r="4" spans="1:4" x14ac:dyDescent="0.3">
      <c r="A4" s="24" t="s">
        <v>1</v>
      </c>
      <c r="B4" s="30" t="s">
        <v>1112</v>
      </c>
      <c r="C4" s="30" t="s">
        <v>1113</v>
      </c>
      <c r="D4" t="s">
        <v>1098</v>
      </c>
    </row>
    <row r="5" spans="1:4" x14ac:dyDescent="0.3">
      <c r="A5" s="25" t="s">
        <v>1090</v>
      </c>
      <c r="B5" s="29">
        <v>3568386973.1599994</v>
      </c>
      <c r="C5" s="29">
        <v>5577586627.7299976</v>
      </c>
      <c r="D5" s="29">
        <v>18073383389.32999</v>
      </c>
    </row>
    <row r="6" spans="1:4" x14ac:dyDescent="0.3">
      <c r="A6" s="25" t="s">
        <v>1091</v>
      </c>
      <c r="B6" s="29">
        <v>3953285178.480001</v>
      </c>
      <c r="C6" s="29">
        <v>5292086599.3500004</v>
      </c>
      <c r="D6" s="29">
        <v>18428074705.849998</v>
      </c>
    </row>
    <row r="7" spans="1:4" x14ac:dyDescent="0.3">
      <c r="A7" s="25" t="s">
        <v>1092</v>
      </c>
      <c r="B7" s="29">
        <v>6565393564.9199982</v>
      </c>
      <c r="C7" s="29">
        <v>4360182740.1000013</v>
      </c>
      <c r="D7" s="29">
        <v>21645307648.249996</v>
      </c>
    </row>
    <row r="8" spans="1:4" x14ac:dyDescent="0.3">
      <c r="A8" s="25" t="s">
        <v>1093</v>
      </c>
      <c r="B8" s="29">
        <v>4150135711.6800003</v>
      </c>
      <c r="C8" s="29">
        <v>5849236721.1199989</v>
      </c>
      <c r="D8" s="29">
        <v>19929921074.87999</v>
      </c>
    </row>
    <row r="9" spans="1:4" x14ac:dyDescent="0.3">
      <c r="A9" s="25" t="s">
        <v>1094</v>
      </c>
      <c r="B9" s="29">
        <v>5023166291</v>
      </c>
      <c r="C9" s="29">
        <v>5775364484.5599985</v>
      </c>
      <c r="D9" s="29">
        <v>21571240101.180016</v>
      </c>
    </row>
    <row r="10" spans="1:4" x14ac:dyDescent="0.3">
      <c r="A10" s="25" t="s">
        <v>1095</v>
      </c>
      <c r="B10" s="29">
        <v>7004728730.6100006</v>
      </c>
      <c r="C10" s="29">
        <v>4979613194.3999996</v>
      </c>
      <c r="D10" s="29">
        <v>23827440670.799992</v>
      </c>
    </row>
    <row r="11" spans="1:4" x14ac:dyDescent="0.3">
      <c r="A11" s="25" t="s">
        <v>1096</v>
      </c>
      <c r="B11" s="29">
        <v>5152262901.2400017</v>
      </c>
      <c r="C11" s="29">
        <v>5939860797.9999971</v>
      </c>
      <c r="D11" s="29">
        <v>22235132361.810001</v>
      </c>
    </row>
    <row r="12" spans="1:4" x14ac:dyDescent="0.3">
      <c r="A12" s="25" t="s">
        <v>1097</v>
      </c>
      <c r="B12" s="29">
        <v>3718768247.7199998</v>
      </c>
      <c r="C12" s="29">
        <v>3695589008.9199991</v>
      </c>
      <c r="D12" s="29">
        <v>14833356944.639997</v>
      </c>
    </row>
    <row r="13" spans="1:4" x14ac:dyDescent="0.3">
      <c r="A13" s="25" t="s">
        <v>1098</v>
      </c>
      <c r="B13" s="29">
        <v>308929511150.32001</v>
      </c>
      <c r="C13" s="29">
        <v>330103841089.88031</v>
      </c>
      <c r="D13" s="29">
        <v>1278844558259.2798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6"/>
  <sheetViews>
    <sheetView workbookViewId="0">
      <selection activeCell="E3" sqref="E3"/>
    </sheetView>
  </sheetViews>
  <sheetFormatPr baseColWidth="10" defaultRowHeight="14.4" x14ac:dyDescent="0.3"/>
  <cols>
    <col min="1" max="1" width="17.5546875" bestFit="1" customWidth="1"/>
    <col min="2" max="2" width="16.6640625" bestFit="1" customWidth="1"/>
    <col min="3" max="3" width="7.6640625" bestFit="1" customWidth="1"/>
    <col min="4" max="4" width="12.5546875" bestFit="1" customWidth="1"/>
  </cols>
  <sheetData>
    <row r="3" spans="1:2" x14ac:dyDescent="0.3">
      <c r="A3" s="24" t="s">
        <v>1089</v>
      </c>
      <c r="B3" t="s">
        <v>1114</v>
      </c>
    </row>
    <row r="4" spans="1:2" x14ac:dyDescent="0.3">
      <c r="A4" s="25" t="s">
        <v>1112</v>
      </c>
      <c r="B4" s="26">
        <v>468</v>
      </c>
    </row>
    <row r="5" spans="1:2" x14ac:dyDescent="0.3">
      <c r="A5" s="25" t="s">
        <v>1113</v>
      </c>
      <c r="B5" s="26">
        <v>478</v>
      </c>
    </row>
    <row r="6" spans="1:2" x14ac:dyDescent="0.3">
      <c r="A6" s="25" t="s">
        <v>1098</v>
      </c>
      <c r="B6" s="26">
        <v>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Informe</vt:lpstr>
      <vt:lpstr>velocimetro</vt:lpstr>
      <vt:lpstr>Hoja1</vt:lpstr>
      <vt:lpstr>Hoja2</vt:lpstr>
      <vt:lpstr>Hoja3</vt:lpstr>
      <vt:lpstr>TD1</vt:lpstr>
      <vt:lpstr>TD2</vt:lpstr>
      <vt:lpstr>TD3</vt:lpstr>
      <vt:lpstr>TD4</vt:lpstr>
      <vt:lpstr>apellidos</vt:lpstr>
      <vt:lpstr>edad</vt:lpstr>
      <vt:lpstr>hijos</vt:lpstr>
      <vt:lpstr>nombre</vt:lpstr>
      <vt:lpstr>sexo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David Soto Rojas</dc:creator>
  <cp:lastModifiedBy>Rdouglas</cp:lastModifiedBy>
  <dcterms:created xsi:type="dcterms:W3CDTF">2021-04-15T14:48:24Z</dcterms:created>
  <dcterms:modified xsi:type="dcterms:W3CDTF">2022-01-05T23:38:22Z</dcterms:modified>
</cp:coreProperties>
</file>