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dougl\Downloads\"/>
    </mc:Choice>
  </mc:AlternateContent>
  <xr:revisionPtr revIDLastSave="0" documentId="8_{42CF570A-D926-49C8-97B0-BAD0DE6C1FB9}" xr6:coauthVersionLast="45" xr6:coauthVersionMax="45" xr10:uidLastSave="{00000000-0000-0000-0000-000000000000}"/>
  <bookViews>
    <workbookView xWindow="-120" yWindow="-120" windowWidth="20730" windowHeight="11160" xr2:uid="{625C04CE-DCAD-46D9-8978-2EF26ED2F3DC}"/>
  </bookViews>
  <sheets>
    <sheet name="Summary" sheetId="4" r:id="rId1"/>
    <sheet name="Top-down sizing" sheetId="1" r:id="rId2"/>
    <sheet name="Raw Source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4" l="1"/>
  <c r="I78" i="4"/>
  <c r="I77" i="4"/>
  <c r="I75" i="4"/>
  <c r="I76" i="4"/>
  <c r="I74" i="4"/>
  <c r="I73" i="4"/>
  <c r="I68" i="4"/>
  <c r="I67" i="4"/>
  <c r="I66" i="4"/>
  <c r="I65" i="4"/>
  <c r="I64" i="4"/>
  <c r="I63" i="4"/>
  <c r="I62" i="4"/>
  <c r="F6" i="4"/>
  <c r="F63" i="4" s="1"/>
  <c r="K63" i="4" s="1"/>
  <c r="F5" i="4"/>
  <c r="F62" i="4" s="1"/>
  <c r="K62" i="4" s="1"/>
  <c r="F4" i="4"/>
  <c r="F76" i="1"/>
  <c r="F78" i="1" s="1"/>
  <c r="F74" i="1"/>
  <c r="F57" i="1"/>
  <c r="F59" i="1" s="1"/>
  <c r="F55" i="1"/>
  <c r="F37" i="1"/>
  <c r="F39" i="1" s="1"/>
  <c r="F35" i="1"/>
  <c r="F91" i="1" s="1"/>
  <c r="F93" i="1" s="1"/>
  <c r="F17" i="1"/>
  <c r="F19" i="1" s="1"/>
  <c r="F20" i="1" s="1"/>
  <c r="F22" i="1" s="1"/>
  <c r="F79" i="1" l="1"/>
  <c r="F83" i="1" s="1"/>
  <c r="F85" i="1" s="1"/>
  <c r="F81" i="1"/>
  <c r="F24" i="1"/>
  <c r="F26" i="1" s="1"/>
  <c r="F28" i="1" s="1"/>
  <c r="F8" i="4" s="1"/>
  <c r="F64" i="4" s="1"/>
  <c r="M64" i="4" s="1"/>
  <c r="J64" i="4" s="1"/>
  <c r="F40" i="1"/>
  <c r="F42" i="1" s="1"/>
  <c r="F60" i="1"/>
  <c r="F87" i="1" l="1"/>
  <c r="F11" i="4" s="1"/>
  <c r="F66" i="4" s="1"/>
  <c r="M66" i="4" s="1"/>
  <c r="F44" i="1"/>
  <c r="F46" i="1" s="1"/>
  <c r="F48" i="1" s="1"/>
  <c r="F9" i="4" s="1"/>
  <c r="F62" i="1"/>
  <c r="F33" i="4" s="1"/>
  <c r="F34" i="4" s="1"/>
  <c r="F38" i="4" s="1"/>
  <c r="F39" i="4" s="1"/>
  <c r="F42" i="4" s="1"/>
  <c r="F45" i="4" s="1"/>
  <c r="F46" i="4" s="1"/>
  <c r="F64" i="1"/>
  <c r="F66" i="1" s="1"/>
  <c r="F65" i="4" l="1"/>
  <c r="M65" i="4" s="1"/>
  <c r="J65" i="4" s="1"/>
  <c r="J66" i="4" s="1"/>
  <c r="F68" i="1"/>
  <c r="F10" i="4" s="1"/>
  <c r="F67" i="4" s="1"/>
  <c r="M67" i="4" s="1"/>
  <c r="F12" i="4" l="1"/>
  <c r="F13" i="4" s="1"/>
  <c r="F100" i="1"/>
  <c r="J67" i="4"/>
  <c r="F109" i="1"/>
  <c r="F106" i="1"/>
  <c r="F103" i="1"/>
  <c r="F110" i="1" l="1"/>
  <c r="F111" i="1" s="1"/>
  <c r="F16" i="4"/>
  <c r="F19" i="4"/>
  <c r="F77" i="4" s="1"/>
  <c r="M77" i="4" s="1"/>
  <c r="F68" i="4"/>
  <c r="K68" i="4" s="1"/>
  <c r="F17" i="4"/>
  <c r="F76" i="4" s="1"/>
  <c r="M76" i="4" s="1"/>
  <c r="F73" i="4"/>
  <c r="K73" i="4" s="1"/>
  <c r="F18" i="4"/>
  <c r="F75" i="4" s="1"/>
  <c r="M75" i="4" s="1"/>
  <c r="F74" i="4" l="1"/>
  <c r="M74" i="4" s="1"/>
  <c r="J74" i="4" s="1"/>
  <c r="J75" i="4" s="1"/>
  <c r="J76" i="4" s="1"/>
  <c r="J77" i="4" s="1"/>
  <c r="F20" i="4"/>
  <c r="F21" i="4" s="1"/>
  <c r="F78" i="4" s="1"/>
  <c r="K78" i="4" s="1"/>
</calcChain>
</file>

<file path=xl/sharedStrings.xml><?xml version="1.0" encoding="utf-8"?>
<sst xmlns="http://schemas.openxmlformats.org/spreadsheetml/2006/main" count="216" uniqueCount="168">
  <si>
    <t>Market Sizing Exercise</t>
  </si>
  <si>
    <t>Mobile Carrier-created Audiences for Programmatic Digital Advertising Targeting</t>
  </si>
  <si>
    <t>Analysis based on public research sources. The dates and scopes do not align perfectly. Sources are not sufficiently reliable to calculate growth rates.</t>
  </si>
  <si>
    <t>Top-down and Bottom-up Estimates</t>
  </si>
  <si>
    <t>Source</t>
  </si>
  <si>
    <t>Notes</t>
  </si>
  <si>
    <t>Global Digital Advertising Spend Market 2020, $ Bn</t>
  </si>
  <si>
    <t>POST-COVID estimate</t>
  </si>
  <si>
    <t>Digital Ad Spending, US, 2020, $ Bn</t>
  </si>
  <si>
    <t>Programmatic Display Ad Spending, US, 2020, $ Bn</t>
  </si>
  <si>
    <t>Mobile Programmatic Display Ad Spending</t>
  </si>
  <si>
    <t>Exclusions for non-addressable spend and supply</t>
  </si>
  <si>
    <t>Spend on FB's unaddressable mobile supply</t>
  </si>
  <si>
    <t>Facebook US Net Ad Revenue (Display</t>
  </si>
  <si>
    <t>Mobile % of Programmatic Market</t>
  </si>
  <si>
    <t>FB's additional revenue skew towards mobile</t>
  </si>
  <si>
    <t>Placeholder estimate</t>
  </si>
  <si>
    <t>Given mobile usage on FB's properties, this is likely some positive number.</t>
  </si>
  <si>
    <t>% of FB Revenue that's mobile</t>
  </si>
  <si>
    <t>FB mobile display ad revenue</t>
  </si>
  <si>
    <t>100% Programmatic under eMarketer's definitions of "programmatic"; Ignores FAN</t>
  </si>
  <si>
    <t>% of FB mobile ad revenue that's programmatic</t>
  </si>
  <si>
    <t>Facebook mobile programmatic display revenue, $ Bn</t>
  </si>
  <si>
    <t>Spend on Google's unaddressable mobile supply</t>
  </si>
  <si>
    <t>Google US Ad Revenue</t>
  </si>
  <si>
    <t>Google US Search Revenue</t>
  </si>
  <si>
    <t>Google US Display Ad Revenue</t>
  </si>
  <si>
    <t>% of GOOG display ad revenue that's mobile</t>
  </si>
  <si>
    <t>GOOG mobile display ad revenue</t>
  </si>
  <si>
    <t>% of GOOG mobile ad revenue that's programmatic</t>
  </si>
  <si>
    <t>Placeholder estimate.</t>
  </si>
  <si>
    <t>Google mobile programmatic display revenue, $ Bn</t>
  </si>
  <si>
    <t>Twitter's mobile programmatic display business</t>
  </si>
  <si>
    <t>Twitter US Revenue</t>
  </si>
  <si>
    <t>TWTR % of revenue that's advertising</t>
  </si>
  <si>
    <t>TWTR US ad revenue</t>
  </si>
  <si>
    <t>TWTR's additional revenue skew towards mobile</t>
  </si>
  <si>
    <t>Assume higher skew towards mobile given mobile-native product</t>
  </si>
  <si>
    <t>% of TWTR display ad revenue that's mobile</t>
  </si>
  <si>
    <t>TWTR mobile display ad revenue</t>
  </si>
  <si>
    <t>% of TWTR mobile ad revenue that's programmatic</t>
  </si>
  <si>
    <t>TWTR mobile programmatic display ad revenue, $ Bn</t>
  </si>
  <si>
    <t>Amazon's mobile programmatic business</t>
  </si>
  <si>
    <t>Amazon US Ad Revenue</t>
  </si>
  <si>
    <t>Amazon US SEARCH Ad Revenue</t>
  </si>
  <si>
    <t>Amazon Display Ad Revenue</t>
  </si>
  <si>
    <t>% of AMZN mobile ad revenue that's programmatic</t>
  </si>
  <si>
    <t>Unaddressable Spend</t>
  </si>
  <si>
    <t>Addressable Spend</t>
  </si>
  <si>
    <t>Market size of different points in the mobile programmatic value chain</t>
  </si>
  <si>
    <t>Maximum selling fees</t>
  </si>
  <si>
    <t>Maximum buying fees</t>
  </si>
  <si>
    <t>Maximum targeting data fees</t>
  </si>
  <si>
    <t>Other ecosystem costs @ 5% (verification, analytics, etc.)</t>
  </si>
  <si>
    <t>Maximum ecosystem costs</t>
  </si>
  <si>
    <t>Minimum Retained by publishers</t>
  </si>
  <si>
    <t>Competing on the open web in mobile programmatic</t>
  </si>
  <si>
    <t>Label</t>
  </si>
  <si>
    <t>Value</t>
  </si>
  <si>
    <t>Base</t>
  </si>
  <si>
    <t>Endpoints</t>
  </si>
  <si>
    <t>Positive</t>
  </si>
  <si>
    <t>Negative</t>
  </si>
  <si>
    <t>Digital Display</t>
  </si>
  <si>
    <t>Programmatic</t>
  </si>
  <si>
    <t>Facebook</t>
  </si>
  <si>
    <t>Google</t>
  </si>
  <si>
    <t>Amazon</t>
  </si>
  <si>
    <t>Twitter</t>
  </si>
  <si>
    <t>Everybody else</t>
  </si>
  <si>
    <t>eMarketer, June 2020</t>
  </si>
  <si>
    <t>eMarketer, February 2019</t>
  </si>
  <si>
    <t>eMarketer, April 2019</t>
  </si>
  <si>
    <r>
      <t xml:space="preserve">The math here takes the above % and </t>
    </r>
    <r>
      <rPr>
        <i/>
        <sz val="10"/>
        <color rgb="FF000000"/>
        <rFont val="Arial"/>
        <family val="2"/>
      </rPr>
      <t>multiplies</t>
    </r>
    <r>
      <rPr>
        <sz val="10"/>
        <color rgb="FF000000"/>
        <rFont val="Arial"/>
        <family val="2"/>
      </rPr>
      <t xml:space="preserve"> it.</t>
    </r>
  </si>
  <si>
    <t>DW estimate</t>
  </si>
  <si>
    <t>math</t>
  </si>
  <si>
    <t>All Google ad revenue is either search or display. Total - Search = Display</t>
  </si>
  <si>
    <t>This could even be negative given video usage on YouTube skews toward dekstop</t>
  </si>
  <si>
    <t>There is no basis to think this.</t>
  </si>
  <si>
    <t>DRE</t>
  </si>
  <si>
    <t>Twitter 2020 Form 10-K</t>
  </si>
  <si>
    <t>[mobile programmatic] / [total programmatic]</t>
  </si>
  <si>
    <t>[US revenue ] x [share of revenue that's advertising]</t>
  </si>
  <si>
    <t>Industry average</t>
  </si>
  <si>
    <t>Assume virtually all Twitter inventory is dynamically sold or filled</t>
  </si>
  <si>
    <t>Like with Google, assume that virtually all of Amazon's ads revenue is either display or search</t>
  </si>
  <si>
    <t>Includes spending on the open mobile web and on mobile apps not owned by the above companies.</t>
  </si>
  <si>
    <t>Programmatic Value Chain Details</t>
  </si>
  <si>
    <t>Item</t>
  </si>
  <si>
    <t>Desktop</t>
  </si>
  <si>
    <t>Mobile</t>
  </si>
  <si>
    <t>eMarketer, July 2020</t>
  </si>
  <si>
    <t>This is 2019 revenue. Ideally need to extrapolate it for 2020.</t>
  </si>
  <si>
    <t>Digital Display Ad Spending, US, 2020, $ Bn</t>
  </si>
  <si>
    <t>FB desktop display ad revenue</t>
  </si>
  <si>
    <t>% of FB desktop ad revenue that's programmatic</t>
  </si>
  <si>
    <t>Facebook desktop programmatic display revenue, $ Bn</t>
  </si>
  <si>
    <t>GOOG's additional revenue skew towards mobile</t>
  </si>
  <si>
    <t>Multiplies</t>
  </si>
  <si>
    <t>Total Facebook Programmatic Display Revenue</t>
  </si>
  <si>
    <t>GOOG desktop display ad revenue</t>
  </si>
  <si>
    <t>% of GOOG desktop ad revenue that's programmatic</t>
  </si>
  <si>
    <t>GOOG desktop programmatic display revenue, $ Bn</t>
  </si>
  <si>
    <t>Total GOOG Programmatic Display Revenue</t>
  </si>
  <si>
    <t>TWTR desktop display ad revenue</t>
  </si>
  <si>
    <t>% of TWTR desktop ad revenue that's programmatic</t>
  </si>
  <si>
    <t>TWTR desktop programmatic display revenue, $ Bn</t>
  </si>
  <si>
    <t>Total TWTR Programmatic Display Revenue</t>
  </si>
  <si>
    <t>Programmatic, both devices</t>
  </si>
  <si>
    <t>AMZN's additional revenue skew towards mobile</t>
  </si>
  <si>
    <t>% of AMZN display ad revenue that's mobile</t>
  </si>
  <si>
    <t>AMZN mobile display ad revenue</t>
  </si>
  <si>
    <t>AMZN mobile programmatic display ad revenue, $ Bn</t>
  </si>
  <si>
    <t>AMZN desktop display ad revenue</t>
  </si>
  <si>
    <t>% of AMZN desktop ad revenue that's programmatic</t>
  </si>
  <si>
    <t>AMZN desktop programmatic display revenue, $ Bn</t>
  </si>
  <si>
    <t>Total AMZN Programmatic Display Revenue</t>
  </si>
  <si>
    <t>This could even be negative given video usage on Amazon / AMZN Video / AMZN-served third-party supply skews toward dekstop</t>
  </si>
  <si>
    <t>This could be significantly different, and as low as 65%</t>
  </si>
  <si>
    <t>Summary of Findings</t>
  </si>
  <si>
    <t>Non-Addressable Supply or Buys</t>
  </si>
  <si>
    <t>Programmatic Display Ad Spend</t>
  </si>
  <si>
    <t>Digital Display Ad Spend</t>
  </si>
  <si>
    <t>US Digital Ad Spend</t>
  </si>
  <si>
    <t>Facebook Prog. Display</t>
  </si>
  <si>
    <t>Google Prog. Display</t>
  </si>
  <si>
    <t>Twitter Prog. Display</t>
  </si>
  <si>
    <t>Amazon Prog. Display</t>
  </si>
  <si>
    <t>Addressable Supply or Buying</t>
  </si>
  <si>
    <t>Total unaddressable</t>
  </si>
  <si>
    <t>Fee rate</t>
  </si>
  <si>
    <t>Maximum fees</t>
  </si>
  <si>
    <t>Total Supply Chain Costs - Maximum</t>
  </si>
  <si>
    <t>Publisher Economics - Minimum</t>
  </si>
  <si>
    <t>Graphing -&gt;</t>
  </si>
  <si>
    <t>Adtech Spending by Addressability</t>
  </si>
  <si>
    <t>Addressable Market: Adtech Value Chain</t>
  </si>
  <si>
    <t>Buying tools (DSPs) @ 15% - Max. revenue</t>
  </si>
  <si>
    <t>Selling tools (SSPs) @ 20% - Max. revenue</t>
  </si>
  <si>
    <t>Data @ 20% - Max. revenue</t>
  </si>
  <si>
    <t>Other ecosystem costs @ 5% - Max. revenue</t>
  </si>
  <si>
    <t>Adtech value chain</t>
  </si>
  <si>
    <t>Buying Tools</t>
  </si>
  <si>
    <t>Selling Tools</t>
  </si>
  <si>
    <t>Data Costs</t>
  </si>
  <si>
    <t>Addressable Supply</t>
  </si>
  <si>
    <t>Other Costs</t>
  </si>
  <si>
    <t>Publishers</t>
  </si>
  <si>
    <t>Mobile Carrier Questions -- Illustrative</t>
  </si>
  <si>
    <t>Value of Carrier Data on an absolute and ARPU Basis</t>
  </si>
  <si>
    <t>Mobile Programmatic Ad Spend</t>
  </si>
  <si>
    <t>Addressable Mobile Programmatic Supply</t>
  </si>
  <si>
    <t>Unaddressable Mobile Supply</t>
  </si>
  <si>
    <t>Share of postpaid smartphones in market x</t>
  </si>
  <si>
    <t>Addressable Spend on served smartphones</t>
  </si>
  <si>
    <t>Data fees on spend @ 20%</t>
  </si>
  <si>
    <t>Portion of data addressable by mobile carrier data</t>
  </si>
  <si>
    <t>Portion of addressable data that's sold successfully</t>
  </si>
  <si>
    <t>Carrier Data</t>
  </si>
  <si>
    <t>Number of mobile handsets, MM</t>
  </si>
  <si>
    <t>Data fees on carrier data, $ MM</t>
  </si>
  <si>
    <t>Annual ARPU Contribution of Carrier Data</t>
  </si>
  <si>
    <t>Incremental Data Revenue / Handset, $</t>
  </si>
  <si>
    <t>Incremental Data Revenue / Handset, ¢</t>
  </si>
  <si>
    <t>Commentary: This would need to be verified against a bottom-up build of potential data products and their selling potentials.</t>
  </si>
  <si>
    <t>Caveats:</t>
  </si>
  <si>
    <t>- Based on publicly-available eMarketer charts</t>
  </si>
  <si>
    <t>- Given data constraints, timings of estimates do not line up perfectly. For example, some estimates of 2020 activity may have been projected in early 2019 while other data may have been released in mid-2020.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</si>
</sst>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mm\ yyyy"/>
    <numFmt numFmtId="166" formatCode="#,##0.0"/>
    <numFmt numFmtId="167" formatCode="[$$-409]#,##0.00_ ;[Red]\-[$$-409]#,##0.00\ "/>
  </numFmts>
  <fonts count="27" x14ac:knownFonts="1">
    <font>
      <sz val="10"/>
      <color rgb="FF000000"/>
      <name val="Arial"/>
    </font>
    <font>
      <b/>
      <sz val="12"/>
      <color theme="1"/>
      <name val="Arial"/>
    </font>
    <font>
      <i/>
      <sz val="10"/>
      <color theme="1"/>
      <name val="Arial"/>
    </font>
    <font>
      <sz val="10"/>
      <color theme="1"/>
      <name val="Arial"/>
    </font>
    <font>
      <u/>
      <sz val="10"/>
      <color theme="1"/>
      <name val="Arial"/>
    </font>
    <font>
      <b/>
      <sz val="10"/>
      <color theme="1"/>
      <name val="Arial"/>
    </font>
    <font>
      <b/>
      <sz val="10"/>
      <color rgb="FFFFFFFF"/>
      <name val="Arial"/>
    </font>
    <font>
      <sz val="10"/>
      <color theme="1"/>
      <name val="Arial"/>
      <family val="2"/>
    </font>
    <font>
      <b/>
      <sz val="10"/>
      <color rgb="FF000000"/>
      <name val="Arial"/>
      <family val="2"/>
    </font>
    <font>
      <b/>
      <u/>
      <sz val="10"/>
      <color rgb="FF000000"/>
      <name val="Arial"/>
      <family val="2"/>
    </font>
    <font>
      <sz val="10"/>
      <color rgb="FF000000"/>
      <name val="Arial"/>
      <family val="2"/>
    </font>
    <font>
      <sz val="10"/>
      <color rgb="FF0070C0"/>
      <name val="Arial"/>
      <family val="2"/>
    </font>
    <font>
      <i/>
      <sz val="10"/>
      <color rgb="FF000000"/>
      <name val="Arial"/>
      <family val="2"/>
    </font>
    <font>
      <b/>
      <sz val="10"/>
      <color theme="1"/>
      <name val="Arial"/>
      <family val="2"/>
    </font>
    <font>
      <i/>
      <sz val="10"/>
      <color theme="1"/>
      <name val="Arial"/>
      <family val="2"/>
    </font>
    <font>
      <b/>
      <u/>
      <sz val="11"/>
      <color rgb="FF000000"/>
      <name val="Arial"/>
      <family val="2"/>
    </font>
    <font>
      <b/>
      <u/>
      <sz val="10"/>
      <color theme="1"/>
      <name val="Arial"/>
      <family val="2"/>
    </font>
    <font>
      <u/>
      <sz val="10"/>
      <color theme="1"/>
      <name val="Arial"/>
      <family val="2"/>
    </font>
    <font>
      <u/>
      <sz val="10"/>
      <color rgb="FF000000"/>
      <name val="Arial"/>
      <family val="2"/>
    </font>
    <font>
      <sz val="10"/>
      <color rgb="FFC00000"/>
      <name val="Arial"/>
      <family val="2"/>
    </font>
    <font>
      <sz val="10"/>
      <color rgb="FF00B050"/>
      <name val="Arial"/>
      <family val="2"/>
    </font>
    <font>
      <b/>
      <u/>
      <sz val="12"/>
      <color rgb="FF000000"/>
      <name val="Arial"/>
      <family val="2"/>
    </font>
    <font>
      <b/>
      <sz val="10"/>
      <color theme="0"/>
      <name val="Arial"/>
      <family val="2"/>
    </font>
    <font>
      <sz val="10"/>
      <color theme="0"/>
      <name val="Arial"/>
      <family val="2"/>
    </font>
    <font>
      <sz val="10"/>
      <color theme="3" tint="0.249977111117893"/>
      <name val="Arial"/>
      <family val="2"/>
    </font>
    <font>
      <b/>
      <sz val="10"/>
      <color theme="4"/>
      <name val="Arial"/>
      <family val="2"/>
    </font>
    <font>
      <sz val="10"/>
      <color theme="4"/>
      <name val="Arial"/>
      <family val="2"/>
    </font>
  </fonts>
  <fills count="8">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8" tint="-0.499984740745262"/>
        <bgColor rgb="FF0B5394"/>
      </patternFill>
    </fill>
    <fill>
      <patternFill patternType="solid">
        <fgColor theme="0" tint="-0.14999847407452621"/>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3" fillId="2" borderId="0" xfId="0" applyFont="1" applyFill="1"/>
    <xf numFmtId="0" fontId="5" fillId="0" borderId="0" xfId="0" applyFont="1" applyAlignment="1"/>
    <xf numFmtId="0" fontId="5" fillId="0" borderId="0" xfId="0" applyFont="1"/>
    <xf numFmtId="164" fontId="5" fillId="0" borderId="0" xfId="0" applyNumberFormat="1" applyFont="1"/>
    <xf numFmtId="164" fontId="3" fillId="0" borderId="0" xfId="0" applyNumberFormat="1" applyFont="1"/>
    <xf numFmtId="165" fontId="3" fillId="2" borderId="0" xfId="0" applyNumberFormat="1" applyFont="1" applyFill="1" applyAlignment="1"/>
    <xf numFmtId="0" fontId="3" fillId="0" borderId="0" xfId="0" applyFont="1"/>
    <xf numFmtId="0" fontId="9" fillId="0" borderId="0" xfId="0" applyFont="1" applyAlignment="1"/>
    <xf numFmtId="0" fontId="10" fillId="0" borderId="0" xfId="0" applyFont="1" applyAlignment="1"/>
    <xf numFmtId="0" fontId="7" fillId="0" borderId="0" xfId="0" applyFont="1" applyAlignment="1"/>
    <xf numFmtId="164" fontId="11" fillId="0" borderId="0" xfId="0" applyNumberFormat="1" applyFont="1" applyAlignment="1"/>
    <xf numFmtId="0" fontId="14" fillId="0" borderId="0" xfId="0" applyFont="1"/>
    <xf numFmtId="0" fontId="5" fillId="0" borderId="1" xfId="0" applyFont="1" applyBorder="1" applyAlignment="1"/>
    <xf numFmtId="0" fontId="5" fillId="0" borderId="2" xfId="0" applyFont="1" applyBorder="1"/>
    <xf numFmtId="164" fontId="5" fillId="0" borderId="3" xfId="0" applyNumberFormat="1" applyFont="1" applyBorder="1"/>
    <xf numFmtId="0" fontId="15" fillId="0" borderId="0" xfId="0" applyFont="1" applyAlignment="1"/>
    <xf numFmtId="0" fontId="16" fillId="0" borderId="0" xfId="0" applyFont="1" applyAlignment="1">
      <alignment horizontal="right"/>
    </xf>
    <xf numFmtId="0" fontId="17" fillId="0" borderId="0" xfId="0" applyFont="1" applyAlignment="1"/>
    <xf numFmtId="164" fontId="0" fillId="0" borderId="0" xfId="0" applyNumberFormat="1" applyFont="1" applyAlignment="1"/>
    <xf numFmtId="0" fontId="0" fillId="0" borderId="0" xfId="0" applyFont="1" applyFill="1" applyAlignment="1"/>
    <xf numFmtId="0" fontId="3" fillId="0" borderId="0" xfId="0" applyFont="1" applyFill="1"/>
    <xf numFmtId="0" fontId="3" fillId="0" borderId="0" xfId="0" applyFont="1" applyFill="1" applyAlignment="1"/>
    <xf numFmtId="0" fontId="7" fillId="0" borderId="0" xfId="0" applyFont="1" applyFill="1" applyAlignment="1"/>
    <xf numFmtId="164" fontId="3" fillId="0" borderId="0" xfId="0" applyNumberFormat="1" applyFont="1" applyFill="1"/>
    <xf numFmtId="0" fontId="10" fillId="0" borderId="0" xfId="0" applyFont="1" applyFill="1" applyAlignment="1"/>
    <xf numFmtId="9" fontId="3" fillId="0" borderId="0" xfId="0" applyNumberFormat="1" applyFont="1" applyFill="1"/>
    <xf numFmtId="164" fontId="0" fillId="0" borderId="0" xfId="0" applyNumberFormat="1" applyFont="1" applyFill="1" applyAlignment="1"/>
    <xf numFmtId="0" fontId="7" fillId="0" borderId="0" xfId="0" applyFont="1" applyFill="1"/>
    <xf numFmtId="0" fontId="19" fillId="0" borderId="0" xfId="0" applyFont="1" applyFill="1" applyAlignment="1"/>
    <xf numFmtId="0" fontId="10" fillId="0" borderId="5" xfId="0" applyFont="1" applyBorder="1" applyAlignment="1"/>
    <xf numFmtId="9" fontId="3" fillId="0" borderId="0" xfId="0" applyNumberFormat="1" applyFont="1"/>
    <xf numFmtId="164" fontId="0" fillId="0" borderId="5" xfId="0" applyNumberFormat="1" applyFont="1" applyBorder="1" applyAlignment="1"/>
    <xf numFmtId="0" fontId="0" fillId="0" borderId="0" xfId="0" applyNumberFormat="1" applyFont="1" applyAlignment="1"/>
    <xf numFmtId="0" fontId="10" fillId="0" borderId="0" xfId="0" applyNumberFormat="1" applyFont="1" applyAlignment="1"/>
    <xf numFmtId="0" fontId="21" fillId="0" borderId="0" xfId="0" applyFont="1" applyAlignment="1"/>
    <xf numFmtId="0" fontId="14" fillId="0" borderId="0" xfId="0" applyFont="1" applyAlignment="1"/>
    <xf numFmtId="2" fontId="0" fillId="0" borderId="5" xfId="0" applyNumberFormat="1" applyFont="1" applyBorder="1" applyAlignment="1"/>
    <xf numFmtId="167" fontId="0" fillId="0" borderId="5" xfId="0" applyNumberFormat="1" applyFont="1" applyBorder="1" applyAlignment="1"/>
    <xf numFmtId="0" fontId="10" fillId="0" borderId="0" xfId="0" applyFont="1" applyBorder="1" applyAlignment="1"/>
    <xf numFmtId="3" fontId="0" fillId="0" borderId="0" xfId="0" applyNumberFormat="1" applyFont="1" applyBorder="1" applyAlignment="1"/>
    <xf numFmtId="0" fontId="6" fillId="6" borderId="0" xfId="0" applyFont="1" applyFill="1" applyAlignment="1"/>
    <xf numFmtId="0" fontId="24" fillId="7" borderId="5" xfId="0" applyFont="1" applyFill="1" applyBorder="1" applyAlignment="1"/>
    <xf numFmtId="0" fontId="4" fillId="0" borderId="0" xfId="0" applyFont="1" applyFill="1" applyAlignment="1"/>
    <xf numFmtId="0" fontId="13" fillId="7" borderId="0" xfId="0" applyFont="1" applyFill="1" applyAlignment="1"/>
    <xf numFmtId="0" fontId="3" fillId="7" borderId="0" xfId="0" applyFont="1" applyFill="1"/>
    <xf numFmtId="0" fontId="3" fillId="7" borderId="0" xfId="0" applyFont="1" applyFill="1" applyAlignment="1"/>
    <xf numFmtId="0" fontId="0" fillId="7" borderId="0" xfId="0" applyFont="1" applyFill="1" applyAlignment="1"/>
    <xf numFmtId="164" fontId="11" fillId="7" borderId="0" xfId="0" applyNumberFormat="1" applyFont="1" applyFill="1" applyAlignment="1"/>
    <xf numFmtId="0" fontId="18" fillId="7" borderId="0" xfId="0" applyFont="1" applyFill="1" applyAlignment="1"/>
    <xf numFmtId="9" fontId="3" fillId="7" borderId="0" xfId="0" applyNumberFormat="1" applyFont="1" applyFill="1"/>
    <xf numFmtId="9" fontId="11" fillId="7" borderId="0" xfId="0" applyNumberFormat="1" applyFont="1" applyFill="1" applyAlignment="1"/>
    <xf numFmtId="164" fontId="3" fillId="7" borderId="0" xfId="0" applyNumberFormat="1" applyFont="1" applyFill="1"/>
    <xf numFmtId="164" fontId="0" fillId="7" borderId="0" xfId="0" applyNumberFormat="1" applyFont="1" applyFill="1" applyAlignment="1"/>
    <xf numFmtId="9" fontId="0" fillId="7" borderId="0" xfId="0" applyNumberFormat="1" applyFont="1" applyFill="1" applyAlignment="1"/>
    <xf numFmtId="164" fontId="3" fillId="7" borderId="0" xfId="0" applyNumberFormat="1" applyFont="1" applyFill="1" applyAlignment="1"/>
    <xf numFmtId="0" fontId="7" fillId="7" borderId="0" xfId="0" applyFont="1" applyFill="1"/>
    <xf numFmtId="0" fontId="7" fillId="7" borderId="0" xfId="0" applyFont="1" applyFill="1" applyAlignment="1"/>
    <xf numFmtId="0" fontId="11" fillId="7" borderId="0" xfId="0" applyFont="1" applyFill="1" applyAlignment="1"/>
    <xf numFmtId="164" fontId="7" fillId="7" borderId="0" xfId="0" applyNumberFormat="1" applyFont="1" applyFill="1"/>
    <xf numFmtId="9" fontId="7" fillId="7" borderId="0" xfId="0" applyNumberFormat="1" applyFont="1" applyFill="1"/>
    <xf numFmtId="0" fontId="17" fillId="7" borderId="0" xfId="0" applyFont="1" applyFill="1"/>
    <xf numFmtId="9" fontId="11" fillId="7" borderId="0" xfId="0" applyNumberFormat="1" applyFont="1" applyFill="1"/>
    <xf numFmtId="166" fontId="3" fillId="7" borderId="0" xfId="0" applyNumberFormat="1" applyFont="1" applyFill="1"/>
    <xf numFmtId="164" fontId="0" fillId="0" borderId="0" xfId="0" applyNumberFormat="1" applyFont="1" applyBorder="1" applyAlignment="1"/>
    <xf numFmtId="2" fontId="0" fillId="0" borderId="0" xfId="0" applyNumberFormat="1" applyFont="1" applyBorder="1" applyAlignment="1"/>
    <xf numFmtId="0" fontId="22" fillId="5" borderId="4" xfId="0" applyFont="1" applyFill="1" applyBorder="1" applyAlignment="1"/>
    <xf numFmtId="0" fontId="22" fillId="5" borderId="5" xfId="0" applyFont="1" applyFill="1" applyBorder="1" applyAlignment="1"/>
    <xf numFmtId="0" fontId="22" fillId="5" borderId="6" xfId="0" applyFont="1" applyFill="1" applyBorder="1" applyAlignment="1"/>
    <xf numFmtId="0" fontId="7" fillId="0" borderId="7" xfId="0" applyFont="1" applyBorder="1" applyAlignment="1"/>
    <xf numFmtId="0" fontId="0" fillId="0" borderId="0" xfId="0" applyFont="1" applyBorder="1" applyAlignment="1"/>
    <xf numFmtId="0" fontId="8" fillId="0" borderId="0" xfId="0" applyFont="1" applyBorder="1" applyAlignment="1"/>
    <xf numFmtId="164" fontId="20" fillId="0" borderId="0" xfId="0" applyNumberFormat="1" applyFont="1" applyBorder="1" applyAlignment="1"/>
    <xf numFmtId="164" fontId="20" fillId="0" borderId="8" xfId="0" applyNumberFormat="1" applyFont="1" applyBorder="1" applyAlignment="1"/>
    <xf numFmtId="0" fontId="18" fillId="0" borderId="7" xfId="0" applyFont="1" applyBorder="1" applyAlignment="1"/>
    <xf numFmtId="164" fontId="0" fillId="0" borderId="8" xfId="0" applyNumberFormat="1" applyFont="1" applyBorder="1" applyAlignment="1"/>
    <xf numFmtId="0" fontId="0" fillId="0" borderId="7" xfId="0" applyFont="1" applyBorder="1" applyAlignment="1"/>
    <xf numFmtId="0" fontId="24" fillId="7" borderId="0" xfId="0" applyFont="1" applyFill="1" applyBorder="1" applyAlignment="1"/>
    <xf numFmtId="0" fontId="10" fillId="0" borderId="7" xfId="0" applyFont="1" applyBorder="1" applyAlignment="1"/>
    <xf numFmtId="0" fontId="8" fillId="0" borderId="9" xfId="0" applyFont="1" applyBorder="1" applyAlignment="1"/>
    <xf numFmtId="0" fontId="0" fillId="0" borderId="10" xfId="0" applyFont="1" applyBorder="1" applyAlignment="1"/>
    <xf numFmtId="0" fontId="8" fillId="0" borderId="10" xfId="0" applyFont="1" applyBorder="1" applyAlignment="1"/>
    <xf numFmtId="164" fontId="8" fillId="0" borderId="10" xfId="0" applyNumberFormat="1" applyFont="1" applyBorder="1" applyAlignment="1"/>
    <xf numFmtId="164" fontId="8" fillId="0" borderId="11" xfId="0" applyNumberFormat="1" applyFont="1" applyBorder="1" applyAlignment="1"/>
    <xf numFmtId="0" fontId="0" fillId="0" borderId="9" xfId="0" applyFont="1" applyBorder="1" applyAlignment="1"/>
    <xf numFmtId="0" fontId="10" fillId="0" borderId="10" xfId="0" applyFont="1" applyBorder="1" applyAlignment="1"/>
    <xf numFmtId="164" fontId="0" fillId="0" borderId="10" xfId="0" applyNumberFormat="1" applyFont="1" applyBorder="1" applyAlignment="1"/>
    <xf numFmtId="164" fontId="0" fillId="0" borderId="11" xfId="0" applyNumberFormat="1" applyFont="1" applyBorder="1" applyAlignment="1"/>
    <xf numFmtId="0" fontId="23" fillId="5" borderId="5" xfId="0" applyNumberFormat="1" applyFont="1" applyFill="1" applyBorder="1" applyAlignment="1"/>
    <xf numFmtId="0" fontId="23" fillId="5" borderId="6" xfId="0" applyNumberFormat="1" applyFont="1" applyFill="1" applyBorder="1" applyAlignment="1"/>
    <xf numFmtId="0" fontId="0" fillId="0" borderId="7" xfId="0" applyNumberFormat="1" applyFont="1" applyBorder="1" applyAlignment="1"/>
    <xf numFmtId="0" fontId="8" fillId="0" borderId="0" xfId="0" applyNumberFormat="1" applyFont="1" applyBorder="1" applyAlignment="1"/>
    <xf numFmtId="0" fontId="10" fillId="0" borderId="0" xfId="0" applyNumberFormat="1" applyFont="1" applyBorder="1" applyAlignment="1"/>
    <xf numFmtId="0" fontId="0" fillId="0" borderId="0" xfId="0" applyNumberFormat="1" applyFont="1" applyBorder="1" applyAlignment="1"/>
    <xf numFmtId="0" fontId="0" fillId="0" borderId="8" xfId="0" applyNumberFormat="1" applyFont="1" applyBorder="1" applyAlignment="1"/>
    <xf numFmtId="2" fontId="0" fillId="0" borderId="8" xfId="0" applyNumberFormat="1" applyFont="1" applyBorder="1" applyAlignment="1"/>
    <xf numFmtId="0" fontId="0" fillId="0" borderId="8" xfId="0" applyFont="1" applyBorder="1" applyAlignment="1"/>
    <xf numFmtId="0" fontId="8" fillId="4" borderId="0" xfId="0" applyFont="1" applyFill="1" applyBorder="1" applyAlignment="1"/>
    <xf numFmtId="0" fontId="0" fillId="4" borderId="0" xfId="0" applyFont="1" applyFill="1" applyBorder="1" applyAlignment="1"/>
    <xf numFmtId="0" fontId="8" fillId="0" borderId="7" xfId="0" applyFont="1" applyBorder="1" applyAlignment="1"/>
    <xf numFmtId="0" fontId="12" fillId="0" borderId="8" xfId="0" applyFont="1" applyBorder="1" applyAlignment="1">
      <alignment horizontal="left" vertical="top" wrapText="1"/>
    </xf>
    <xf numFmtId="0" fontId="12" fillId="0" borderId="11" xfId="0" applyFont="1" applyBorder="1" applyAlignment="1">
      <alignment horizontal="left" vertical="top" wrapText="1"/>
    </xf>
    <xf numFmtId="9" fontId="8" fillId="0" borderId="8" xfId="0" applyNumberFormat="1" applyFont="1" applyFill="1" applyBorder="1" applyAlignment="1"/>
    <xf numFmtId="0" fontId="0" fillId="0" borderId="8" xfId="0" applyFont="1" applyFill="1" applyBorder="1" applyAlignment="1"/>
    <xf numFmtId="2" fontId="0" fillId="0" borderId="8" xfId="0" applyNumberFormat="1" applyFont="1" applyFill="1" applyBorder="1" applyAlignment="1"/>
    <xf numFmtId="9" fontId="0" fillId="0" borderId="8" xfId="0" applyNumberFormat="1" applyFont="1" applyFill="1" applyBorder="1" applyAlignment="1"/>
    <xf numFmtId="0" fontId="8" fillId="0" borderId="8" xfId="0" applyFont="1" applyFill="1" applyBorder="1" applyAlignment="1"/>
    <xf numFmtId="167" fontId="0" fillId="0" borderId="8" xfId="0" applyNumberFormat="1" applyFont="1" applyFill="1" applyBorder="1" applyAlignment="1"/>
    <xf numFmtId="3" fontId="0" fillId="0" borderId="8" xfId="0" applyNumberFormat="1" applyFont="1" applyFill="1" applyBorder="1" applyAlignment="1"/>
    <xf numFmtId="9" fontId="25" fillId="3" borderId="0" xfId="0" applyNumberFormat="1" applyFont="1" applyFill="1" applyBorder="1" applyAlignment="1"/>
    <xf numFmtId="0" fontId="25" fillId="3" borderId="0" xfId="0" applyFont="1" applyFill="1" applyBorder="1" applyAlignment="1"/>
    <xf numFmtId="9" fontId="26" fillId="0" borderId="0" xfId="0" applyNumberFormat="1" applyFont="1" applyBorder="1" applyAlignment="1"/>
    <xf numFmtId="0" fontId="10" fillId="0" borderId="5" xfId="0" applyNumberFormat="1" applyFont="1" applyBorder="1" applyAlignment="1"/>
    <xf numFmtId="0" fontId="0" fillId="0" borderId="6" xfId="0" applyNumberFormat="1" applyFont="1" applyBorder="1" applyAlignment="1"/>
    <xf numFmtId="0" fontId="10" fillId="0" borderId="0" xfId="0" quotePrefix="1" applyNumberFormat="1" applyFont="1" applyBorder="1" applyAlignment="1"/>
    <xf numFmtId="0" fontId="0" fillId="0" borderId="9" xfId="0" applyNumberFormat="1" applyFont="1" applyBorder="1" applyAlignment="1"/>
    <xf numFmtId="0" fontId="18" fillId="0" borderId="4" xfId="0" applyNumberFormat="1" applyFont="1" applyBorder="1" applyAlignment="1"/>
    <xf numFmtId="0" fontId="12" fillId="0" borderId="0" xfId="0" applyFont="1" applyBorder="1" applyAlignment="1">
      <alignment horizontal="left" vertical="top" wrapText="1"/>
    </xf>
    <xf numFmtId="0" fontId="12" fillId="0" borderId="10" xfId="0" applyFont="1" applyBorder="1" applyAlignment="1">
      <alignment horizontal="left" vertical="top" wrapText="1"/>
    </xf>
    <xf numFmtId="0" fontId="10" fillId="0" borderId="0" xfId="0" quotePrefix="1" applyNumberFormat="1" applyFont="1" applyBorder="1" applyAlignment="1">
      <alignment horizontal="left" wrapText="1"/>
    </xf>
    <xf numFmtId="0" fontId="10" fillId="0" borderId="8" xfId="0" quotePrefix="1" applyNumberFormat="1" applyFont="1" applyBorder="1" applyAlignment="1">
      <alignment horizontal="left" wrapText="1"/>
    </xf>
    <xf numFmtId="0" fontId="10" fillId="0" borderId="10" xfId="0" quotePrefix="1" applyNumberFormat="1" applyFont="1" applyBorder="1" applyAlignment="1">
      <alignment horizontal="left" wrapText="1"/>
    </xf>
    <xf numFmtId="0" fontId="10" fillId="0" borderId="11" xfId="0" quotePrefix="1" applyNumberFormat="1"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a:t>
            </a:r>
            <a:r>
              <a:rPr lang="en-GB" baseline="0"/>
              <a:t> Programmatic Display Ad Spending, by Addressability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Summary!$J$61</c:f>
              <c:strCache>
                <c:ptCount val="1"/>
                <c:pt idx="0">
                  <c:v>Base</c:v>
                </c:pt>
              </c:strCache>
            </c:strRef>
          </c:tx>
          <c:spPr>
            <a:noFill/>
            <a:ln>
              <a:noFill/>
            </a:ln>
            <a:effectLst/>
          </c:spPr>
          <c:invertIfNegative val="0"/>
          <c:cat>
            <c:strRef>
              <c:f>Summary!$I$62:$I$68</c:f>
              <c:strCache>
                <c:ptCount val="7"/>
                <c:pt idx="0">
                  <c:v>Digital Display</c:v>
                </c:pt>
                <c:pt idx="1">
                  <c:v>Programmatic</c:v>
                </c:pt>
                <c:pt idx="2">
                  <c:v>Facebook</c:v>
                </c:pt>
                <c:pt idx="3">
                  <c:v>Google</c:v>
                </c:pt>
                <c:pt idx="4">
                  <c:v>Amazon</c:v>
                </c:pt>
                <c:pt idx="5">
                  <c:v>Twitter</c:v>
                </c:pt>
                <c:pt idx="6">
                  <c:v>Everybody else</c:v>
                </c:pt>
              </c:strCache>
            </c:strRef>
          </c:cat>
          <c:val>
            <c:numRef>
              <c:f>Summary!$J$62:$J$68</c:f>
              <c:numCache>
                <c:formatCode>General</c:formatCode>
                <c:ptCount val="7"/>
                <c:pt idx="2" formatCode="0.0">
                  <c:v>31.86</c:v>
                </c:pt>
                <c:pt idx="3" formatCode="0.0">
                  <c:v>24.069999999999997</c:v>
                </c:pt>
                <c:pt idx="4" formatCode="0.0">
                  <c:v>20.629999999999995</c:v>
                </c:pt>
                <c:pt idx="5" formatCode="0.0">
                  <c:v>18.942199999999996</c:v>
                </c:pt>
                <c:pt idx="6">
                  <c:v>0</c:v>
                </c:pt>
              </c:numCache>
            </c:numRef>
          </c:val>
          <c:extLst>
            <c:ext xmlns:c16="http://schemas.microsoft.com/office/drawing/2014/chart" uri="{C3380CC4-5D6E-409C-BE32-E72D297353CC}">
              <c16:uniqueId val="{00000000-C4A2-4E65-93C8-A420F3B982D6}"/>
            </c:ext>
          </c:extLst>
        </c:ser>
        <c:ser>
          <c:idx val="1"/>
          <c:order val="1"/>
          <c:tx>
            <c:strRef>
              <c:f>Summary!$K$61</c:f>
              <c:strCache>
                <c:ptCount val="1"/>
                <c:pt idx="0">
                  <c:v>Endpoints</c:v>
                </c:pt>
              </c:strCache>
            </c:strRef>
          </c:tx>
          <c:spPr>
            <a:solidFill>
              <a:schemeClr val="accent3"/>
            </a:solidFill>
            <a:ln>
              <a:noFill/>
            </a:ln>
            <a:effectLst/>
          </c:spPr>
          <c:invertIfNegative val="0"/>
          <c:dPt>
            <c:idx val="6"/>
            <c:invertIfNegative val="0"/>
            <c:bubble3D val="0"/>
            <c:spPr>
              <a:solidFill>
                <a:srgbClr val="92D050"/>
              </a:solidFill>
              <a:ln>
                <a:noFill/>
              </a:ln>
              <a:effectLst/>
            </c:spPr>
            <c:extLst>
              <c:ext xmlns:c16="http://schemas.microsoft.com/office/drawing/2014/chart" uri="{C3380CC4-5D6E-409C-BE32-E72D297353CC}">
                <c16:uniqueId val="{00000005-C4A2-4E65-93C8-A420F3B982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Summary!$I$62:$I$68</c:f>
              <c:strCache>
                <c:ptCount val="7"/>
                <c:pt idx="0">
                  <c:v>Digital Display</c:v>
                </c:pt>
                <c:pt idx="1">
                  <c:v>Programmatic</c:v>
                </c:pt>
                <c:pt idx="2">
                  <c:v>Facebook</c:v>
                </c:pt>
                <c:pt idx="3">
                  <c:v>Google</c:v>
                </c:pt>
                <c:pt idx="4">
                  <c:v>Amazon</c:v>
                </c:pt>
                <c:pt idx="5">
                  <c:v>Twitter</c:v>
                </c:pt>
                <c:pt idx="6">
                  <c:v>Everybody else</c:v>
                </c:pt>
              </c:strCache>
            </c:strRef>
          </c:cat>
          <c:val>
            <c:numRef>
              <c:f>Summary!$K$62:$K$68</c:f>
              <c:numCache>
                <c:formatCode>0.0</c:formatCode>
                <c:ptCount val="7"/>
                <c:pt idx="0">
                  <c:v>81.38</c:v>
                </c:pt>
                <c:pt idx="1">
                  <c:v>63.29</c:v>
                </c:pt>
                <c:pt idx="6">
                  <c:v>18.9422</c:v>
                </c:pt>
              </c:numCache>
            </c:numRef>
          </c:val>
          <c:extLst>
            <c:ext xmlns:c16="http://schemas.microsoft.com/office/drawing/2014/chart" uri="{C3380CC4-5D6E-409C-BE32-E72D297353CC}">
              <c16:uniqueId val="{00000001-C4A2-4E65-93C8-A420F3B982D6}"/>
            </c:ext>
          </c:extLst>
        </c:ser>
        <c:ser>
          <c:idx val="2"/>
          <c:order val="2"/>
          <c:tx>
            <c:strRef>
              <c:f>Summary!$L$61</c:f>
              <c:strCache>
                <c:ptCount val="1"/>
                <c:pt idx="0">
                  <c:v>Positive</c:v>
                </c:pt>
              </c:strCache>
            </c:strRef>
          </c:tx>
          <c:spPr>
            <a:solidFill>
              <a:schemeClr val="accent3"/>
            </a:solidFill>
            <a:ln>
              <a:noFill/>
            </a:ln>
            <a:effectLst/>
          </c:spPr>
          <c:invertIfNegative val="0"/>
          <c:cat>
            <c:strRef>
              <c:f>Summary!$I$62:$I$68</c:f>
              <c:strCache>
                <c:ptCount val="7"/>
                <c:pt idx="0">
                  <c:v>Digital Display</c:v>
                </c:pt>
                <c:pt idx="1">
                  <c:v>Programmatic</c:v>
                </c:pt>
                <c:pt idx="2">
                  <c:v>Facebook</c:v>
                </c:pt>
                <c:pt idx="3">
                  <c:v>Google</c:v>
                </c:pt>
                <c:pt idx="4">
                  <c:v>Amazon</c:v>
                </c:pt>
                <c:pt idx="5">
                  <c:v>Twitter</c:v>
                </c:pt>
                <c:pt idx="6">
                  <c:v>Everybody else</c:v>
                </c:pt>
              </c:strCache>
            </c:strRef>
          </c:cat>
          <c:val>
            <c:numRef>
              <c:f>Summary!$L$62:$L$68</c:f>
              <c:numCache>
                <c:formatCode>General</c:formatCode>
                <c:ptCount val="7"/>
              </c:numCache>
            </c:numRef>
          </c:val>
          <c:extLst>
            <c:ext xmlns:c16="http://schemas.microsoft.com/office/drawing/2014/chart" uri="{C3380CC4-5D6E-409C-BE32-E72D297353CC}">
              <c16:uniqueId val="{00000002-C4A2-4E65-93C8-A420F3B982D6}"/>
            </c:ext>
          </c:extLst>
        </c:ser>
        <c:ser>
          <c:idx val="3"/>
          <c:order val="3"/>
          <c:tx>
            <c:strRef>
              <c:f>Summary!$M$61</c:f>
              <c:strCache>
                <c:ptCount val="1"/>
                <c:pt idx="0">
                  <c:v>Negative</c:v>
                </c:pt>
              </c:strCache>
            </c:strRef>
          </c:tx>
          <c:spPr>
            <a:solidFill>
              <a:schemeClr val="bg1">
                <a:lumMod val="75000"/>
              </a:schemeClr>
            </a:solidFill>
            <a:ln>
              <a:noFill/>
            </a:ln>
            <a:effectLst/>
          </c:spPr>
          <c:invertIfNegative val="0"/>
          <c:dLbls>
            <c:dLbl>
              <c:idx val="4"/>
              <c:layout>
                <c:manualLayout>
                  <c:x val="0"/>
                  <c:y val="-2.705687454467431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A2-4E65-93C8-A420F3B982D6}"/>
                </c:ext>
              </c:extLst>
            </c:dLbl>
            <c:dLbl>
              <c:idx val="5"/>
              <c:layout>
                <c:manualLayout>
                  <c:x val="-5.5555555555556572E-3"/>
                  <c:y val="-2.522339650509474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A2-4E65-93C8-A420F3B982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Summary!$I$62:$I$68</c:f>
              <c:strCache>
                <c:ptCount val="7"/>
                <c:pt idx="0">
                  <c:v>Digital Display</c:v>
                </c:pt>
                <c:pt idx="1">
                  <c:v>Programmatic</c:v>
                </c:pt>
                <c:pt idx="2">
                  <c:v>Facebook</c:v>
                </c:pt>
                <c:pt idx="3">
                  <c:v>Google</c:v>
                </c:pt>
                <c:pt idx="4">
                  <c:v>Amazon</c:v>
                </c:pt>
                <c:pt idx="5">
                  <c:v>Twitter</c:v>
                </c:pt>
                <c:pt idx="6">
                  <c:v>Everybody else</c:v>
                </c:pt>
              </c:strCache>
            </c:strRef>
          </c:cat>
          <c:val>
            <c:numRef>
              <c:f>Summary!$M$62:$M$68</c:f>
              <c:numCache>
                <c:formatCode>General</c:formatCode>
                <c:ptCount val="7"/>
                <c:pt idx="2" formatCode="0.0">
                  <c:v>31.43</c:v>
                </c:pt>
                <c:pt idx="3" formatCode="0.0">
                  <c:v>7.7900000000000027</c:v>
                </c:pt>
                <c:pt idx="4" formatCode="0.0">
                  <c:v>3.4399999999999995</c:v>
                </c:pt>
                <c:pt idx="5" formatCode="0.0">
                  <c:v>1.6878</c:v>
                </c:pt>
              </c:numCache>
            </c:numRef>
          </c:val>
          <c:extLst>
            <c:ext xmlns:c16="http://schemas.microsoft.com/office/drawing/2014/chart" uri="{C3380CC4-5D6E-409C-BE32-E72D297353CC}">
              <c16:uniqueId val="{00000003-C4A2-4E65-93C8-A420F3B982D6}"/>
            </c:ext>
          </c:extLst>
        </c:ser>
        <c:dLbls>
          <c:showLegendKey val="0"/>
          <c:showVal val="0"/>
          <c:showCatName val="0"/>
          <c:showSerName val="0"/>
          <c:showPercent val="0"/>
          <c:showBubbleSize val="0"/>
        </c:dLbls>
        <c:gapWidth val="100"/>
        <c:overlap val="100"/>
        <c:axId val="567705680"/>
        <c:axId val="567706000"/>
      </c:barChart>
      <c:catAx>
        <c:axId val="56770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06000"/>
        <c:crosses val="autoZero"/>
        <c:auto val="1"/>
        <c:lblAlgn val="ctr"/>
        <c:lblOffset val="100"/>
        <c:noMultiLvlLbl val="0"/>
      </c:catAx>
      <c:valAx>
        <c:axId val="56770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Billion of Spending, 2020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0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Ecosystem</a:t>
            </a:r>
            <a:r>
              <a:rPr lang="en-GB" baseline="0"/>
              <a:t> Costs </a:t>
            </a:r>
            <a:r>
              <a:rPr lang="en-GB"/>
              <a:t>across the Programmatic</a:t>
            </a:r>
            <a:r>
              <a:rPr lang="en-GB" baseline="0"/>
              <a:t> Adtech Value Chain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Summary!$J$72</c:f>
              <c:strCache>
                <c:ptCount val="1"/>
                <c:pt idx="0">
                  <c:v>Base</c:v>
                </c:pt>
              </c:strCache>
            </c:strRef>
          </c:tx>
          <c:spPr>
            <a:noFill/>
            <a:ln>
              <a:noFill/>
            </a:ln>
            <a:effectLst/>
          </c:spPr>
          <c:invertIfNegative val="0"/>
          <c:cat>
            <c:strRef>
              <c:f>Summary!$I$73:$I$78</c:f>
              <c:strCache>
                <c:ptCount val="6"/>
                <c:pt idx="0">
                  <c:v>Addressable Supply</c:v>
                </c:pt>
                <c:pt idx="1">
                  <c:v>Buying Tools</c:v>
                </c:pt>
                <c:pt idx="2">
                  <c:v>Data Costs</c:v>
                </c:pt>
                <c:pt idx="3">
                  <c:v>Selling Tools</c:v>
                </c:pt>
                <c:pt idx="4">
                  <c:v>Other Costs</c:v>
                </c:pt>
                <c:pt idx="5">
                  <c:v>Publishers</c:v>
                </c:pt>
              </c:strCache>
            </c:strRef>
          </c:cat>
          <c:val>
            <c:numRef>
              <c:f>Summary!$J$73:$J$78</c:f>
              <c:numCache>
                <c:formatCode>0.0</c:formatCode>
                <c:ptCount val="6"/>
                <c:pt idx="1">
                  <c:v>16.10087</c:v>
                </c:pt>
                <c:pt idx="2">
                  <c:v>12.312430000000001</c:v>
                </c:pt>
                <c:pt idx="3">
                  <c:v>8.5239900000000013</c:v>
                </c:pt>
                <c:pt idx="4">
                  <c:v>7.5768800000000009</c:v>
                </c:pt>
                <c:pt idx="5" formatCode="General">
                  <c:v>0</c:v>
                </c:pt>
              </c:numCache>
            </c:numRef>
          </c:val>
          <c:extLst>
            <c:ext xmlns:c16="http://schemas.microsoft.com/office/drawing/2014/chart" uri="{C3380CC4-5D6E-409C-BE32-E72D297353CC}">
              <c16:uniqueId val="{00000000-1B2C-48AE-B4E7-35C478183F39}"/>
            </c:ext>
          </c:extLst>
        </c:ser>
        <c:ser>
          <c:idx val="1"/>
          <c:order val="1"/>
          <c:tx>
            <c:strRef>
              <c:f>Summary!$K$72</c:f>
              <c:strCache>
                <c:ptCount val="1"/>
                <c:pt idx="0">
                  <c:v>Endpoints</c:v>
                </c:pt>
              </c:strCache>
            </c:strRef>
          </c:tx>
          <c:spPr>
            <a:solidFill>
              <a:schemeClr val="accent3">
                <a:lumMod val="40000"/>
                <a:lumOff val="60000"/>
              </a:schemeClr>
            </a:solidFill>
            <a:ln>
              <a:noFill/>
            </a:ln>
            <a:effectLst/>
          </c:spPr>
          <c:invertIfNegative val="0"/>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1B2C-48AE-B4E7-35C478183F3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Summary!$I$73:$I$78</c:f>
              <c:strCache>
                <c:ptCount val="6"/>
                <c:pt idx="0">
                  <c:v>Addressable Supply</c:v>
                </c:pt>
                <c:pt idx="1">
                  <c:v>Buying Tools</c:v>
                </c:pt>
                <c:pt idx="2">
                  <c:v>Data Costs</c:v>
                </c:pt>
                <c:pt idx="3">
                  <c:v>Selling Tools</c:v>
                </c:pt>
                <c:pt idx="4">
                  <c:v>Other Costs</c:v>
                </c:pt>
                <c:pt idx="5">
                  <c:v>Publishers</c:v>
                </c:pt>
              </c:strCache>
            </c:strRef>
          </c:cat>
          <c:val>
            <c:numRef>
              <c:f>Summary!$K$73:$K$78</c:f>
              <c:numCache>
                <c:formatCode>General</c:formatCode>
                <c:ptCount val="6"/>
                <c:pt idx="0" formatCode="0.0">
                  <c:v>18.9422</c:v>
                </c:pt>
                <c:pt idx="5" formatCode="0.0">
                  <c:v>7.5768799999999992</c:v>
                </c:pt>
              </c:numCache>
            </c:numRef>
          </c:val>
          <c:extLst>
            <c:ext xmlns:c16="http://schemas.microsoft.com/office/drawing/2014/chart" uri="{C3380CC4-5D6E-409C-BE32-E72D297353CC}">
              <c16:uniqueId val="{00000001-1B2C-48AE-B4E7-35C478183F39}"/>
            </c:ext>
          </c:extLst>
        </c:ser>
        <c:ser>
          <c:idx val="2"/>
          <c:order val="2"/>
          <c:tx>
            <c:strRef>
              <c:f>Summary!$L$72</c:f>
              <c:strCache>
                <c:ptCount val="1"/>
                <c:pt idx="0">
                  <c:v>Positive</c:v>
                </c:pt>
              </c:strCache>
            </c:strRef>
          </c:tx>
          <c:spPr>
            <a:solidFill>
              <a:schemeClr val="accent3"/>
            </a:solidFill>
            <a:ln>
              <a:noFill/>
            </a:ln>
            <a:effectLst/>
          </c:spPr>
          <c:invertIfNegative val="0"/>
          <c:cat>
            <c:strRef>
              <c:f>Summary!$I$73:$I$78</c:f>
              <c:strCache>
                <c:ptCount val="6"/>
                <c:pt idx="0">
                  <c:v>Addressable Supply</c:v>
                </c:pt>
                <c:pt idx="1">
                  <c:v>Buying Tools</c:v>
                </c:pt>
                <c:pt idx="2">
                  <c:v>Data Costs</c:v>
                </c:pt>
                <c:pt idx="3">
                  <c:v>Selling Tools</c:v>
                </c:pt>
                <c:pt idx="4">
                  <c:v>Other Costs</c:v>
                </c:pt>
                <c:pt idx="5">
                  <c:v>Publishers</c:v>
                </c:pt>
              </c:strCache>
            </c:strRef>
          </c:cat>
          <c:val>
            <c:numRef>
              <c:f>Summary!$L$73:$L$78</c:f>
              <c:numCache>
                <c:formatCode>General</c:formatCode>
                <c:ptCount val="6"/>
              </c:numCache>
            </c:numRef>
          </c:val>
          <c:extLst>
            <c:ext xmlns:c16="http://schemas.microsoft.com/office/drawing/2014/chart" uri="{C3380CC4-5D6E-409C-BE32-E72D297353CC}">
              <c16:uniqueId val="{00000002-1B2C-48AE-B4E7-35C478183F39}"/>
            </c:ext>
          </c:extLst>
        </c:ser>
        <c:ser>
          <c:idx val="3"/>
          <c:order val="3"/>
          <c:tx>
            <c:strRef>
              <c:f>Summary!$M$72</c:f>
              <c:strCache>
                <c:ptCount val="1"/>
                <c:pt idx="0">
                  <c:v>Negative</c:v>
                </c:pt>
              </c:strCache>
            </c:strRef>
          </c:tx>
          <c:spPr>
            <a:solidFill>
              <a:schemeClr val="accent4">
                <a:lumMod val="60000"/>
                <a:lumOff val="40000"/>
              </a:schemeClr>
            </a:solidFill>
            <a:ln>
              <a:noFill/>
            </a:ln>
            <a:effectLst/>
          </c:spPr>
          <c:invertIfNegative val="0"/>
          <c:dLbls>
            <c:dLbl>
              <c:idx val="4"/>
              <c:layout>
                <c:manualLayout>
                  <c:x val="-2.9433400095392028E-3"/>
                  <c:y val="-3.07603809966014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2C-48AE-B4E7-35C478183F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Summary!$I$73:$I$78</c:f>
              <c:strCache>
                <c:ptCount val="6"/>
                <c:pt idx="0">
                  <c:v>Addressable Supply</c:v>
                </c:pt>
                <c:pt idx="1">
                  <c:v>Buying Tools</c:v>
                </c:pt>
                <c:pt idx="2">
                  <c:v>Data Costs</c:v>
                </c:pt>
                <c:pt idx="3">
                  <c:v>Selling Tools</c:v>
                </c:pt>
                <c:pt idx="4">
                  <c:v>Other Costs</c:v>
                </c:pt>
                <c:pt idx="5">
                  <c:v>Publishers</c:v>
                </c:pt>
              </c:strCache>
            </c:strRef>
          </c:cat>
          <c:val>
            <c:numRef>
              <c:f>Summary!$M$73:$M$78</c:f>
              <c:numCache>
                <c:formatCode>0.0</c:formatCode>
                <c:ptCount val="6"/>
                <c:pt idx="1">
                  <c:v>2.8413299999999997</c:v>
                </c:pt>
                <c:pt idx="2">
                  <c:v>3.78844</c:v>
                </c:pt>
                <c:pt idx="3">
                  <c:v>3.78844</c:v>
                </c:pt>
                <c:pt idx="4">
                  <c:v>0.94711000000000001</c:v>
                </c:pt>
              </c:numCache>
            </c:numRef>
          </c:val>
          <c:extLst>
            <c:ext xmlns:c16="http://schemas.microsoft.com/office/drawing/2014/chart" uri="{C3380CC4-5D6E-409C-BE32-E72D297353CC}">
              <c16:uniqueId val="{00000003-1B2C-48AE-B4E7-35C478183F39}"/>
            </c:ext>
          </c:extLst>
        </c:ser>
        <c:dLbls>
          <c:showLegendKey val="0"/>
          <c:showVal val="0"/>
          <c:showCatName val="0"/>
          <c:showSerName val="0"/>
          <c:showPercent val="0"/>
          <c:showBubbleSize val="0"/>
        </c:dLbls>
        <c:gapWidth val="100"/>
        <c:overlap val="100"/>
        <c:axId val="452787216"/>
        <c:axId val="603001232"/>
      </c:barChart>
      <c:catAx>
        <c:axId val="45278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01232"/>
        <c:crosses val="autoZero"/>
        <c:auto val="1"/>
        <c:lblAlgn val="ctr"/>
        <c:lblOffset val="100"/>
        <c:noMultiLvlLbl val="0"/>
      </c:catAx>
      <c:valAx>
        <c:axId val="60300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Billion of</a:t>
                </a:r>
                <a:r>
                  <a:rPr lang="en-GB" baseline="0"/>
                  <a:t> Spending, 2020</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8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19050</xdr:colOff>
      <xdr:row>1</xdr:row>
      <xdr:rowOff>152400</xdr:rowOff>
    </xdr:from>
    <xdr:to>
      <xdr:col>14</xdr:col>
      <xdr:colOff>47625</xdr:colOff>
      <xdr:row>29</xdr:row>
      <xdr:rowOff>142875</xdr:rowOff>
    </xdr:to>
    <xdr:graphicFrame macro="">
      <xdr:nvGraphicFramePr>
        <xdr:cNvPr id="2" name="Chart 1">
          <a:extLst>
            <a:ext uri="{FF2B5EF4-FFF2-40B4-BE49-F238E27FC236}">
              <a16:creationId xmlns:a16="http://schemas.microsoft.com/office/drawing/2014/main" id="{0795F5C5-36FE-4520-8A64-3E7F2E6FC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581024</xdr:colOff>
      <xdr:row>14</xdr:row>
      <xdr:rowOff>47625</xdr:rowOff>
    </xdr:from>
    <xdr:to>
      <xdr:col>13</xdr:col>
      <xdr:colOff>571499</xdr:colOff>
      <xdr:row>18</xdr:row>
      <xdr:rowOff>85725</xdr:rowOff>
    </xdr:to>
    <xdr:sp macro="" textlink="">
      <xdr:nvSpPr>
        <xdr:cNvPr id="3" name="TextBox 2">
          <a:extLst>
            <a:ext uri="{FF2B5EF4-FFF2-40B4-BE49-F238E27FC236}">
              <a16:creationId xmlns:a16="http://schemas.microsoft.com/office/drawing/2014/main" id="{260A6F12-C3AA-4C5B-906A-89D0B53BF585}"/>
            </a:ext>
          </a:extLst>
        </xdr:cNvPr>
        <xdr:cNvSpPr txBox="1"/>
      </xdr:nvSpPr>
      <xdr:spPr>
        <a:xfrm>
          <a:off x="7820024" y="4257675"/>
          <a:ext cx="6000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rgbClr val="FF0000"/>
              </a:solidFill>
            </a:rPr>
            <a:t>Most are here.</a:t>
          </a:r>
        </a:p>
      </xdr:txBody>
    </xdr:sp>
    <xdr:clientData/>
  </xdr:twoCellAnchor>
  <xdr:twoCellAnchor>
    <xdr:from>
      <xdr:col>13</xdr:col>
      <xdr:colOff>276225</xdr:colOff>
      <xdr:row>17</xdr:row>
      <xdr:rowOff>114300</xdr:rowOff>
    </xdr:from>
    <xdr:to>
      <xdr:col>13</xdr:col>
      <xdr:colOff>276225</xdr:colOff>
      <xdr:row>20</xdr:row>
      <xdr:rowOff>9525</xdr:rowOff>
    </xdr:to>
    <xdr:cxnSp macro="">
      <xdr:nvCxnSpPr>
        <xdr:cNvPr id="5" name="Straight Arrow Connector 4">
          <a:extLst>
            <a:ext uri="{FF2B5EF4-FFF2-40B4-BE49-F238E27FC236}">
              <a16:creationId xmlns:a16="http://schemas.microsoft.com/office/drawing/2014/main" id="{5B385187-1A26-4639-9D5F-AAA270E61B9D}"/>
            </a:ext>
          </a:extLst>
        </xdr:cNvPr>
        <xdr:cNvCxnSpPr/>
      </xdr:nvCxnSpPr>
      <xdr:spPr>
        <a:xfrm>
          <a:off x="8124825" y="4810125"/>
          <a:ext cx="0" cy="381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266700</xdr:colOff>
      <xdr:row>2</xdr:row>
      <xdr:rowOff>9526</xdr:rowOff>
    </xdr:from>
    <xdr:to>
      <xdr:col>20</xdr:col>
      <xdr:colOff>333375</xdr:colOff>
      <xdr:row>29</xdr:row>
      <xdr:rowOff>133351</xdr:rowOff>
    </xdr:to>
    <xdr:graphicFrame macro="">
      <xdr:nvGraphicFramePr>
        <xdr:cNvPr id="12" name="Chart 11">
          <a:extLst>
            <a:ext uri="{FF2B5EF4-FFF2-40B4-BE49-F238E27FC236}">
              <a16:creationId xmlns:a16="http://schemas.microsoft.com/office/drawing/2014/main" id="{5CD15B4D-717A-416F-A522-61C452B61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209550</xdr:colOff>
      <xdr:row>10</xdr:row>
      <xdr:rowOff>133350</xdr:rowOff>
    </xdr:from>
    <xdr:to>
      <xdr:col>20</xdr:col>
      <xdr:colOff>247650</xdr:colOff>
      <xdr:row>14</xdr:row>
      <xdr:rowOff>85725</xdr:rowOff>
    </xdr:to>
    <xdr:sp macro="" textlink="">
      <xdr:nvSpPr>
        <xdr:cNvPr id="13" name="TextBox 12">
          <a:extLst>
            <a:ext uri="{FF2B5EF4-FFF2-40B4-BE49-F238E27FC236}">
              <a16:creationId xmlns:a16="http://schemas.microsoft.com/office/drawing/2014/main" id="{154D4398-F142-4F2E-B188-1850C017645C}"/>
            </a:ext>
          </a:extLst>
        </xdr:cNvPr>
        <xdr:cNvSpPr txBox="1"/>
      </xdr:nvSpPr>
      <xdr:spPr>
        <a:xfrm>
          <a:off x="11715750" y="1790700"/>
          <a:ext cx="64770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rgbClr val="FF0000"/>
              </a:solidFill>
            </a:rPr>
            <a:t>Could</a:t>
          </a:r>
          <a:r>
            <a:rPr lang="en-GB" sz="1100" baseline="0">
              <a:solidFill>
                <a:srgbClr val="FF0000"/>
              </a:solidFill>
            </a:rPr>
            <a:t> be higher.</a:t>
          </a:r>
          <a:endParaRPr lang="en-GB" sz="1100">
            <a:solidFill>
              <a:srgbClr val="FF0000"/>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0.89514</cdr:x>
      <cdr:y>0.4435</cdr:y>
    </cdr:from>
    <cdr:to>
      <cdr:x>0.89514</cdr:x>
      <cdr:y>0.52825</cdr:y>
    </cdr:to>
    <cdr:cxnSp macro="">
      <cdr:nvCxnSpPr>
        <cdr:cNvPr id="4" name="Straight Arrow Connector 3">
          <a:extLst xmlns:a="http://schemas.openxmlformats.org/drawingml/2006/main">
            <a:ext uri="{FF2B5EF4-FFF2-40B4-BE49-F238E27FC236}">
              <a16:creationId xmlns:a16="http://schemas.microsoft.com/office/drawing/2014/main" id="{5B385187-1A26-4639-9D5F-AAA270E61B9D}"/>
            </a:ext>
          </a:extLst>
        </cdr:cNvPr>
        <cdr:cNvCxnSpPr/>
      </cdr:nvCxnSpPr>
      <cdr:spPr>
        <a:xfrm xmlns:a="http://schemas.openxmlformats.org/drawingml/2006/main">
          <a:off x="3333750" y="1993900"/>
          <a:ext cx="0" cy="38100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829050" cy="4533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3829050" cy="4533900"/>
        </a:xfrm>
        <a:prstGeom prst="rect">
          <a:avLst/>
        </a:prstGeom>
        <a:noFill/>
      </xdr:spPr>
    </xdr:pic>
    <xdr:clientData fLocksWithSheet="0"/>
  </xdr:oneCellAnchor>
  <xdr:oneCellAnchor>
    <xdr:from>
      <xdr:col>0</xdr:col>
      <xdr:colOff>0</xdr:colOff>
      <xdr:row>24</xdr:row>
      <xdr:rowOff>38100</xdr:rowOff>
    </xdr:from>
    <xdr:ext cx="3829050" cy="4105275"/>
    <xdr:pic>
      <xdr:nvPicPr>
        <xdr:cNvPr id="3" name="image6.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45</xdr:row>
      <xdr:rowOff>200025</xdr:rowOff>
    </xdr:from>
    <xdr:ext cx="3829050" cy="4457700"/>
    <xdr:pic>
      <xdr:nvPicPr>
        <xdr:cNvPr id="4" name="image8.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69</xdr:row>
      <xdr:rowOff>200025</xdr:rowOff>
    </xdr:from>
    <xdr:ext cx="3829050" cy="4067175"/>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91</xdr:row>
      <xdr:rowOff>200025</xdr:rowOff>
    </xdr:from>
    <xdr:ext cx="3829050" cy="4381500"/>
    <xdr:pic>
      <xdr:nvPicPr>
        <xdr:cNvPr id="6" name="image7.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114</xdr:row>
      <xdr:rowOff>200025</xdr:rowOff>
    </xdr:from>
    <xdr:ext cx="3829050" cy="2381250"/>
    <xdr:pic>
      <xdr:nvPicPr>
        <xdr:cNvPr id="7" name="image2.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128</xdr:row>
      <xdr:rowOff>161925</xdr:rowOff>
    </xdr:from>
    <xdr:ext cx="3829050" cy="2771775"/>
    <xdr:pic>
      <xdr:nvPicPr>
        <xdr:cNvPr id="8" name="image4.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145</xdr:row>
      <xdr:rowOff>-200025</xdr:rowOff>
    </xdr:from>
    <xdr:ext cx="3829050" cy="3457575"/>
    <xdr:pic>
      <xdr:nvPicPr>
        <xdr:cNvPr id="9" name="image5.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twoCellAnchor editAs="oneCell">
    <xdr:from>
      <xdr:col>5</xdr:col>
      <xdr:colOff>0</xdr:colOff>
      <xdr:row>0</xdr:row>
      <xdr:rowOff>0</xdr:rowOff>
    </xdr:from>
    <xdr:to>
      <xdr:col>8</xdr:col>
      <xdr:colOff>952500</xdr:colOff>
      <xdr:row>20</xdr:row>
      <xdr:rowOff>197431</xdr:rowOff>
    </xdr:to>
    <xdr:pic>
      <xdr:nvPicPr>
        <xdr:cNvPr id="10" name="Picture 9" descr="Programmatic ad spend in the US to increase to 85%">
          <a:extLst>
            <a:ext uri="{FF2B5EF4-FFF2-40B4-BE49-F238E27FC236}">
              <a16:creationId xmlns:a16="http://schemas.microsoft.com/office/drawing/2014/main" id="{BB5162BC-0B1F-4427-80DC-E298095F6DF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10125" y="0"/>
          <a:ext cx="3838575" cy="4197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3</xdr:col>
      <xdr:colOff>952500</xdr:colOff>
      <xdr:row>180</xdr:row>
      <xdr:rowOff>169450</xdr:rowOff>
    </xdr:to>
    <xdr:pic>
      <xdr:nvPicPr>
        <xdr:cNvPr id="11" name="Picture 10" descr="Marketing Metrics: 2019 Marks the First Year That Digital Gets More Than  50% of Total US Media Ad Spending">
          <a:extLst>
            <a:ext uri="{FF2B5EF4-FFF2-40B4-BE49-F238E27FC236}">
              <a16:creationId xmlns:a16="http://schemas.microsoft.com/office/drawing/2014/main" id="{593EEFE4-E0FF-4DB4-B059-AABEB0587A3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2604075"/>
          <a:ext cx="3838575" cy="356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3</xdr:col>
      <xdr:colOff>933450</xdr:colOff>
      <xdr:row>193</xdr:row>
      <xdr:rowOff>156894</xdr:rowOff>
    </xdr:to>
    <xdr:pic>
      <xdr:nvPicPr>
        <xdr:cNvPr id="12" name="Picture 11" descr="YouTube Revenue and Usage Statistics (2020) - Business of Apps">
          <a:extLst>
            <a:ext uri="{FF2B5EF4-FFF2-40B4-BE49-F238E27FC236}">
              <a16:creationId xmlns:a16="http://schemas.microsoft.com/office/drawing/2014/main" id="{F824FFC0-3580-48BB-BEE0-21E2F2196931}"/>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0" y="36404550"/>
          <a:ext cx="3819525" cy="2357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C29A5-3A9F-4CEF-B98D-8629DAC7C725}">
  <dimension ref="A1:M78"/>
  <sheetViews>
    <sheetView tabSelected="1" workbookViewId="0">
      <selection activeCell="I37" sqref="I37"/>
    </sheetView>
  </sheetViews>
  <sheetFormatPr defaultRowHeight="12.75" x14ac:dyDescent="0.2"/>
  <cols>
    <col min="1" max="4" width="1" customWidth="1"/>
    <col min="5" max="5" width="47.5703125" customWidth="1"/>
    <col min="6" max="6" width="11.28515625" customWidth="1"/>
    <col min="7" max="7" width="1" customWidth="1"/>
  </cols>
  <sheetData>
    <row r="1" spans="1:7" ht="15.75" x14ac:dyDescent="0.25">
      <c r="A1" s="39" t="s">
        <v>119</v>
      </c>
    </row>
    <row r="2" spans="1:7" x14ac:dyDescent="0.2">
      <c r="B2" s="12"/>
    </row>
    <row r="3" spans="1:7" x14ac:dyDescent="0.2">
      <c r="C3" s="70" t="s">
        <v>135</v>
      </c>
      <c r="D3" s="71"/>
      <c r="E3" s="71"/>
      <c r="F3" s="71">
        <v>2020</v>
      </c>
      <c r="G3" s="72"/>
    </row>
    <row r="4" spans="1:7" x14ac:dyDescent="0.2">
      <c r="C4" s="73" t="s">
        <v>123</v>
      </c>
      <c r="D4" s="74"/>
      <c r="E4" s="75"/>
      <c r="F4" s="76">
        <f>'Top-down sizing'!F8</f>
        <v>151.30000000000001</v>
      </c>
      <c r="G4" s="77"/>
    </row>
    <row r="5" spans="1:7" x14ac:dyDescent="0.2">
      <c r="C5" s="73" t="s">
        <v>122</v>
      </c>
      <c r="D5" s="74"/>
      <c r="E5" s="74"/>
      <c r="F5" s="76">
        <f>'Top-down sizing'!F9</f>
        <v>81.38</v>
      </c>
      <c r="G5" s="77"/>
    </row>
    <row r="6" spans="1:7" x14ac:dyDescent="0.2">
      <c r="C6" s="73" t="s">
        <v>121</v>
      </c>
      <c r="D6" s="74"/>
      <c r="E6" s="74"/>
      <c r="F6" s="76">
        <f>'Top-down sizing'!F10</f>
        <v>63.29</v>
      </c>
      <c r="G6" s="77"/>
    </row>
    <row r="7" spans="1:7" x14ac:dyDescent="0.2">
      <c r="C7" s="78" t="s">
        <v>120</v>
      </c>
      <c r="D7" s="74"/>
      <c r="E7" s="74"/>
      <c r="F7" s="68"/>
      <c r="G7" s="79"/>
    </row>
    <row r="8" spans="1:7" x14ac:dyDescent="0.2">
      <c r="C8" s="80"/>
      <c r="D8" s="74"/>
      <c r="E8" s="81" t="s">
        <v>124</v>
      </c>
      <c r="F8" s="76">
        <f>'Top-down sizing'!F28</f>
        <v>31.43</v>
      </c>
      <c r="G8" s="77"/>
    </row>
    <row r="9" spans="1:7" x14ac:dyDescent="0.2">
      <c r="C9" s="82"/>
      <c r="D9" s="74"/>
      <c r="E9" s="81" t="s">
        <v>125</v>
      </c>
      <c r="F9" s="76">
        <f>'Top-down sizing'!F48</f>
        <v>7.7900000000000027</v>
      </c>
      <c r="G9" s="77"/>
    </row>
    <row r="10" spans="1:7" x14ac:dyDescent="0.2">
      <c r="C10" s="80"/>
      <c r="D10" s="74"/>
      <c r="E10" s="81" t="s">
        <v>126</v>
      </c>
      <c r="F10" s="76">
        <f>'Top-down sizing'!F68</f>
        <v>1.6878</v>
      </c>
      <c r="G10" s="77"/>
    </row>
    <row r="11" spans="1:7" x14ac:dyDescent="0.2">
      <c r="C11" s="80"/>
      <c r="D11" s="74"/>
      <c r="E11" s="81" t="s">
        <v>127</v>
      </c>
      <c r="F11" s="76">
        <f>'Top-down sizing'!F87</f>
        <v>3.4399999999999995</v>
      </c>
      <c r="G11" s="77"/>
    </row>
    <row r="12" spans="1:7" x14ac:dyDescent="0.2">
      <c r="C12" s="80"/>
      <c r="D12" s="74"/>
      <c r="E12" s="46" t="s">
        <v>129</v>
      </c>
      <c r="F12" s="36">
        <f>SUM(F8:F11)</f>
        <v>44.347799999999999</v>
      </c>
      <c r="G12" s="79"/>
    </row>
    <row r="13" spans="1:7" x14ac:dyDescent="0.2">
      <c r="C13" s="83" t="s">
        <v>128</v>
      </c>
      <c r="D13" s="84"/>
      <c r="E13" s="85"/>
      <c r="F13" s="86">
        <f>F6-F12</f>
        <v>18.9422</v>
      </c>
      <c r="G13" s="87"/>
    </row>
    <row r="15" spans="1:7" x14ac:dyDescent="0.2">
      <c r="C15" s="70" t="s">
        <v>136</v>
      </c>
      <c r="D15" s="71"/>
      <c r="E15" s="71"/>
      <c r="F15" s="71">
        <v>2020</v>
      </c>
      <c r="G15" s="72"/>
    </row>
    <row r="16" spans="1:7" x14ac:dyDescent="0.2">
      <c r="C16" s="80"/>
      <c r="D16" s="74"/>
      <c r="E16" s="43" t="s">
        <v>137</v>
      </c>
      <c r="F16" s="76">
        <f>'Top-down sizing'!F102*F13</f>
        <v>2.8413299999999997</v>
      </c>
      <c r="G16" s="77"/>
    </row>
    <row r="17" spans="2:7" x14ac:dyDescent="0.2">
      <c r="C17" s="80"/>
      <c r="D17" s="74"/>
      <c r="E17" s="43" t="s">
        <v>138</v>
      </c>
      <c r="F17" s="76">
        <f>'Top-down sizing'!F99*F13</f>
        <v>3.78844</v>
      </c>
      <c r="G17" s="77"/>
    </row>
    <row r="18" spans="2:7" x14ac:dyDescent="0.2">
      <c r="C18" s="80"/>
      <c r="D18" s="74"/>
      <c r="E18" s="43" t="s">
        <v>139</v>
      </c>
      <c r="F18" s="76">
        <f>'Top-down sizing'!F105*F13</f>
        <v>3.78844</v>
      </c>
      <c r="G18" s="77"/>
    </row>
    <row r="19" spans="2:7" x14ac:dyDescent="0.2">
      <c r="C19" s="80"/>
      <c r="D19" s="74"/>
      <c r="E19" s="43" t="s">
        <v>140</v>
      </c>
      <c r="F19" s="76">
        <f>'Top-down sizing'!F108*F13</f>
        <v>0.94711000000000001</v>
      </c>
      <c r="G19" s="77"/>
    </row>
    <row r="20" spans="2:7" x14ac:dyDescent="0.2">
      <c r="C20" s="80"/>
      <c r="D20" s="43" t="s">
        <v>132</v>
      </c>
      <c r="E20" s="43"/>
      <c r="F20" s="68">
        <f>SUM(F16:F19)</f>
        <v>11.365320000000001</v>
      </c>
      <c r="G20" s="79"/>
    </row>
    <row r="21" spans="2:7" x14ac:dyDescent="0.2">
      <c r="C21" s="88"/>
      <c r="D21" s="89" t="s">
        <v>133</v>
      </c>
      <c r="E21" s="89"/>
      <c r="F21" s="90">
        <f>F13-F20</f>
        <v>7.5768799999999992</v>
      </c>
      <c r="G21" s="91"/>
    </row>
    <row r="22" spans="2:7" s="37" customFormat="1" x14ac:dyDescent="0.2">
      <c r="D22" s="38"/>
      <c r="E22" s="38"/>
    </row>
    <row r="23" spans="2:7" s="37" customFormat="1" x14ac:dyDescent="0.2">
      <c r="C23" s="120" t="s">
        <v>165</v>
      </c>
      <c r="D23" s="116"/>
      <c r="E23" s="116"/>
      <c r="F23" s="117"/>
    </row>
    <row r="24" spans="2:7" s="37" customFormat="1" x14ac:dyDescent="0.2">
      <c r="C24" s="94"/>
      <c r="D24" s="118" t="s">
        <v>166</v>
      </c>
      <c r="E24" s="96"/>
      <c r="F24" s="98"/>
    </row>
    <row r="25" spans="2:7" s="37" customFormat="1" x14ac:dyDescent="0.2">
      <c r="C25" s="94"/>
      <c r="D25" s="123" t="s">
        <v>167</v>
      </c>
      <c r="E25" s="123"/>
      <c r="F25" s="124"/>
    </row>
    <row r="26" spans="2:7" s="37" customFormat="1" x14ac:dyDescent="0.2">
      <c r="C26" s="94"/>
      <c r="D26" s="123"/>
      <c r="E26" s="123"/>
      <c r="F26" s="124"/>
    </row>
    <row r="27" spans="2:7" s="37" customFormat="1" x14ac:dyDescent="0.2">
      <c r="C27" s="119"/>
      <c r="D27" s="125"/>
      <c r="E27" s="125"/>
      <c r="F27" s="126"/>
    </row>
    <row r="28" spans="2:7" s="37" customFormat="1" x14ac:dyDescent="0.2">
      <c r="D28" s="38"/>
      <c r="E28" s="38"/>
    </row>
    <row r="29" spans="2:7" s="37" customFormat="1" x14ac:dyDescent="0.2">
      <c r="D29" s="38"/>
      <c r="E29" s="38"/>
    </row>
    <row r="30" spans="2:7" s="37" customFormat="1" x14ac:dyDescent="0.2">
      <c r="C30" s="70" t="s">
        <v>148</v>
      </c>
      <c r="D30" s="92"/>
      <c r="E30" s="92"/>
      <c r="F30" s="92"/>
      <c r="G30" s="93"/>
    </row>
    <row r="31" spans="2:7" s="37" customFormat="1" x14ac:dyDescent="0.2">
      <c r="C31" s="94"/>
      <c r="D31" s="95" t="s">
        <v>149</v>
      </c>
      <c r="E31" s="96"/>
      <c r="F31" s="97"/>
      <c r="G31" s="98"/>
    </row>
    <row r="32" spans="2:7" x14ac:dyDescent="0.2">
      <c r="B32" s="12"/>
      <c r="C32" s="80"/>
      <c r="D32" s="74"/>
      <c r="E32" s="43" t="s">
        <v>150</v>
      </c>
      <c r="F32" s="69">
        <f>'Top-down sizing'!F11</f>
        <v>47.7</v>
      </c>
      <c r="G32" s="99"/>
    </row>
    <row r="33" spans="3:9" x14ac:dyDescent="0.2">
      <c r="C33" s="80"/>
      <c r="D33" s="74"/>
      <c r="E33" s="43" t="s">
        <v>152</v>
      </c>
      <c r="F33" s="69">
        <f>SUM('Top-down sizing'!F22,'Top-down sizing'!F42,'Top-down sizing'!F62,'Top-down sizing'!F81)</f>
        <v>34.549881008058151</v>
      </c>
      <c r="G33" s="99"/>
    </row>
    <row r="34" spans="3:9" x14ac:dyDescent="0.2">
      <c r="C34" s="80"/>
      <c r="D34" s="74"/>
      <c r="E34" s="43" t="s">
        <v>151</v>
      </c>
      <c r="F34" s="69">
        <f>F32-F33</f>
        <v>13.150118991941852</v>
      </c>
      <c r="G34" s="99"/>
    </row>
    <row r="35" spans="3:9" x14ac:dyDescent="0.2">
      <c r="C35" s="80"/>
      <c r="D35" s="74"/>
      <c r="E35" s="43" t="s">
        <v>153</v>
      </c>
      <c r="F35" s="113">
        <v>0.35</v>
      </c>
      <c r="G35" s="106"/>
    </row>
    <row r="36" spans="3:9" x14ac:dyDescent="0.2">
      <c r="C36" s="80"/>
      <c r="D36" s="74"/>
      <c r="E36" s="74"/>
      <c r="F36" s="74"/>
      <c r="G36" s="107"/>
    </row>
    <row r="37" spans="3:9" x14ac:dyDescent="0.2">
      <c r="C37" s="80"/>
      <c r="D37" s="101" t="s">
        <v>158</v>
      </c>
      <c r="E37" s="102"/>
      <c r="F37" s="102"/>
      <c r="G37" s="107"/>
    </row>
    <row r="38" spans="3:9" x14ac:dyDescent="0.2">
      <c r="C38" s="80"/>
      <c r="D38" s="43"/>
      <c r="E38" s="43" t="s">
        <v>154</v>
      </c>
      <c r="F38" s="69">
        <f>F34*F35</f>
        <v>4.6025416471796481</v>
      </c>
      <c r="G38" s="108"/>
    </row>
    <row r="39" spans="3:9" x14ac:dyDescent="0.2">
      <c r="C39" s="103"/>
      <c r="D39" s="74"/>
      <c r="E39" s="43" t="s">
        <v>155</v>
      </c>
      <c r="F39" s="69">
        <f>20%*F38</f>
        <v>0.92050832943592964</v>
      </c>
      <c r="G39" s="108"/>
    </row>
    <row r="40" spans="3:9" x14ac:dyDescent="0.2">
      <c r="C40" s="80"/>
      <c r="D40" s="74"/>
      <c r="E40" s="43" t="s">
        <v>156</v>
      </c>
      <c r="F40" s="115">
        <v>0.25</v>
      </c>
      <c r="G40" s="109"/>
    </row>
    <row r="41" spans="3:9" x14ac:dyDescent="0.2">
      <c r="C41" s="80"/>
      <c r="D41" s="74"/>
      <c r="E41" s="43" t="s">
        <v>157</v>
      </c>
      <c r="F41" s="115">
        <v>0.25</v>
      </c>
      <c r="G41" s="109"/>
    </row>
    <row r="42" spans="3:9" x14ac:dyDescent="0.2">
      <c r="C42" s="80"/>
      <c r="D42" s="74"/>
      <c r="E42" s="34" t="s">
        <v>160</v>
      </c>
      <c r="F42" s="41">
        <f>F39*F40*F41</f>
        <v>5.7531770589745602E-2</v>
      </c>
      <c r="G42" s="108"/>
    </row>
    <row r="43" spans="3:9" x14ac:dyDescent="0.2">
      <c r="C43" s="80"/>
      <c r="D43" s="74"/>
      <c r="E43" s="74"/>
      <c r="F43" s="74"/>
      <c r="G43" s="107"/>
    </row>
    <row r="44" spans="3:9" x14ac:dyDescent="0.2">
      <c r="C44" s="80"/>
      <c r="D44" s="74"/>
      <c r="E44" s="43" t="s">
        <v>159</v>
      </c>
      <c r="F44" s="114">
        <v>100</v>
      </c>
      <c r="G44" s="110"/>
    </row>
    <row r="45" spans="3:9" x14ac:dyDescent="0.2">
      <c r="C45" s="80"/>
      <c r="D45" s="74"/>
      <c r="E45" s="34" t="s">
        <v>162</v>
      </c>
      <c r="F45" s="42">
        <f>F42*1000/F44</f>
        <v>0.57531770589745601</v>
      </c>
      <c r="G45" s="111"/>
      <c r="I45" s="13" t="s">
        <v>161</v>
      </c>
    </row>
    <row r="46" spans="3:9" x14ac:dyDescent="0.2">
      <c r="C46" s="80"/>
      <c r="D46" s="74"/>
      <c r="E46" s="43" t="s">
        <v>163</v>
      </c>
      <c r="F46" s="44">
        <f>F45*100</f>
        <v>57.531770589745598</v>
      </c>
      <c r="G46" s="112"/>
    </row>
    <row r="47" spans="3:9" x14ac:dyDescent="0.2">
      <c r="C47" s="80"/>
      <c r="D47" s="74"/>
      <c r="E47" s="74"/>
      <c r="F47" s="74"/>
      <c r="G47" s="100"/>
    </row>
    <row r="48" spans="3:9" x14ac:dyDescent="0.2">
      <c r="C48" s="80"/>
      <c r="D48" s="74"/>
      <c r="E48" s="121" t="s">
        <v>164</v>
      </c>
      <c r="F48" s="121"/>
      <c r="G48" s="104"/>
    </row>
    <row r="49" spans="1:13" x14ac:dyDescent="0.2">
      <c r="C49" s="80"/>
      <c r="D49" s="74"/>
      <c r="E49" s="121"/>
      <c r="F49" s="121"/>
      <c r="G49" s="104"/>
    </row>
    <row r="50" spans="1:13" x14ac:dyDescent="0.2">
      <c r="C50" s="88"/>
      <c r="D50" s="84"/>
      <c r="E50" s="122"/>
      <c r="F50" s="122"/>
      <c r="G50" s="105"/>
    </row>
    <row r="59" spans="1:13" x14ac:dyDescent="0.2">
      <c r="A59" s="13" t="s">
        <v>134</v>
      </c>
    </row>
    <row r="60" spans="1:13" x14ac:dyDescent="0.2">
      <c r="E60" s="2" t="s">
        <v>56</v>
      </c>
      <c r="F60" s="3"/>
      <c r="G60" s="3"/>
    </row>
    <row r="61" spans="1:13" x14ac:dyDescent="0.2">
      <c r="E61" s="45" t="s">
        <v>57</v>
      </c>
      <c r="F61" s="45" t="s">
        <v>58</v>
      </c>
      <c r="G61" s="45"/>
      <c r="I61" s="45" t="s">
        <v>57</v>
      </c>
      <c r="J61" s="45" t="s">
        <v>59</v>
      </c>
      <c r="K61" s="45" t="s">
        <v>60</v>
      </c>
      <c r="L61" s="45" t="s">
        <v>61</v>
      </c>
      <c r="M61" s="45" t="s">
        <v>62</v>
      </c>
    </row>
    <row r="62" spans="1:13" x14ac:dyDescent="0.2">
      <c r="E62" s="3" t="s">
        <v>63</v>
      </c>
      <c r="F62" s="9">
        <f>F5</f>
        <v>81.38</v>
      </c>
      <c r="G62" s="9"/>
      <c r="I62" s="11" t="str">
        <f t="shared" ref="I62:I68" si="0">E62</f>
        <v>Digital Display</v>
      </c>
      <c r="K62" s="9">
        <f t="shared" ref="K62:K63" si="1">F62</f>
        <v>81.38</v>
      </c>
    </row>
    <row r="63" spans="1:13" x14ac:dyDescent="0.2">
      <c r="E63" s="3" t="s">
        <v>64</v>
      </c>
      <c r="F63" s="9">
        <f>F6</f>
        <v>63.29</v>
      </c>
      <c r="G63" s="9"/>
      <c r="I63" s="11" t="str">
        <f t="shared" si="0"/>
        <v>Programmatic</v>
      </c>
      <c r="K63" s="9">
        <f t="shared" si="1"/>
        <v>63.29</v>
      </c>
    </row>
    <row r="64" spans="1:13" x14ac:dyDescent="0.2">
      <c r="E64" s="3" t="s">
        <v>65</v>
      </c>
      <c r="F64" s="9">
        <f>F8</f>
        <v>31.43</v>
      </c>
      <c r="G64" s="9"/>
      <c r="I64" s="11" t="str">
        <f t="shared" si="0"/>
        <v>Facebook</v>
      </c>
      <c r="J64" s="9">
        <f>K63-M64</f>
        <v>31.86</v>
      </c>
      <c r="M64" s="9">
        <f t="shared" ref="M64:M67" si="2">F64</f>
        <v>31.43</v>
      </c>
    </row>
    <row r="65" spans="5:13" x14ac:dyDescent="0.2">
      <c r="E65" s="3" t="s">
        <v>66</v>
      </c>
      <c r="F65" s="9">
        <f>F9</f>
        <v>7.7900000000000027</v>
      </c>
      <c r="G65" s="9"/>
      <c r="I65" s="11" t="str">
        <f t="shared" si="0"/>
        <v>Google</v>
      </c>
      <c r="J65" s="9">
        <f t="shared" ref="J65:J67" si="3">J64-M65</f>
        <v>24.069999999999997</v>
      </c>
      <c r="M65" s="9">
        <f t="shared" si="2"/>
        <v>7.7900000000000027</v>
      </c>
    </row>
    <row r="66" spans="5:13" x14ac:dyDescent="0.2">
      <c r="E66" s="3" t="s">
        <v>67</v>
      </c>
      <c r="F66" s="9">
        <f>F11</f>
        <v>3.4399999999999995</v>
      </c>
      <c r="G66" s="9"/>
      <c r="I66" s="11" t="str">
        <f t="shared" si="0"/>
        <v>Amazon</v>
      </c>
      <c r="J66" s="9">
        <f t="shared" si="3"/>
        <v>20.629999999999995</v>
      </c>
      <c r="M66" s="9">
        <f t="shared" si="2"/>
        <v>3.4399999999999995</v>
      </c>
    </row>
    <row r="67" spans="5:13" x14ac:dyDescent="0.2">
      <c r="E67" s="3" t="s">
        <v>68</v>
      </c>
      <c r="F67" s="9">
        <f>F10</f>
        <v>1.6878</v>
      </c>
      <c r="G67" s="9"/>
      <c r="I67" s="11" t="str">
        <f t="shared" si="0"/>
        <v>Twitter</v>
      </c>
      <c r="J67" s="9">
        <f t="shared" si="3"/>
        <v>18.942199999999996</v>
      </c>
      <c r="M67" s="9">
        <f t="shared" si="2"/>
        <v>1.6878</v>
      </c>
    </row>
    <row r="68" spans="5:13" x14ac:dyDescent="0.2">
      <c r="E68" s="3" t="s">
        <v>69</v>
      </c>
      <c r="F68" s="9">
        <f>F13</f>
        <v>18.9422</v>
      </c>
      <c r="G68" s="9"/>
      <c r="I68" s="11" t="str">
        <f t="shared" si="0"/>
        <v>Everybody else</v>
      </c>
      <c r="J68" s="3">
        <v>0</v>
      </c>
      <c r="K68" s="9">
        <f>F68</f>
        <v>18.9422</v>
      </c>
    </row>
    <row r="71" spans="5:13" x14ac:dyDescent="0.2">
      <c r="E71" s="40" t="s">
        <v>141</v>
      </c>
    </row>
    <row r="72" spans="5:13" x14ac:dyDescent="0.2">
      <c r="E72" s="45" t="s">
        <v>57</v>
      </c>
      <c r="F72" s="45" t="s">
        <v>58</v>
      </c>
      <c r="G72" s="45"/>
      <c r="I72" s="45" t="s">
        <v>57</v>
      </c>
      <c r="J72" s="45" t="s">
        <v>59</v>
      </c>
      <c r="K72" s="45" t="s">
        <v>60</v>
      </c>
      <c r="L72" s="45" t="s">
        <v>61</v>
      </c>
      <c r="M72" s="45" t="s">
        <v>62</v>
      </c>
    </row>
    <row r="73" spans="5:13" x14ac:dyDescent="0.2">
      <c r="E73" s="14" t="s">
        <v>145</v>
      </c>
      <c r="F73" s="9">
        <f>F13</f>
        <v>18.9422</v>
      </c>
      <c r="G73" s="9"/>
      <c r="I73" s="11" t="str">
        <f t="shared" ref="I73:I78" si="4">E73</f>
        <v>Addressable Supply</v>
      </c>
      <c r="J73" s="23"/>
      <c r="K73" s="9">
        <f>F73</f>
        <v>18.9422</v>
      </c>
      <c r="M73" s="23"/>
    </row>
    <row r="74" spans="5:13" x14ac:dyDescent="0.2">
      <c r="E74" s="14" t="s">
        <v>142</v>
      </c>
      <c r="F74" s="9">
        <f>F16</f>
        <v>2.8413299999999997</v>
      </c>
      <c r="G74" s="9"/>
      <c r="I74" s="11" t="str">
        <f t="shared" si="4"/>
        <v>Buying Tools</v>
      </c>
      <c r="J74" s="9">
        <f>K73-M74</f>
        <v>16.10087</v>
      </c>
      <c r="M74" s="9">
        <f>F74</f>
        <v>2.8413299999999997</v>
      </c>
    </row>
    <row r="75" spans="5:13" x14ac:dyDescent="0.2">
      <c r="E75" s="14" t="s">
        <v>144</v>
      </c>
      <c r="F75" s="9">
        <f>F18</f>
        <v>3.78844</v>
      </c>
      <c r="G75" s="9"/>
      <c r="I75" s="11" t="str">
        <f t="shared" si="4"/>
        <v>Data Costs</v>
      </c>
      <c r="J75" s="9">
        <f>J74-M75</f>
        <v>12.312430000000001</v>
      </c>
      <c r="M75" s="9">
        <f>F75</f>
        <v>3.78844</v>
      </c>
    </row>
    <row r="76" spans="5:13" x14ac:dyDescent="0.2">
      <c r="E76" s="14" t="s">
        <v>143</v>
      </c>
      <c r="F76" s="9">
        <f>F17</f>
        <v>3.78844</v>
      </c>
      <c r="G76" s="9"/>
      <c r="I76" s="11" t="str">
        <f t="shared" si="4"/>
        <v>Selling Tools</v>
      </c>
      <c r="J76" s="9">
        <f t="shared" ref="J76:J77" si="5">J75-M76</f>
        <v>8.5239900000000013</v>
      </c>
      <c r="M76" s="9">
        <f>F76</f>
        <v>3.78844</v>
      </c>
    </row>
    <row r="77" spans="5:13" x14ac:dyDescent="0.2">
      <c r="E77" s="14" t="s">
        <v>146</v>
      </c>
      <c r="F77" s="9">
        <f>F19</f>
        <v>0.94711000000000001</v>
      </c>
      <c r="G77" s="9"/>
      <c r="I77" s="11" t="str">
        <f t="shared" si="4"/>
        <v>Other Costs</v>
      </c>
      <c r="J77" s="9">
        <f t="shared" si="5"/>
        <v>7.5768800000000009</v>
      </c>
      <c r="M77" s="9">
        <f>F77</f>
        <v>0.94711000000000001</v>
      </c>
    </row>
    <row r="78" spans="5:13" x14ac:dyDescent="0.2">
      <c r="E78" s="14" t="s">
        <v>147</v>
      </c>
      <c r="F78" s="9">
        <f>F21</f>
        <v>7.5768799999999992</v>
      </c>
      <c r="G78" s="9"/>
      <c r="I78" s="11" t="str">
        <f t="shared" si="4"/>
        <v>Publishers</v>
      </c>
      <c r="J78" s="3">
        <v>0</v>
      </c>
      <c r="K78" s="9">
        <f>F78</f>
        <v>7.5768799999999992</v>
      </c>
    </row>
  </sheetData>
  <mergeCells count="2">
    <mergeCell ref="E48:F50"/>
    <mergeCell ref="D25:F2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14"/>
  <sheetViews>
    <sheetView topLeftCell="A104" workbookViewId="0">
      <selection activeCell="A115" sqref="A115:XFD127"/>
    </sheetView>
  </sheetViews>
  <sheetFormatPr defaultColWidth="14.42578125" defaultRowHeight="15.75" customHeight="1" x14ac:dyDescent="0.2"/>
  <cols>
    <col min="1" max="4" width="2.140625" customWidth="1"/>
    <col min="5" max="5" width="47.28515625" customWidth="1"/>
    <col min="8" max="8" width="28.5703125" customWidth="1"/>
  </cols>
  <sheetData>
    <row r="1" spans="1:9" x14ac:dyDescent="0.25">
      <c r="A1" s="1" t="s">
        <v>0</v>
      </c>
    </row>
    <row r="2" spans="1:9" ht="12.75" x14ac:dyDescent="0.2">
      <c r="B2" s="2" t="s">
        <v>1</v>
      </c>
    </row>
    <row r="3" spans="1:9" ht="12.75" x14ac:dyDescent="0.2">
      <c r="B3" s="2" t="s">
        <v>2</v>
      </c>
    </row>
    <row r="4" spans="1:9" ht="12.75" x14ac:dyDescent="0.2">
      <c r="B4" s="2" t="s">
        <v>3</v>
      </c>
    </row>
    <row r="6" spans="1:9" ht="12.75" x14ac:dyDescent="0.2">
      <c r="B6" s="3"/>
      <c r="D6" s="12" t="s">
        <v>88</v>
      </c>
      <c r="E6" s="12"/>
      <c r="F6" s="21">
        <v>2020</v>
      </c>
      <c r="H6" s="22" t="s">
        <v>4</v>
      </c>
      <c r="I6" s="22" t="s">
        <v>5</v>
      </c>
    </row>
    <row r="7" spans="1:9" ht="12.75" x14ac:dyDescent="0.2">
      <c r="D7" s="3" t="s">
        <v>6</v>
      </c>
      <c r="F7" s="15">
        <v>332.8</v>
      </c>
      <c r="H7" s="14" t="s">
        <v>70</v>
      </c>
      <c r="I7" s="3"/>
    </row>
    <row r="8" spans="1:9" ht="12.75" x14ac:dyDescent="0.2">
      <c r="D8" s="3" t="s">
        <v>8</v>
      </c>
      <c r="F8" s="15">
        <v>151.30000000000001</v>
      </c>
      <c r="H8" s="14" t="s">
        <v>71</v>
      </c>
      <c r="I8" s="3"/>
    </row>
    <row r="9" spans="1:9" ht="12.75" x14ac:dyDescent="0.2">
      <c r="D9" s="3" t="s">
        <v>93</v>
      </c>
      <c r="F9" s="15">
        <v>81.38</v>
      </c>
      <c r="H9" s="14" t="s">
        <v>71</v>
      </c>
      <c r="I9" s="3"/>
    </row>
    <row r="10" spans="1:9" ht="12.75" x14ac:dyDescent="0.2">
      <c r="D10" s="3" t="s">
        <v>9</v>
      </c>
      <c r="F10" s="15">
        <v>63.29</v>
      </c>
      <c r="H10" s="14" t="s">
        <v>91</v>
      </c>
      <c r="I10" s="3"/>
    </row>
    <row r="11" spans="1:9" ht="12.75" x14ac:dyDescent="0.2">
      <c r="D11" s="3" t="s">
        <v>10</v>
      </c>
      <c r="F11" s="15">
        <v>47.7</v>
      </c>
      <c r="H11" s="14" t="s">
        <v>72</v>
      </c>
      <c r="I11" s="3"/>
    </row>
    <row r="13" spans="1:9" ht="12.75" x14ac:dyDescent="0.2">
      <c r="C13" s="47" t="s">
        <v>11</v>
      </c>
      <c r="D13" s="24"/>
      <c r="E13" s="24"/>
      <c r="F13" s="24"/>
    </row>
    <row r="14" spans="1:9" ht="12.75" x14ac:dyDescent="0.2">
      <c r="C14" s="48" t="s">
        <v>12</v>
      </c>
      <c r="D14" s="49"/>
      <c r="E14" s="49"/>
      <c r="F14" s="49"/>
    </row>
    <row r="15" spans="1:9" ht="12.75" x14ac:dyDescent="0.2">
      <c r="C15" s="50"/>
      <c r="D15" s="51"/>
      <c r="E15" s="50" t="s">
        <v>13</v>
      </c>
      <c r="F15" s="52">
        <v>31.43</v>
      </c>
      <c r="H15" s="14" t="s">
        <v>70</v>
      </c>
      <c r="I15" s="3" t="s">
        <v>7</v>
      </c>
    </row>
    <row r="16" spans="1:9" ht="12.75" x14ac:dyDescent="0.2">
      <c r="C16" s="50"/>
      <c r="D16" s="53" t="s">
        <v>90</v>
      </c>
      <c r="E16" s="50"/>
      <c r="F16" s="52"/>
      <c r="H16" s="14"/>
      <c r="I16" s="3"/>
    </row>
    <row r="17" spans="3:9" ht="12.75" x14ac:dyDescent="0.2">
      <c r="C17" s="50"/>
      <c r="D17" s="51"/>
      <c r="E17" s="50" t="s">
        <v>14</v>
      </c>
      <c r="F17" s="54">
        <f>F11/F10</f>
        <v>0.75367356612419034</v>
      </c>
      <c r="H17" s="13" t="s">
        <v>83</v>
      </c>
      <c r="I17" s="13" t="s">
        <v>81</v>
      </c>
    </row>
    <row r="18" spans="3:9" ht="12.75" x14ac:dyDescent="0.2">
      <c r="C18" s="50"/>
      <c r="D18" s="51"/>
      <c r="E18" s="50" t="s">
        <v>15</v>
      </c>
      <c r="F18" s="55">
        <v>0.1</v>
      </c>
      <c r="H18" s="14" t="s">
        <v>79</v>
      </c>
      <c r="I18" s="3" t="s">
        <v>17</v>
      </c>
    </row>
    <row r="19" spans="3:9" ht="12.75" x14ac:dyDescent="0.2">
      <c r="C19" s="50"/>
      <c r="D19" s="51"/>
      <c r="E19" s="50" t="s">
        <v>18</v>
      </c>
      <c r="F19" s="54">
        <f>F17*(1+F18)</f>
        <v>0.82904092273660945</v>
      </c>
      <c r="H19" s="14"/>
      <c r="I19" s="13" t="s">
        <v>73</v>
      </c>
    </row>
    <row r="20" spans="3:9" ht="12.75" x14ac:dyDescent="0.2">
      <c r="C20" s="50"/>
      <c r="D20" s="51"/>
      <c r="E20" s="50" t="s">
        <v>19</v>
      </c>
      <c r="F20" s="56">
        <f>F19*F15</f>
        <v>26.056756201611634</v>
      </c>
      <c r="H20" s="14"/>
      <c r="I20" s="3"/>
    </row>
    <row r="21" spans="3:9" ht="12.75" x14ac:dyDescent="0.2">
      <c r="C21" s="50"/>
      <c r="D21" s="51"/>
      <c r="E21" s="50" t="s">
        <v>21</v>
      </c>
      <c r="F21" s="55">
        <v>1</v>
      </c>
      <c r="I21" s="3" t="s">
        <v>20</v>
      </c>
    </row>
    <row r="22" spans="3:9" ht="12.75" x14ac:dyDescent="0.2">
      <c r="C22" s="50"/>
      <c r="D22" s="51"/>
      <c r="E22" s="50" t="s">
        <v>22</v>
      </c>
      <c r="F22" s="56">
        <f>F20*F21</f>
        <v>26.056756201611634</v>
      </c>
      <c r="H22" s="13"/>
      <c r="I22" s="13"/>
    </row>
    <row r="23" spans="3:9" ht="12.75" x14ac:dyDescent="0.2">
      <c r="C23" s="50"/>
      <c r="D23" s="53" t="s">
        <v>89</v>
      </c>
      <c r="E23" s="50"/>
      <c r="F23" s="56"/>
      <c r="I23" s="13"/>
    </row>
    <row r="24" spans="3:9" ht="12.75" x14ac:dyDescent="0.2">
      <c r="C24" s="50"/>
      <c r="D24" s="51"/>
      <c r="E24" s="50" t="s">
        <v>94</v>
      </c>
      <c r="F24" s="57">
        <f>F15-F20</f>
        <v>5.3732437983883656</v>
      </c>
      <c r="I24" s="13"/>
    </row>
    <row r="25" spans="3:9" ht="12.75" x14ac:dyDescent="0.2">
      <c r="C25" s="50"/>
      <c r="D25" s="51"/>
      <c r="E25" s="50" t="s">
        <v>95</v>
      </c>
      <c r="F25" s="58">
        <v>1</v>
      </c>
      <c r="I25" s="3" t="s">
        <v>20</v>
      </c>
    </row>
    <row r="26" spans="3:9" ht="12.75" x14ac:dyDescent="0.2">
      <c r="C26" s="50"/>
      <c r="D26" s="51"/>
      <c r="E26" s="50" t="s">
        <v>96</v>
      </c>
      <c r="F26" s="57">
        <f>F24*F25</f>
        <v>5.3732437983883656</v>
      </c>
    </row>
    <row r="27" spans="3:9" ht="12.75" x14ac:dyDescent="0.2">
      <c r="C27" s="50"/>
      <c r="D27" s="53" t="s">
        <v>108</v>
      </c>
      <c r="E27" s="50"/>
      <c r="F27" s="57"/>
    </row>
    <row r="28" spans="3:9" s="24" customFormat="1" ht="12.75" x14ac:dyDescent="0.2">
      <c r="C28" s="49"/>
      <c r="D28" s="51"/>
      <c r="E28" s="50" t="s">
        <v>99</v>
      </c>
      <c r="F28" s="57">
        <f>SUM(F22,F26)</f>
        <v>31.43</v>
      </c>
    </row>
    <row r="29" spans="3:9" s="24" customFormat="1" ht="12.75" x14ac:dyDescent="0.2">
      <c r="C29" s="25"/>
      <c r="E29" s="26"/>
      <c r="F29" s="31"/>
    </row>
    <row r="30" spans="3:9" s="24" customFormat="1" ht="12.75" x14ac:dyDescent="0.2">
      <c r="C30" s="25"/>
      <c r="E30" s="26"/>
      <c r="F30" s="31"/>
    </row>
    <row r="31" spans="3:9" s="24" customFormat="1" ht="12.75" x14ac:dyDescent="0.2">
      <c r="C31" s="25"/>
      <c r="D31" s="26"/>
      <c r="E31" s="25"/>
      <c r="F31" s="25"/>
    </row>
    <row r="32" spans="3:9" s="24" customFormat="1" ht="12.75" x14ac:dyDescent="0.2">
      <c r="C32" s="48" t="s">
        <v>23</v>
      </c>
      <c r="D32" s="49"/>
      <c r="E32" s="49"/>
      <c r="F32" s="49"/>
    </row>
    <row r="33" spans="3:9" s="24" customFormat="1" ht="12.75" x14ac:dyDescent="0.2">
      <c r="C33" s="49"/>
      <c r="D33" s="51"/>
      <c r="E33" s="50" t="s">
        <v>24</v>
      </c>
      <c r="F33" s="52">
        <v>39.6</v>
      </c>
      <c r="H33" s="27" t="s">
        <v>70</v>
      </c>
    </row>
    <row r="34" spans="3:9" s="24" customFormat="1" ht="12.75" x14ac:dyDescent="0.2">
      <c r="C34" s="49"/>
      <c r="D34" s="51"/>
      <c r="E34" s="50" t="s">
        <v>25</v>
      </c>
      <c r="F34" s="52">
        <v>31.81</v>
      </c>
      <c r="H34" s="27" t="s">
        <v>70</v>
      </c>
    </row>
    <row r="35" spans="3:9" s="24" customFormat="1" ht="12.75" x14ac:dyDescent="0.2">
      <c r="C35" s="49"/>
      <c r="D35" s="51"/>
      <c r="E35" s="50" t="s">
        <v>26</v>
      </c>
      <c r="F35" s="56">
        <f>F33-F34</f>
        <v>7.7900000000000027</v>
      </c>
      <c r="H35" s="29" t="s">
        <v>75</v>
      </c>
      <c r="I35" s="29" t="s">
        <v>76</v>
      </c>
    </row>
    <row r="36" spans="3:9" s="24" customFormat="1" ht="12.75" x14ac:dyDescent="0.2">
      <c r="C36" s="49"/>
      <c r="D36" s="53" t="s">
        <v>90</v>
      </c>
      <c r="E36" s="50"/>
      <c r="F36" s="56"/>
      <c r="H36" s="29"/>
      <c r="I36" s="29"/>
    </row>
    <row r="37" spans="3:9" s="24" customFormat="1" ht="12.75" x14ac:dyDescent="0.2">
      <c r="C37" s="49"/>
      <c r="D37" s="51"/>
      <c r="E37" s="50" t="s">
        <v>14</v>
      </c>
      <c r="F37" s="54">
        <f>F11/F10</f>
        <v>0.75367356612419034</v>
      </c>
      <c r="H37" s="29" t="s">
        <v>83</v>
      </c>
    </row>
    <row r="38" spans="3:9" s="24" customFormat="1" ht="12.75" x14ac:dyDescent="0.2">
      <c r="C38" s="49"/>
      <c r="D38" s="51"/>
      <c r="E38" s="50" t="s">
        <v>97</v>
      </c>
      <c r="F38" s="55">
        <v>-0.2</v>
      </c>
      <c r="H38" s="27" t="s">
        <v>79</v>
      </c>
      <c r="I38" s="33" t="s">
        <v>77</v>
      </c>
    </row>
    <row r="39" spans="3:9" s="24" customFormat="1" ht="12.75" x14ac:dyDescent="0.2">
      <c r="C39" s="49"/>
      <c r="D39" s="51"/>
      <c r="E39" s="50" t="s">
        <v>27</v>
      </c>
      <c r="F39" s="54">
        <f>F37*(1+F38)</f>
        <v>0.60293885289935234</v>
      </c>
      <c r="I39" s="29" t="s">
        <v>98</v>
      </c>
    </row>
    <row r="40" spans="3:9" s="24" customFormat="1" ht="12.75" x14ac:dyDescent="0.2">
      <c r="C40" s="49"/>
      <c r="D40" s="51"/>
      <c r="E40" s="50" t="s">
        <v>28</v>
      </c>
      <c r="F40" s="59">
        <f>F39*F35</f>
        <v>4.6968936640859562</v>
      </c>
    </row>
    <row r="41" spans="3:9" s="24" customFormat="1" ht="12.75" x14ac:dyDescent="0.2">
      <c r="C41" s="49"/>
      <c r="D41" s="51"/>
      <c r="E41" s="50" t="s">
        <v>29</v>
      </c>
      <c r="F41" s="55">
        <v>1</v>
      </c>
      <c r="H41" s="26" t="s">
        <v>30</v>
      </c>
      <c r="I41" s="33" t="s">
        <v>78</v>
      </c>
    </row>
    <row r="42" spans="3:9" s="24" customFormat="1" ht="12.75" x14ac:dyDescent="0.2">
      <c r="C42" s="49"/>
      <c r="D42" s="51"/>
      <c r="E42" s="50" t="s">
        <v>31</v>
      </c>
      <c r="F42" s="56">
        <f>F40*F41</f>
        <v>4.6968936640859562</v>
      </c>
    </row>
    <row r="43" spans="3:9" s="24" customFormat="1" ht="12.75" x14ac:dyDescent="0.2">
      <c r="C43" s="49"/>
      <c r="D43" s="53" t="s">
        <v>89</v>
      </c>
      <c r="E43" s="50"/>
      <c r="F43" s="56"/>
    </row>
    <row r="44" spans="3:9" s="24" customFormat="1" ht="12.75" x14ac:dyDescent="0.2">
      <c r="C44" s="49"/>
      <c r="D44" s="51"/>
      <c r="E44" s="50" t="s">
        <v>100</v>
      </c>
      <c r="F44" s="56">
        <f>F35-F40</f>
        <v>3.0931063359140465</v>
      </c>
    </row>
    <row r="45" spans="3:9" s="24" customFormat="1" ht="12.75" x14ac:dyDescent="0.2">
      <c r="C45" s="49"/>
      <c r="D45" s="51"/>
      <c r="E45" s="50" t="s">
        <v>101</v>
      </c>
      <c r="F45" s="55">
        <v>1</v>
      </c>
      <c r="H45" s="26" t="s">
        <v>30</v>
      </c>
      <c r="I45" s="33" t="s">
        <v>78</v>
      </c>
    </row>
    <row r="46" spans="3:9" s="24" customFormat="1" ht="12.75" x14ac:dyDescent="0.2">
      <c r="C46" s="49"/>
      <c r="D46" s="51"/>
      <c r="E46" s="50" t="s">
        <v>102</v>
      </c>
      <c r="F46" s="57">
        <f>F44*F45</f>
        <v>3.0931063359140465</v>
      </c>
    </row>
    <row r="47" spans="3:9" s="24" customFormat="1" ht="12.75" x14ac:dyDescent="0.2">
      <c r="C47" s="49"/>
      <c r="D47" s="53" t="s">
        <v>108</v>
      </c>
      <c r="E47" s="50"/>
      <c r="F47" s="51"/>
    </row>
    <row r="48" spans="3:9" s="24" customFormat="1" ht="12.75" x14ac:dyDescent="0.2">
      <c r="C48" s="49"/>
      <c r="D48" s="51"/>
      <c r="E48" s="50" t="s">
        <v>103</v>
      </c>
      <c r="F48" s="57">
        <f>SUM(F42,F46)</f>
        <v>7.7900000000000027</v>
      </c>
    </row>
    <row r="49" spans="3:9" s="24" customFormat="1" ht="12.75" x14ac:dyDescent="0.2">
      <c r="C49" s="25"/>
      <c r="D49" s="25"/>
      <c r="E49" s="25"/>
      <c r="F49" s="25"/>
    </row>
    <row r="50" spans="3:9" s="24" customFormat="1" ht="12.75" x14ac:dyDescent="0.2">
      <c r="C50" s="25"/>
      <c r="D50" s="25"/>
      <c r="E50" s="25"/>
      <c r="F50" s="25"/>
    </row>
    <row r="51" spans="3:9" s="24" customFormat="1" ht="12.75" x14ac:dyDescent="0.2">
      <c r="C51" s="25"/>
      <c r="D51" s="25"/>
      <c r="E51" s="25"/>
      <c r="F51" s="25"/>
    </row>
    <row r="52" spans="3:9" s="24" customFormat="1" ht="12.75" x14ac:dyDescent="0.2">
      <c r="C52" s="48" t="s">
        <v>32</v>
      </c>
      <c r="D52" s="60"/>
      <c r="E52" s="60"/>
      <c r="F52" s="60"/>
    </row>
    <row r="53" spans="3:9" s="24" customFormat="1" ht="12.75" x14ac:dyDescent="0.2">
      <c r="C53" s="60"/>
      <c r="D53" s="51"/>
      <c r="E53" s="61" t="s">
        <v>33</v>
      </c>
      <c r="F53" s="62">
        <v>1.94</v>
      </c>
      <c r="H53" s="29" t="s">
        <v>80</v>
      </c>
      <c r="I53" s="29" t="s">
        <v>92</v>
      </c>
    </row>
    <row r="54" spans="3:9" s="24" customFormat="1" ht="12.75" x14ac:dyDescent="0.2">
      <c r="C54" s="60"/>
      <c r="D54" s="51"/>
      <c r="E54" s="61" t="s">
        <v>34</v>
      </c>
      <c r="F54" s="55">
        <v>0.87</v>
      </c>
      <c r="H54" s="29" t="s">
        <v>80</v>
      </c>
    </row>
    <row r="55" spans="3:9" s="24" customFormat="1" ht="12.75" x14ac:dyDescent="0.2">
      <c r="C55" s="60"/>
      <c r="D55" s="51"/>
      <c r="E55" s="61" t="s">
        <v>35</v>
      </c>
      <c r="F55" s="63">
        <f>F53*F54</f>
        <v>1.6878</v>
      </c>
      <c r="H55" s="29" t="s">
        <v>75</v>
      </c>
      <c r="I55" s="29" t="s">
        <v>82</v>
      </c>
    </row>
    <row r="56" spans="3:9" s="24" customFormat="1" ht="12.75" x14ac:dyDescent="0.2">
      <c r="C56" s="60"/>
      <c r="D56" s="53" t="s">
        <v>90</v>
      </c>
      <c r="E56" s="61"/>
      <c r="F56" s="63"/>
      <c r="H56" s="29"/>
      <c r="I56" s="29"/>
    </row>
    <row r="57" spans="3:9" s="24" customFormat="1" ht="12.75" x14ac:dyDescent="0.2">
      <c r="C57" s="60"/>
      <c r="D57" s="51"/>
      <c r="E57" s="50" t="s">
        <v>14</v>
      </c>
      <c r="F57" s="64">
        <f>F11/F10</f>
        <v>0.75367356612419034</v>
      </c>
      <c r="H57" s="29" t="s">
        <v>83</v>
      </c>
    </row>
    <row r="58" spans="3:9" s="24" customFormat="1" ht="12.75" x14ac:dyDescent="0.2">
      <c r="C58" s="60"/>
      <c r="D58" s="51"/>
      <c r="E58" s="61" t="s">
        <v>36</v>
      </c>
      <c r="F58" s="55">
        <v>0.15</v>
      </c>
      <c r="H58" s="27" t="s">
        <v>79</v>
      </c>
      <c r="I58" s="26" t="s">
        <v>37</v>
      </c>
    </row>
    <row r="59" spans="3:9" s="24" customFormat="1" ht="12.75" x14ac:dyDescent="0.2">
      <c r="C59" s="60"/>
      <c r="D59" s="51"/>
      <c r="E59" s="61" t="s">
        <v>38</v>
      </c>
      <c r="F59" s="64">
        <f>F57*(1+F58)</f>
        <v>0.86672460104281879</v>
      </c>
    </row>
    <row r="60" spans="3:9" s="24" customFormat="1" ht="12.75" x14ac:dyDescent="0.2">
      <c r="C60" s="60"/>
      <c r="D60" s="51"/>
      <c r="E60" s="61" t="s">
        <v>39</v>
      </c>
      <c r="F60" s="63">
        <f>F59*F55</f>
        <v>1.4628577816400694</v>
      </c>
    </row>
    <row r="61" spans="3:9" s="24" customFormat="1" ht="12.75" x14ac:dyDescent="0.2">
      <c r="C61" s="60"/>
      <c r="D61" s="51"/>
      <c r="E61" s="61" t="s">
        <v>40</v>
      </c>
      <c r="F61" s="55">
        <v>1</v>
      </c>
      <c r="H61" s="29" t="s">
        <v>74</v>
      </c>
      <c r="I61" s="29" t="s">
        <v>84</v>
      </c>
    </row>
    <row r="62" spans="3:9" s="24" customFormat="1" ht="12.75" x14ac:dyDescent="0.2">
      <c r="C62" s="60"/>
      <c r="D62" s="51"/>
      <c r="E62" s="61" t="s">
        <v>41</v>
      </c>
      <c r="F62" s="63">
        <f>F60*F61</f>
        <v>1.4628577816400694</v>
      </c>
    </row>
    <row r="63" spans="3:9" s="24" customFormat="1" ht="12.75" x14ac:dyDescent="0.2">
      <c r="C63" s="60"/>
      <c r="D63" s="53" t="s">
        <v>89</v>
      </c>
      <c r="E63" s="61"/>
      <c r="F63" s="63"/>
    </row>
    <row r="64" spans="3:9" s="24" customFormat="1" ht="12.75" x14ac:dyDescent="0.2">
      <c r="C64" s="60"/>
      <c r="D64" s="51"/>
      <c r="E64" s="61" t="s">
        <v>104</v>
      </c>
      <c r="F64" s="63">
        <f>F55-F60</f>
        <v>0.22494221835993056</v>
      </c>
    </row>
    <row r="65" spans="3:9" s="24" customFormat="1" ht="12.75" x14ac:dyDescent="0.2">
      <c r="C65" s="60"/>
      <c r="D65" s="51"/>
      <c r="E65" s="61" t="s">
        <v>105</v>
      </c>
      <c r="F65" s="55">
        <v>1</v>
      </c>
      <c r="H65" s="29" t="s">
        <v>74</v>
      </c>
      <c r="I65" s="29" t="s">
        <v>84</v>
      </c>
    </row>
    <row r="66" spans="3:9" s="24" customFormat="1" ht="12.75" x14ac:dyDescent="0.2">
      <c r="C66" s="60"/>
      <c r="D66" s="51"/>
      <c r="E66" s="61" t="s">
        <v>106</v>
      </c>
      <c r="F66" s="63">
        <f>F64*F65</f>
        <v>0.22494221835993056</v>
      </c>
    </row>
    <row r="67" spans="3:9" s="24" customFormat="1" ht="12.75" x14ac:dyDescent="0.2">
      <c r="C67" s="60"/>
      <c r="D67" s="53" t="s">
        <v>108</v>
      </c>
      <c r="E67" s="50"/>
      <c r="F67" s="63"/>
    </row>
    <row r="68" spans="3:9" s="24" customFormat="1" ht="12.75" x14ac:dyDescent="0.2">
      <c r="C68" s="60"/>
      <c r="D68" s="51"/>
      <c r="E68" s="61" t="s">
        <v>107</v>
      </c>
      <c r="F68" s="57">
        <f>SUM(F66,F62)</f>
        <v>1.6878</v>
      </c>
    </row>
    <row r="69" spans="3:9" s="24" customFormat="1" ht="12.75" x14ac:dyDescent="0.2">
      <c r="C69" s="32"/>
      <c r="D69" s="27"/>
    </row>
    <row r="70" spans="3:9" s="24" customFormat="1" ht="12.75" x14ac:dyDescent="0.2">
      <c r="C70" s="32"/>
    </row>
    <row r="71" spans="3:9" s="24" customFormat="1" ht="12.75" x14ac:dyDescent="0.2">
      <c r="C71" s="48" t="s">
        <v>42</v>
      </c>
      <c r="D71" s="49"/>
      <c r="E71" s="49"/>
      <c r="F71" s="49"/>
    </row>
    <row r="72" spans="3:9" s="24" customFormat="1" ht="12.75" x14ac:dyDescent="0.2">
      <c r="C72" s="49"/>
      <c r="D72" s="49"/>
      <c r="E72" s="50" t="s">
        <v>43</v>
      </c>
      <c r="F72" s="52">
        <v>12.75</v>
      </c>
      <c r="H72" s="29" t="s">
        <v>70</v>
      </c>
    </row>
    <row r="73" spans="3:9" s="24" customFormat="1" ht="12.75" x14ac:dyDescent="0.2">
      <c r="C73" s="49"/>
      <c r="D73" s="49"/>
      <c r="E73" s="50" t="s">
        <v>44</v>
      </c>
      <c r="F73" s="52">
        <v>9.31</v>
      </c>
      <c r="H73" s="29" t="s">
        <v>70</v>
      </c>
    </row>
    <row r="74" spans="3:9" s="24" customFormat="1" ht="12.75" x14ac:dyDescent="0.2">
      <c r="C74" s="49"/>
      <c r="D74" s="49"/>
      <c r="E74" s="50" t="s">
        <v>45</v>
      </c>
      <c r="F74" s="56">
        <f>F72-F73</f>
        <v>3.4399999999999995</v>
      </c>
      <c r="H74" s="29" t="s">
        <v>75</v>
      </c>
      <c r="I74" s="29" t="s">
        <v>85</v>
      </c>
    </row>
    <row r="75" spans="3:9" s="24" customFormat="1" ht="12.75" x14ac:dyDescent="0.2">
      <c r="C75" s="49"/>
      <c r="D75" s="65" t="s">
        <v>90</v>
      </c>
      <c r="E75" s="50"/>
      <c r="F75" s="56"/>
      <c r="H75" s="29"/>
      <c r="I75" s="29"/>
    </row>
    <row r="76" spans="3:9" s="24" customFormat="1" ht="12.75" x14ac:dyDescent="0.2">
      <c r="C76" s="49"/>
      <c r="D76" s="49"/>
      <c r="E76" s="50" t="s">
        <v>14</v>
      </c>
      <c r="F76" s="54">
        <f>F11/F10</f>
        <v>0.75367356612419034</v>
      </c>
      <c r="H76" s="29" t="s">
        <v>83</v>
      </c>
    </row>
    <row r="77" spans="3:9" s="24" customFormat="1" ht="12.75" x14ac:dyDescent="0.2">
      <c r="C77" s="49"/>
      <c r="D77" s="49"/>
      <c r="E77" s="61" t="s">
        <v>109</v>
      </c>
      <c r="F77" s="66">
        <v>-0.1</v>
      </c>
      <c r="H77" s="27" t="s">
        <v>79</v>
      </c>
      <c r="I77" s="33" t="s">
        <v>117</v>
      </c>
    </row>
    <row r="78" spans="3:9" s="24" customFormat="1" ht="12.75" x14ac:dyDescent="0.2">
      <c r="C78" s="49"/>
      <c r="D78" s="49"/>
      <c r="E78" s="61" t="s">
        <v>110</v>
      </c>
      <c r="F78" s="64">
        <f>F76*(1+F77)</f>
        <v>0.67830620951177134</v>
      </c>
      <c r="H78" s="29"/>
    </row>
    <row r="79" spans="3:9" s="24" customFormat="1" ht="12.75" x14ac:dyDescent="0.2">
      <c r="C79" s="49"/>
      <c r="D79" s="49"/>
      <c r="E79" s="61" t="s">
        <v>111</v>
      </c>
      <c r="F79" s="67">
        <f>F74*F78</f>
        <v>2.333373360720493</v>
      </c>
      <c r="H79" s="29"/>
    </row>
    <row r="80" spans="3:9" s="24" customFormat="1" ht="12.75" x14ac:dyDescent="0.2">
      <c r="C80" s="49"/>
      <c r="D80" s="49"/>
      <c r="E80" s="61" t="s">
        <v>46</v>
      </c>
      <c r="F80" s="54">
        <v>1</v>
      </c>
      <c r="H80" s="29" t="s">
        <v>16</v>
      </c>
      <c r="I80" s="33" t="s">
        <v>118</v>
      </c>
    </row>
    <row r="81" spans="2:9" s="24" customFormat="1" ht="12.75" x14ac:dyDescent="0.2">
      <c r="C81" s="49"/>
      <c r="D81" s="49"/>
      <c r="E81" s="61" t="s">
        <v>112</v>
      </c>
      <c r="F81" s="67">
        <f>F79*F80</f>
        <v>2.333373360720493</v>
      </c>
      <c r="H81" s="29"/>
    </row>
    <row r="82" spans="2:9" s="24" customFormat="1" ht="12.75" x14ac:dyDescent="0.2">
      <c r="C82" s="49"/>
      <c r="D82" s="65" t="s">
        <v>89</v>
      </c>
      <c r="E82" s="61"/>
      <c r="F82" s="54"/>
      <c r="H82" s="29"/>
    </row>
    <row r="83" spans="2:9" s="24" customFormat="1" ht="12.75" x14ac:dyDescent="0.2">
      <c r="C83" s="49"/>
      <c r="D83" s="49"/>
      <c r="E83" s="61" t="s">
        <v>113</v>
      </c>
      <c r="F83" s="67">
        <f>F74-F79</f>
        <v>1.1066266392795066</v>
      </c>
      <c r="H83" s="29"/>
    </row>
    <row r="84" spans="2:9" s="24" customFormat="1" ht="12.75" x14ac:dyDescent="0.2">
      <c r="C84" s="49"/>
      <c r="D84" s="49"/>
      <c r="E84" s="61" t="s">
        <v>114</v>
      </c>
      <c r="F84" s="54">
        <v>1</v>
      </c>
      <c r="H84" s="29" t="s">
        <v>16</v>
      </c>
      <c r="I84" s="33" t="s">
        <v>118</v>
      </c>
    </row>
    <row r="85" spans="2:9" s="24" customFormat="1" ht="12.75" x14ac:dyDescent="0.2">
      <c r="C85" s="49"/>
      <c r="D85" s="49"/>
      <c r="E85" s="61" t="s">
        <v>115</v>
      </c>
      <c r="F85" s="67">
        <f>F83*F84</f>
        <v>1.1066266392795066</v>
      </c>
      <c r="H85" s="29"/>
    </row>
    <row r="86" spans="2:9" s="24" customFormat="1" ht="12.75" x14ac:dyDescent="0.2">
      <c r="C86" s="49"/>
      <c r="D86" s="65" t="s">
        <v>108</v>
      </c>
      <c r="E86" s="50"/>
      <c r="F86" s="54"/>
      <c r="H86" s="29"/>
    </row>
    <row r="87" spans="2:9" s="24" customFormat="1" ht="12.75" x14ac:dyDescent="0.2">
      <c r="C87" s="49"/>
      <c r="D87" s="49"/>
      <c r="E87" s="61" t="s">
        <v>116</v>
      </c>
      <c r="F87" s="67">
        <f>SUM(F81,F85)</f>
        <v>3.4399999999999995</v>
      </c>
      <c r="H87" s="29"/>
    </row>
    <row r="88" spans="2:9" s="24" customFormat="1" ht="12.75" x14ac:dyDescent="0.2">
      <c r="C88" s="25"/>
      <c r="D88" s="25"/>
      <c r="E88" s="26"/>
      <c r="F88" s="30"/>
      <c r="H88" s="29"/>
    </row>
    <row r="89" spans="2:9" s="24" customFormat="1" ht="12.75" x14ac:dyDescent="0.2">
      <c r="C89" s="25"/>
      <c r="D89" s="25"/>
      <c r="E89" s="26"/>
      <c r="F89" s="30"/>
      <c r="H89" s="29"/>
    </row>
    <row r="90" spans="2:9" s="24" customFormat="1" ht="12.75" x14ac:dyDescent="0.2">
      <c r="C90" s="25"/>
      <c r="D90" s="25"/>
      <c r="E90" s="26"/>
      <c r="F90" s="30"/>
      <c r="H90" s="29"/>
    </row>
    <row r="91" spans="2:9" s="24" customFormat="1" ht="12.75" x14ac:dyDescent="0.2">
      <c r="C91" s="26" t="s">
        <v>47</v>
      </c>
      <c r="D91" s="25"/>
      <c r="E91" s="25"/>
      <c r="F91" s="28">
        <f>SUM(F15,F35,F55,F74)</f>
        <v>44.347799999999999</v>
      </c>
    </row>
    <row r="92" spans="2:9" ht="13.5" thickBot="1" x14ac:dyDescent="0.25">
      <c r="C92" s="3"/>
    </row>
    <row r="93" spans="2:9" ht="13.5" thickBot="1" x14ac:dyDescent="0.25">
      <c r="C93" s="17" t="s">
        <v>48</v>
      </c>
      <c r="D93" s="18"/>
      <c r="E93" s="18"/>
      <c r="F93" s="19">
        <f>F10-F91</f>
        <v>18.9422</v>
      </c>
      <c r="H93" s="13"/>
    </row>
    <row r="94" spans="2:9" ht="12.75" x14ac:dyDescent="0.2">
      <c r="C94" s="6"/>
      <c r="D94" s="16" t="s">
        <v>86</v>
      </c>
      <c r="E94" s="7"/>
      <c r="F94" s="8"/>
    </row>
    <row r="95" spans="2:9" ht="12.75" x14ac:dyDescent="0.2">
      <c r="C95" s="6"/>
      <c r="D95" s="7"/>
      <c r="E95" s="7"/>
      <c r="F95" s="8"/>
    </row>
    <row r="96" spans="2:9" ht="15.75" customHeight="1" x14ac:dyDescent="0.25">
      <c r="B96" s="20" t="s">
        <v>87</v>
      </c>
    </row>
    <row r="97" spans="3:8" ht="12.75" x14ac:dyDescent="0.2">
      <c r="C97" s="4" t="s">
        <v>49</v>
      </c>
      <c r="F97" s="9"/>
    </row>
    <row r="98" spans="3:8" ht="12.75" x14ac:dyDescent="0.2">
      <c r="D98" s="14" t="s">
        <v>50</v>
      </c>
      <c r="F98" s="9"/>
      <c r="H98" s="3"/>
    </row>
    <row r="99" spans="3:8" ht="12.75" x14ac:dyDescent="0.2">
      <c r="D99" s="3"/>
      <c r="E99" s="13" t="s">
        <v>130</v>
      </c>
      <c r="F99" s="35">
        <v>0.2</v>
      </c>
      <c r="H99" s="3"/>
    </row>
    <row r="100" spans="3:8" ht="12.75" x14ac:dyDescent="0.2">
      <c r="D100" s="3"/>
      <c r="E100" s="13" t="s">
        <v>131</v>
      </c>
      <c r="F100" s="9">
        <f>F99*F$93</f>
        <v>3.78844</v>
      </c>
      <c r="H100" s="3"/>
    </row>
    <row r="101" spans="3:8" ht="12.75" x14ac:dyDescent="0.2">
      <c r="D101" s="3" t="s">
        <v>51</v>
      </c>
      <c r="F101" s="9"/>
      <c r="H101" s="3"/>
    </row>
    <row r="102" spans="3:8" ht="12.75" x14ac:dyDescent="0.2">
      <c r="D102" s="3"/>
      <c r="E102" s="13" t="s">
        <v>130</v>
      </c>
      <c r="F102" s="35">
        <v>0.15</v>
      </c>
      <c r="H102" s="3"/>
    </row>
    <row r="103" spans="3:8" ht="12.75" x14ac:dyDescent="0.2">
      <c r="D103" s="3"/>
      <c r="E103" s="13" t="s">
        <v>131</v>
      </c>
      <c r="F103" s="9">
        <f>F102*F$93</f>
        <v>2.8413299999999997</v>
      </c>
      <c r="H103" s="3"/>
    </row>
    <row r="104" spans="3:8" ht="12.75" x14ac:dyDescent="0.2">
      <c r="D104" s="3" t="s">
        <v>52</v>
      </c>
      <c r="F104" s="9"/>
      <c r="H104" s="3"/>
    </row>
    <row r="105" spans="3:8" ht="12.75" x14ac:dyDescent="0.2">
      <c r="D105" s="3"/>
      <c r="E105" s="13" t="s">
        <v>130</v>
      </c>
      <c r="F105" s="35">
        <v>0.2</v>
      </c>
      <c r="H105" s="3"/>
    </row>
    <row r="106" spans="3:8" ht="12.75" x14ac:dyDescent="0.2">
      <c r="D106" s="3"/>
      <c r="E106" s="13" t="s">
        <v>131</v>
      </c>
      <c r="F106" s="9">
        <f>F105*F$93</f>
        <v>3.78844</v>
      </c>
      <c r="H106" s="3"/>
    </row>
    <row r="107" spans="3:8" ht="12.75" x14ac:dyDescent="0.2">
      <c r="D107" s="3" t="s">
        <v>53</v>
      </c>
      <c r="F107" s="9"/>
    </row>
    <row r="108" spans="3:8" ht="12.75" x14ac:dyDescent="0.2">
      <c r="D108" s="3"/>
      <c r="E108" s="13" t="s">
        <v>130</v>
      </c>
      <c r="F108" s="35">
        <v>0.05</v>
      </c>
    </row>
    <row r="109" spans="3:8" ht="12.75" x14ac:dyDescent="0.2">
      <c r="D109" s="3"/>
      <c r="E109" s="13" t="s">
        <v>131</v>
      </c>
      <c r="F109" s="9">
        <f>F108*F$93</f>
        <v>0.94711000000000001</v>
      </c>
    </row>
    <row r="110" spans="3:8" ht="12.75" x14ac:dyDescent="0.2">
      <c r="D110" s="3" t="s">
        <v>54</v>
      </c>
      <c r="F110" s="9">
        <f>SUM(F100,F103,F106,F109)</f>
        <v>11.365320000000001</v>
      </c>
    </row>
    <row r="111" spans="3:8" ht="12.75" x14ac:dyDescent="0.2">
      <c r="D111" s="3" t="s">
        <v>55</v>
      </c>
      <c r="F111" s="9">
        <f>F93-F110</f>
        <v>7.5768799999999992</v>
      </c>
      <c r="H111" s="3"/>
    </row>
    <row r="112" spans="3:8" ht="12.75" x14ac:dyDescent="0.2">
      <c r="E112" s="3"/>
      <c r="F112" s="9"/>
      <c r="H112" s="3"/>
    </row>
    <row r="113" spans="5:8" ht="12.75" x14ac:dyDescent="0.2">
      <c r="E113" s="3"/>
      <c r="F113" s="9"/>
      <c r="H113" s="3"/>
    </row>
    <row r="114" spans="5:8" ht="12.75" x14ac:dyDescent="0.2">
      <c r="E114" s="3"/>
      <c r="F114" s="9"/>
      <c r="H114"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93" workbookViewId="0">
      <selection activeCell="F93" sqref="F93"/>
    </sheetView>
  </sheetViews>
  <sheetFormatPr defaultColWidth="14.42578125" defaultRowHeight="15.75" customHeight="1" x14ac:dyDescent="0.2"/>
  <sheetData>
    <row r="1" spans="1:26" x14ac:dyDescent="0.2">
      <c r="A1" s="5"/>
      <c r="B1" s="5"/>
      <c r="C1" s="5"/>
      <c r="D1" s="5"/>
      <c r="E1" s="5"/>
      <c r="G1" s="5"/>
      <c r="H1" s="5"/>
      <c r="I1" s="5"/>
      <c r="J1" s="5"/>
      <c r="K1" s="5"/>
      <c r="L1" s="5"/>
      <c r="M1" s="5"/>
      <c r="N1" s="5"/>
      <c r="O1" s="5"/>
      <c r="P1" s="5"/>
      <c r="Q1" s="5"/>
      <c r="R1" s="5"/>
      <c r="S1" s="5"/>
      <c r="T1" s="5"/>
      <c r="U1" s="5"/>
      <c r="V1" s="5"/>
      <c r="W1" s="5"/>
      <c r="X1" s="5"/>
      <c r="Y1" s="5"/>
      <c r="Z1" s="5"/>
    </row>
    <row r="2" spans="1:26" x14ac:dyDescent="0.2">
      <c r="A2" s="5"/>
      <c r="B2" s="5"/>
      <c r="C2" s="5"/>
      <c r="D2" s="5"/>
      <c r="E2" s="5"/>
      <c r="F2" s="5"/>
      <c r="G2" s="5"/>
      <c r="H2" s="5"/>
      <c r="I2" s="5"/>
      <c r="J2" s="5"/>
      <c r="K2" s="5"/>
      <c r="L2" s="5"/>
      <c r="M2" s="5"/>
      <c r="N2" s="5"/>
      <c r="O2" s="5"/>
      <c r="P2" s="5"/>
      <c r="Q2" s="5"/>
      <c r="R2" s="5"/>
      <c r="S2" s="5"/>
      <c r="T2" s="5"/>
      <c r="U2" s="5"/>
      <c r="V2" s="5"/>
      <c r="W2" s="5"/>
      <c r="X2" s="5"/>
      <c r="Y2" s="5"/>
      <c r="Z2" s="5"/>
    </row>
    <row r="3" spans="1:26" x14ac:dyDescent="0.2">
      <c r="A3" s="5"/>
      <c r="B3" s="5"/>
      <c r="C3" s="5"/>
      <c r="D3" s="5"/>
      <c r="E3" s="5"/>
      <c r="F3" s="5"/>
      <c r="G3" s="5"/>
      <c r="H3" s="5"/>
      <c r="I3" s="5"/>
      <c r="J3" s="5"/>
      <c r="K3" s="5"/>
      <c r="L3" s="5"/>
      <c r="M3" s="5"/>
      <c r="N3" s="5"/>
      <c r="O3" s="5"/>
      <c r="P3" s="5"/>
      <c r="Q3" s="5"/>
      <c r="R3" s="5"/>
      <c r="S3" s="5"/>
      <c r="T3" s="5"/>
      <c r="U3" s="5"/>
      <c r="V3" s="5"/>
      <c r="W3" s="5"/>
      <c r="X3" s="5"/>
      <c r="Y3" s="5"/>
      <c r="Z3" s="5"/>
    </row>
    <row r="4" spans="1:26" x14ac:dyDescent="0.2">
      <c r="A4" s="5"/>
      <c r="B4" s="5"/>
      <c r="C4" s="5"/>
      <c r="D4" s="5"/>
      <c r="E4" s="5"/>
      <c r="F4" s="5"/>
      <c r="G4" s="5"/>
      <c r="H4" s="5"/>
      <c r="I4" s="5"/>
      <c r="J4" s="5"/>
      <c r="K4" s="5"/>
      <c r="L4" s="5"/>
      <c r="M4" s="5"/>
      <c r="N4" s="5"/>
      <c r="O4" s="5"/>
      <c r="P4" s="5"/>
      <c r="Q4" s="5"/>
      <c r="R4" s="5"/>
      <c r="S4" s="5"/>
      <c r="T4" s="5"/>
      <c r="U4" s="5"/>
      <c r="V4" s="5"/>
      <c r="W4" s="5"/>
      <c r="X4" s="5"/>
      <c r="Y4" s="5"/>
      <c r="Z4" s="5"/>
    </row>
    <row r="5" spans="1:26" x14ac:dyDescent="0.2">
      <c r="A5" s="5"/>
      <c r="B5" s="5"/>
      <c r="C5" s="5"/>
      <c r="D5" s="5"/>
      <c r="E5" s="5"/>
      <c r="F5" s="5"/>
      <c r="G5" s="5"/>
      <c r="H5" s="5"/>
      <c r="I5" s="5"/>
      <c r="J5" s="5"/>
      <c r="K5" s="5"/>
      <c r="L5" s="5"/>
      <c r="M5" s="5"/>
      <c r="N5" s="5"/>
      <c r="O5" s="5"/>
      <c r="P5" s="5"/>
      <c r="Q5" s="5"/>
      <c r="R5" s="5"/>
      <c r="S5" s="5"/>
      <c r="T5" s="5"/>
      <c r="U5" s="5"/>
      <c r="V5" s="5"/>
      <c r="W5" s="5"/>
      <c r="X5" s="5"/>
      <c r="Y5" s="5"/>
      <c r="Z5" s="5"/>
    </row>
    <row r="6" spans="1:26" x14ac:dyDescent="0.2">
      <c r="A6" s="5"/>
      <c r="B6" s="5"/>
      <c r="C6" s="5"/>
      <c r="D6" s="5"/>
      <c r="E6" s="5"/>
      <c r="F6" s="5"/>
      <c r="G6" s="5"/>
      <c r="H6" s="5"/>
      <c r="I6" s="5"/>
      <c r="J6" s="5"/>
      <c r="K6" s="5"/>
      <c r="L6" s="5"/>
      <c r="M6" s="5"/>
      <c r="N6" s="5"/>
      <c r="O6" s="5"/>
      <c r="P6" s="5"/>
      <c r="Q6" s="5"/>
      <c r="R6" s="5"/>
      <c r="S6" s="5"/>
      <c r="T6" s="5"/>
      <c r="U6" s="5"/>
      <c r="V6" s="5"/>
      <c r="W6" s="5"/>
      <c r="X6" s="5"/>
      <c r="Y6" s="5"/>
      <c r="Z6" s="5"/>
    </row>
    <row r="7" spans="1:26" x14ac:dyDescent="0.2">
      <c r="A7" s="5"/>
      <c r="B7" s="5"/>
      <c r="C7" s="5"/>
      <c r="D7" s="5"/>
      <c r="E7" s="5"/>
      <c r="F7" s="5"/>
      <c r="G7" s="5"/>
      <c r="H7" s="5"/>
      <c r="I7" s="5"/>
      <c r="J7" s="5"/>
      <c r="K7" s="5"/>
      <c r="L7" s="5"/>
      <c r="M7" s="5"/>
      <c r="N7" s="5"/>
      <c r="O7" s="5"/>
      <c r="P7" s="5"/>
      <c r="Q7" s="5"/>
      <c r="R7" s="5"/>
      <c r="S7" s="5"/>
      <c r="T7" s="5"/>
      <c r="U7" s="5"/>
      <c r="V7" s="5"/>
      <c r="W7" s="5"/>
      <c r="X7" s="5"/>
      <c r="Y7" s="5"/>
      <c r="Z7" s="5"/>
    </row>
    <row r="8" spans="1:26" x14ac:dyDescent="0.2">
      <c r="A8" s="5"/>
      <c r="B8" s="5"/>
      <c r="C8" s="5"/>
      <c r="D8" s="5"/>
      <c r="E8" s="5"/>
      <c r="F8" s="5"/>
      <c r="G8" s="5"/>
      <c r="H8" s="5"/>
      <c r="I8" s="5"/>
      <c r="J8" s="5"/>
      <c r="K8" s="5"/>
      <c r="L8" s="5"/>
      <c r="M8" s="5"/>
      <c r="N8" s="5"/>
      <c r="O8" s="5"/>
      <c r="P8" s="5"/>
      <c r="Q8" s="5"/>
      <c r="R8" s="5"/>
      <c r="S8" s="5"/>
      <c r="T8" s="5"/>
      <c r="U8" s="5"/>
      <c r="V8" s="5"/>
      <c r="W8" s="5"/>
      <c r="X8" s="5"/>
      <c r="Y8" s="5"/>
      <c r="Z8" s="5"/>
    </row>
    <row r="9" spans="1:26" x14ac:dyDescent="0.2">
      <c r="A9" s="5"/>
      <c r="B9" s="5"/>
      <c r="C9" s="5"/>
      <c r="D9" s="5"/>
      <c r="E9" s="5"/>
      <c r="F9" s="5"/>
      <c r="G9" s="5"/>
      <c r="H9" s="5"/>
      <c r="I9" s="5"/>
      <c r="J9" s="5"/>
      <c r="K9" s="5"/>
      <c r="L9" s="5"/>
      <c r="M9" s="5"/>
      <c r="N9" s="5"/>
      <c r="O9" s="5"/>
      <c r="P9" s="5"/>
      <c r="Q9" s="5"/>
      <c r="R9" s="5"/>
      <c r="S9" s="5"/>
      <c r="T9" s="5"/>
      <c r="U9" s="5"/>
      <c r="V9" s="5"/>
      <c r="W9" s="5"/>
      <c r="X9" s="5"/>
      <c r="Y9" s="5"/>
      <c r="Z9" s="5"/>
    </row>
    <row r="10" spans="1:26" x14ac:dyDescent="0.2">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2">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2">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2">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2">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
      <c r="A128" s="10">
        <v>43983</v>
      </c>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Top-down sizing</vt:lpstr>
      <vt:lpstr>Raw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Weltman</dc:creator>
  <cp:lastModifiedBy>Douglas Weltman</cp:lastModifiedBy>
  <dcterms:created xsi:type="dcterms:W3CDTF">2020-09-30T22:48:00Z</dcterms:created>
  <dcterms:modified xsi:type="dcterms:W3CDTF">2020-10-04T20:10:16Z</dcterms:modified>
</cp:coreProperties>
</file>