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analysis/"/>
    </mc:Choice>
  </mc:AlternateContent>
  <xr:revisionPtr revIDLastSave="0" documentId="13_ncr:1_{F4E8AC7D-AA9C-F046-8597-1DAF973814C6}" xr6:coauthVersionLast="34" xr6:coauthVersionMax="34" xr10:uidLastSave="{00000000-0000-0000-0000-000000000000}"/>
  <bookViews>
    <workbookView xWindow="0" yWindow="440" windowWidth="38400" windowHeight="23560" activeTab="1" xr2:uid="{00000000-000D-0000-FFFF-FFFF00000000}"/>
  </bookViews>
  <sheets>
    <sheet name="Table_1A" sheetId="6" r:id="rId1"/>
    <sheet name="Table_1B" sheetId="3" r:id="rId2"/>
    <sheet name="Table_1C" sheetId="7" r:id="rId3"/>
    <sheet name="reservecodes_by_OTU_samplecount" sheetId="1" r:id="rId4"/>
  </sheets>
  <definedNames>
    <definedName name="_xlnm._FilterDatabase" localSheetId="0" hidden="1">Table_1A!$A$1:$U$140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7" i="6" l="1"/>
  <c r="J57" i="6"/>
  <c r="K57" i="6"/>
  <c r="L57" i="6"/>
  <c r="M57" i="6"/>
  <c r="N57" i="6"/>
  <c r="T49" i="6" l="1"/>
  <c r="S49" i="6"/>
  <c r="R49" i="6"/>
  <c r="Q49" i="6"/>
  <c r="P49" i="6"/>
  <c r="O49" i="6"/>
  <c r="T37" i="6"/>
  <c r="S37" i="6"/>
  <c r="R37" i="6"/>
  <c r="Q37" i="6"/>
  <c r="P37" i="6"/>
  <c r="O37" i="6"/>
  <c r="T55" i="6"/>
  <c r="S55" i="6"/>
  <c r="R55" i="6"/>
  <c r="Q55" i="6"/>
  <c r="P55" i="6"/>
  <c r="O55" i="6"/>
  <c r="T43" i="6"/>
  <c r="S43" i="6"/>
  <c r="R43" i="6"/>
  <c r="Q43" i="6"/>
  <c r="P43" i="6"/>
  <c r="O43" i="6"/>
  <c r="T41" i="6"/>
  <c r="S41" i="6"/>
  <c r="R41" i="6"/>
  <c r="Q41" i="6"/>
  <c r="P41" i="6"/>
  <c r="O41" i="6"/>
  <c r="T32" i="6"/>
  <c r="S32" i="6"/>
  <c r="R32" i="6"/>
  <c r="Q32" i="6"/>
  <c r="P32" i="6"/>
  <c r="O32" i="6"/>
  <c r="T30" i="6"/>
  <c r="S30" i="6"/>
  <c r="R30" i="6"/>
  <c r="Q30" i="6"/>
  <c r="P30" i="6"/>
  <c r="O30" i="6"/>
  <c r="T13" i="6"/>
  <c r="S13" i="6"/>
  <c r="R13" i="6"/>
  <c r="Q13" i="6"/>
  <c r="P13" i="6"/>
  <c r="O13" i="6"/>
  <c r="T10" i="6"/>
  <c r="S10" i="6"/>
  <c r="R10" i="6"/>
  <c r="Q10" i="6"/>
  <c r="P10" i="6"/>
  <c r="O10" i="6"/>
  <c r="T51" i="6"/>
  <c r="S51" i="6"/>
  <c r="R51" i="6"/>
  <c r="Q51" i="6"/>
  <c r="P51" i="6"/>
  <c r="O51" i="6"/>
  <c r="T50" i="6"/>
  <c r="S50" i="6"/>
  <c r="R50" i="6"/>
  <c r="Q50" i="6"/>
  <c r="P50" i="6"/>
  <c r="O50" i="6"/>
  <c r="T48" i="6"/>
  <c r="S48" i="6"/>
  <c r="R48" i="6"/>
  <c r="Q48" i="6"/>
  <c r="P48" i="6"/>
  <c r="O48" i="6"/>
  <c r="T47" i="6"/>
  <c r="S47" i="6"/>
  <c r="R47" i="6"/>
  <c r="Q47" i="6"/>
  <c r="P47" i="6"/>
  <c r="O47" i="6"/>
  <c r="T33" i="6"/>
  <c r="S33" i="6"/>
  <c r="R33" i="6"/>
  <c r="Q33" i="6"/>
  <c r="P33" i="6"/>
  <c r="O33" i="6"/>
  <c r="T18" i="6"/>
  <c r="S18" i="6"/>
  <c r="R18" i="6"/>
  <c r="Q18" i="6"/>
  <c r="P18" i="6"/>
  <c r="O18" i="6"/>
  <c r="T29" i="6"/>
  <c r="S29" i="6"/>
  <c r="R29" i="6"/>
  <c r="Q29" i="6"/>
  <c r="P29" i="6"/>
  <c r="O29" i="6"/>
  <c r="T11" i="6"/>
  <c r="S11" i="6"/>
  <c r="R11" i="6"/>
  <c r="Q11" i="6"/>
  <c r="P11" i="6"/>
  <c r="O11" i="6"/>
  <c r="T31" i="6"/>
  <c r="S31" i="6"/>
  <c r="R31" i="6"/>
  <c r="Q31" i="6"/>
  <c r="P31" i="6"/>
  <c r="O31" i="6"/>
  <c r="T46" i="6"/>
  <c r="S46" i="6"/>
  <c r="R46" i="6"/>
  <c r="Q46" i="6"/>
  <c r="P46" i="6"/>
  <c r="O46" i="6"/>
  <c r="T28" i="6"/>
  <c r="S28" i="6"/>
  <c r="R28" i="6"/>
  <c r="Q28" i="6"/>
  <c r="P28" i="6"/>
  <c r="O28" i="6"/>
  <c r="T23" i="6"/>
  <c r="S23" i="6"/>
  <c r="R23" i="6"/>
  <c r="Q23" i="6"/>
  <c r="P23" i="6"/>
  <c r="O23" i="6"/>
  <c r="T38" i="6"/>
  <c r="S38" i="6"/>
  <c r="R38" i="6"/>
  <c r="Q38" i="6"/>
  <c r="P38" i="6"/>
  <c r="O38" i="6"/>
  <c r="T25" i="6"/>
  <c r="S25" i="6"/>
  <c r="R25" i="6"/>
  <c r="Q25" i="6"/>
  <c r="P25" i="6"/>
  <c r="O25" i="6"/>
  <c r="T26" i="6"/>
  <c r="S26" i="6"/>
  <c r="R26" i="6"/>
  <c r="Q26" i="6"/>
  <c r="P26" i="6"/>
  <c r="O26" i="6"/>
  <c r="T21" i="6"/>
  <c r="S21" i="6"/>
  <c r="R21" i="6"/>
  <c r="Q21" i="6"/>
  <c r="P21" i="6"/>
  <c r="O21" i="6"/>
  <c r="T24" i="6"/>
  <c r="S24" i="6"/>
  <c r="R24" i="6"/>
  <c r="Q24" i="6"/>
  <c r="P24" i="6"/>
  <c r="O24" i="6"/>
  <c r="T15" i="6"/>
  <c r="S15" i="6"/>
  <c r="R15" i="6"/>
  <c r="Q15" i="6"/>
  <c r="P15" i="6"/>
  <c r="O15" i="6"/>
  <c r="T19" i="6"/>
  <c r="S19" i="6"/>
  <c r="R19" i="6"/>
  <c r="Q19" i="6"/>
  <c r="P19" i="6"/>
  <c r="O19" i="6"/>
  <c r="T20" i="6"/>
  <c r="S20" i="6"/>
  <c r="R20" i="6"/>
  <c r="Q20" i="6"/>
  <c r="P20" i="6"/>
  <c r="O20" i="6"/>
  <c r="T7" i="6"/>
  <c r="S7" i="6"/>
  <c r="R7" i="6"/>
  <c r="Q7" i="6"/>
  <c r="P7" i="6"/>
  <c r="O7" i="6"/>
  <c r="T9" i="6"/>
  <c r="S9" i="6"/>
  <c r="R9" i="6"/>
  <c r="Q9" i="6"/>
  <c r="P9" i="6"/>
  <c r="O9" i="6"/>
  <c r="T22" i="6"/>
  <c r="S22" i="6"/>
  <c r="R22" i="6"/>
  <c r="Q22" i="6"/>
  <c r="P22" i="6"/>
  <c r="O22" i="6"/>
  <c r="T34" i="6"/>
  <c r="S34" i="6"/>
  <c r="R34" i="6"/>
  <c r="Q34" i="6"/>
  <c r="P34" i="6"/>
  <c r="O34" i="6"/>
  <c r="T3" i="6"/>
  <c r="S3" i="6"/>
  <c r="R3" i="6"/>
  <c r="Q3" i="6"/>
  <c r="P3" i="6"/>
  <c r="O3" i="6"/>
  <c r="T5" i="6"/>
  <c r="S5" i="6"/>
  <c r="R5" i="6"/>
  <c r="Q5" i="6"/>
  <c r="P5" i="6"/>
  <c r="O5" i="6"/>
  <c r="T44" i="6"/>
  <c r="S44" i="6"/>
  <c r="R44" i="6"/>
  <c r="Q44" i="6"/>
  <c r="P44" i="6"/>
  <c r="O44" i="6"/>
  <c r="T53" i="6"/>
  <c r="S53" i="6"/>
  <c r="R53" i="6"/>
  <c r="Q53" i="6"/>
  <c r="P53" i="6"/>
  <c r="O53" i="6"/>
  <c r="T16" i="6"/>
  <c r="S16" i="6"/>
  <c r="R16" i="6"/>
  <c r="Q16" i="6"/>
  <c r="P16" i="6"/>
  <c r="O16" i="6"/>
  <c r="T4" i="6"/>
  <c r="S4" i="6"/>
  <c r="R4" i="6"/>
  <c r="Q4" i="6"/>
  <c r="P4" i="6"/>
  <c r="O4" i="6"/>
  <c r="T6" i="6"/>
  <c r="S6" i="6"/>
  <c r="R6" i="6"/>
  <c r="Q6" i="6"/>
  <c r="P6" i="6"/>
  <c r="O6" i="6"/>
  <c r="T27" i="6"/>
  <c r="S27" i="6"/>
  <c r="R27" i="6"/>
  <c r="Q27" i="6"/>
  <c r="P27" i="6"/>
  <c r="O27" i="6"/>
  <c r="T17" i="6"/>
  <c r="S17" i="6"/>
  <c r="R17" i="6"/>
  <c r="Q17" i="6"/>
  <c r="P17" i="6"/>
  <c r="O17" i="6"/>
  <c r="T54" i="6"/>
  <c r="S54" i="6"/>
  <c r="R54" i="6"/>
  <c r="Q54" i="6"/>
  <c r="P54" i="6"/>
  <c r="O54" i="6"/>
  <c r="T42" i="6"/>
  <c r="S42" i="6"/>
  <c r="R42" i="6"/>
  <c r="Q42" i="6"/>
  <c r="P42" i="6"/>
  <c r="O42" i="6"/>
  <c r="T35" i="6"/>
  <c r="S35" i="6"/>
  <c r="R35" i="6"/>
  <c r="Q35" i="6"/>
  <c r="P35" i="6"/>
  <c r="O35" i="6"/>
  <c r="T45" i="6"/>
  <c r="S45" i="6"/>
  <c r="R45" i="6"/>
  <c r="Q45" i="6"/>
  <c r="P45" i="6"/>
  <c r="O45" i="6"/>
  <c r="T14" i="6"/>
  <c r="S14" i="6"/>
  <c r="R14" i="6"/>
  <c r="Q14" i="6"/>
  <c r="P14" i="6"/>
  <c r="O14" i="6"/>
  <c r="T39" i="6"/>
  <c r="S39" i="6"/>
  <c r="R39" i="6"/>
  <c r="Q39" i="6"/>
  <c r="P39" i="6"/>
  <c r="O39" i="6"/>
  <c r="T52" i="6"/>
  <c r="S52" i="6"/>
  <c r="R52" i="6"/>
  <c r="Q52" i="6"/>
  <c r="P52" i="6"/>
  <c r="O52" i="6"/>
  <c r="T36" i="6"/>
  <c r="S36" i="6"/>
  <c r="R36" i="6"/>
  <c r="Q36" i="6"/>
  <c r="P36" i="6"/>
  <c r="O36" i="6"/>
  <c r="T8" i="6"/>
  <c r="S8" i="6"/>
  <c r="R8" i="6"/>
  <c r="Q8" i="6"/>
  <c r="P8" i="6"/>
  <c r="O8" i="6"/>
  <c r="T2" i="6"/>
  <c r="S2" i="6"/>
  <c r="R2" i="6"/>
  <c r="Q2" i="6"/>
  <c r="P2" i="6"/>
  <c r="O2" i="6"/>
  <c r="T12" i="6"/>
  <c r="S12" i="6"/>
  <c r="R12" i="6"/>
  <c r="Q12" i="6"/>
  <c r="P12" i="6"/>
  <c r="O12" i="6"/>
  <c r="T40" i="6"/>
  <c r="S40" i="6"/>
  <c r="R40" i="6"/>
  <c r="Q40" i="6"/>
  <c r="P40" i="6"/>
  <c r="O40" i="6"/>
  <c r="T1" i="6"/>
  <c r="S1" i="6"/>
  <c r="R1" i="6"/>
  <c r="Q1" i="6"/>
  <c r="P1" i="6"/>
  <c r="O1" i="6"/>
  <c r="B62" i="3" l="1"/>
  <c r="C62" i="3"/>
  <c r="D62" i="3"/>
  <c r="E62" i="3"/>
  <c r="F62" i="3"/>
  <c r="G62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B59" i="3"/>
  <c r="H59" i="3" s="1"/>
  <c r="B60" i="3"/>
  <c r="H60" i="3" s="1"/>
  <c r="C60" i="3"/>
  <c r="I60" i="3" s="1"/>
  <c r="D60" i="3"/>
  <c r="J60" i="3" s="1"/>
  <c r="E60" i="3"/>
  <c r="K60" i="3" s="1"/>
  <c r="F60" i="3"/>
  <c r="L60" i="3" s="1"/>
  <c r="G60" i="3"/>
  <c r="M60" i="3" s="1"/>
  <c r="C59" i="3"/>
  <c r="I59" i="3" s="1"/>
  <c r="E59" i="3"/>
  <c r="K59" i="3" s="1"/>
  <c r="F59" i="3"/>
  <c r="L59" i="3" s="1"/>
  <c r="G59" i="3"/>
  <c r="M59" i="3" s="1"/>
  <c r="D59" i="3"/>
  <c r="J59" i="3" s="1"/>
  <c r="O11" i="3"/>
  <c r="O17" i="3"/>
  <c r="O26" i="3"/>
  <c r="O24" i="3"/>
  <c r="O25" i="3"/>
  <c r="O22" i="3"/>
  <c r="O23" i="3"/>
  <c r="O18" i="3"/>
  <c r="O19" i="3"/>
  <c r="O16" i="3"/>
  <c r="O20" i="3"/>
  <c r="O21" i="3"/>
  <c r="O14" i="3"/>
  <c r="O13" i="3"/>
  <c r="O15" i="3"/>
  <c r="O10" i="3"/>
  <c r="O9" i="3"/>
  <c r="O12" i="3"/>
  <c r="O7" i="3"/>
  <c r="O8" i="3"/>
  <c r="O28" i="3"/>
  <c r="O29" i="3"/>
  <c r="O30" i="3"/>
  <c r="O31" i="3"/>
  <c r="O32" i="3"/>
  <c r="O33" i="3"/>
  <c r="O34" i="3"/>
  <c r="O35" i="3"/>
  <c r="O36" i="3"/>
  <c r="O27" i="3"/>
  <c r="N55" i="3"/>
  <c r="M55" i="3"/>
  <c r="L55" i="3"/>
  <c r="K55" i="3"/>
  <c r="J55" i="3"/>
  <c r="I55" i="3"/>
  <c r="H55" i="3"/>
  <c r="N54" i="3"/>
  <c r="M54" i="3"/>
  <c r="L54" i="3"/>
  <c r="K54" i="3"/>
  <c r="J54" i="3"/>
  <c r="I54" i="3"/>
  <c r="H54" i="3"/>
  <c r="N53" i="3"/>
  <c r="M53" i="3"/>
  <c r="L53" i="3"/>
  <c r="K53" i="3"/>
  <c r="J53" i="3"/>
  <c r="I53" i="3"/>
  <c r="H53" i="3"/>
  <c r="N52" i="3"/>
  <c r="M52" i="3"/>
  <c r="L52" i="3"/>
  <c r="K52" i="3"/>
  <c r="J52" i="3"/>
  <c r="I52" i="3"/>
  <c r="H52" i="3"/>
  <c r="N51" i="3"/>
  <c r="M51" i="3"/>
  <c r="L51" i="3"/>
  <c r="K51" i="3"/>
  <c r="J51" i="3"/>
  <c r="I51" i="3"/>
  <c r="H51" i="3"/>
  <c r="N50" i="3"/>
  <c r="M50" i="3"/>
  <c r="L50" i="3"/>
  <c r="K50" i="3"/>
  <c r="J50" i="3"/>
  <c r="I50" i="3"/>
  <c r="H50" i="3"/>
  <c r="N49" i="3"/>
  <c r="M49" i="3"/>
  <c r="L49" i="3"/>
  <c r="K49" i="3"/>
  <c r="J49" i="3"/>
  <c r="I49" i="3"/>
  <c r="H49" i="3"/>
  <c r="N48" i="3"/>
  <c r="M48" i="3"/>
  <c r="L48" i="3"/>
  <c r="K48" i="3"/>
  <c r="J48" i="3"/>
  <c r="I48" i="3"/>
  <c r="H48" i="3"/>
  <c r="N47" i="3"/>
  <c r="M47" i="3"/>
  <c r="L47" i="3"/>
  <c r="K47" i="3"/>
  <c r="J47" i="3"/>
  <c r="I47" i="3"/>
  <c r="H47" i="3"/>
  <c r="N46" i="3"/>
  <c r="M46" i="3"/>
  <c r="L46" i="3"/>
  <c r="K46" i="3"/>
  <c r="J46" i="3"/>
  <c r="I46" i="3"/>
  <c r="H46" i="3"/>
  <c r="N45" i="3"/>
  <c r="M45" i="3"/>
  <c r="L45" i="3"/>
  <c r="K45" i="3"/>
  <c r="J45" i="3"/>
  <c r="I45" i="3"/>
  <c r="H45" i="3"/>
  <c r="N44" i="3"/>
  <c r="M44" i="3"/>
  <c r="L44" i="3"/>
  <c r="K44" i="3"/>
  <c r="J44" i="3"/>
  <c r="I44" i="3"/>
  <c r="H44" i="3"/>
  <c r="N43" i="3"/>
  <c r="M43" i="3"/>
  <c r="L43" i="3"/>
  <c r="K43" i="3"/>
  <c r="J43" i="3"/>
  <c r="I43" i="3"/>
  <c r="H43" i="3"/>
  <c r="N42" i="3"/>
  <c r="M42" i="3"/>
  <c r="L42" i="3"/>
  <c r="K42" i="3"/>
  <c r="J42" i="3"/>
  <c r="I42" i="3"/>
  <c r="H42" i="3"/>
  <c r="N41" i="3"/>
  <c r="M41" i="3"/>
  <c r="L41" i="3"/>
  <c r="K41" i="3"/>
  <c r="J41" i="3"/>
  <c r="I41" i="3"/>
  <c r="H41" i="3"/>
  <c r="N40" i="3"/>
  <c r="M40" i="3"/>
  <c r="L40" i="3"/>
  <c r="K40" i="3"/>
  <c r="J40" i="3"/>
  <c r="I40" i="3"/>
  <c r="H40" i="3"/>
  <c r="N39" i="3"/>
  <c r="M39" i="3"/>
  <c r="L39" i="3"/>
  <c r="K39" i="3"/>
  <c r="J39" i="3"/>
  <c r="I39" i="3"/>
  <c r="H39" i="3"/>
  <c r="N38" i="3"/>
  <c r="M38" i="3"/>
  <c r="L38" i="3"/>
  <c r="K38" i="3"/>
  <c r="J38" i="3"/>
  <c r="I38" i="3"/>
  <c r="H38" i="3"/>
  <c r="N37" i="3"/>
  <c r="M37" i="3"/>
  <c r="L37" i="3"/>
  <c r="K37" i="3"/>
  <c r="J37" i="3"/>
  <c r="I37" i="3"/>
  <c r="H37" i="3"/>
  <c r="N28" i="3"/>
  <c r="M28" i="3"/>
  <c r="L28" i="3"/>
  <c r="K28" i="3"/>
  <c r="J28" i="3"/>
  <c r="I28" i="3"/>
  <c r="H28" i="3"/>
  <c r="N33" i="3"/>
  <c r="M33" i="3"/>
  <c r="L33" i="3"/>
  <c r="K33" i="3"/>
  <c r="J33" i="3"/>
  <c r="I33" i="3"/>
  <c r="H33" i="3"/>
  <c r="N8" i="3"/>
  <c r="M8" i="3"/>
  <c r="L8" i="3"/>
  <c r="K8" i="3"/>
  <c r="J8" i="3"/>
  <c r="I8" i="3"/>
  <c r="H8" i="3"/>
  <c r="N30" i="3"/>
  <c r="M30" i="3"/>
  <c r="L30" i="3"/>
  <c r="K30" i="3"/>
  <c r="J30" i="3"/>
  <c r="I30" i="3"/>
  <c r="H30" i="3"/>
  <c r="N32" i="3"/>
  <c r="M32" i="3"/>
  <c r="L32" i="3"/>
  <c r="K32" i="3"/>
  <c r="J32" i="3"/>
  <c r="I32" i="3"/>
  <c r="H32" i="3"/>
  <c r="N36" i="3"/>
  <c r="M36" i="3"/>
  <c r="L36" i="3"/>
  <c r="K36" i="3"/>
  <c r="J36" i="3"/>
  <c r="I36" i="3"/>
  <c r="H36" i="3"/>
  <c r="N34" i="3"/>
  <c r="M34" i="3"/>
  <c r="L34" i="3"/>
  <c r="K34" i="3"/>
  <c r="J34" i="3"/>
  <c r="I34" i="3"/>
  <c r="H34" i="3"/>
  <c r="N10" i="3"/>
  <c r="M10" i="3"/>
  <c r="L10" i="3"/>
  <c r="K10" i="3"/>
  <c r="J10" i="3"/>
  <c r="I10" i="3"/>
  <c r="H10" i="3"/>
  <c r="N35" i="3"/>
  <c r="M35" i="3"/>
  <c r="L35" i="3"/>
  <c r="K35" i="3"/>
  <c r="J35" i="3"/>
  <c r="I35" i="3"/>
  <c r="H35" i="3"/>
  <c r="N29" i="3"/>
  <c r="M29" i="3"/>
  <c r="L29" i="3"/>
  <c r="K29" i="3"/>
  <c r="J29" i="3"/>
  <c r="I29" i="3"/>
  <c r="H29" i="3"/>
  <c r="N31" i="3"/>
  <c r="M31" i="3"/>
  <c r="L31" i="3"/>
  <c r="K31" i="3"/>
  <c r="J31" i="3"/>
  <c r="I31" i="3"/>
  <c r="H31" i="3"/>
  <c r="N13" i="3"/>
  <c r="M13" i="3"/>
  <c r="L13" i="3"/>
  <c r="K13" i="3"/>
  <c r="J13" i="3"/>
  <c r="I13" i="3"/>
  <c r="H13" i="3"/>
  <c r="N9" i="3"/>
  <c r="M9" i="3"/>
  <c r="L9" i="3"/>
  <c r="K9" i="3"/>
  <c r="J9" i="3"/>
  <c r="I9" i="3"/>
  <c r="H9" i="3"/>
  <c r="N11" i="3"/>
  <c r="M11" i="3"/>
  <c r="L11" i="3"/>
  <c r="K11" i="3"/>
  <c r="J11" i="3"/>
  <c r="I11" i="3"/>
  <c r="H11" i="3"/>
  <c r="N12" i="3"/>
  <c r="M12" i="3"/>
  <c r="L12" i="3"/>
  <c r="K12" i="3"/>
  <c r="J12" i="3"/>
  <c r="I12" i="3"/>
  <c r="H12" i="3"/>
  <c r="N7" i="3"/>
  <c r="M7" i="3"/>
  <c r="L7" i="3"/>
  <c r="K7" i="3"/>
  <c r="J7" i="3"/>
  <c r="I7" i="3"/>
  <c r="H7" i="3"/>
  <c r="N22" i="3"/>
  <c r="M22" i="3"/>
  <c r="L22" i="3"/>
  <c r="K22" i="3"/>
  <c r="J22" i="3"/>
  <c r="I22" i="3"/>
  <c r="H22" i="3"/>
  <c r="N15" i="3"/>
  <c r="M15" i="3"/>
  <c r="L15" i="3"/>
  <c r="K15" i="3"/>
  <c r="J15" i="3"/>
  <c r="I15" i="3"/>
  <c r="H15" i="3"/>
  <c r="N14" i="3"/>
  <c r="M14" i="3"/>
  <c r="L14" i="3"/>
  <c r="K14" i="3"/>
  <c r="J14" i="3"/>
  <c r="I14" i="3"/>
  <c r="H14" i="3"/>
  <c r="N25" i="3"/>
  <c r="M25" i="3"/>
  <c r="L25" i="3"/>
  <c r="K25" i="3"/>
  <c r="J25" i="3"/>
  <c r="I25" i="3"/>
  <c r="H25" i="3"/>
  <c r="N20" i="3"/>
  <c r="M20" i="3"/>
  <c r="L20" i="3"/>
  <c r="K20" i="3"/>
  <c r="J20" i="3"/>
  <c r="I20" i="3"/>
  <c r="H20" i="3"/>
  <c r="N16" i="3"/>
  <c r="M16" i="3"/>
  <c r="L16" i="3"/>
  <c r="K16" i="3"/>
  <c r="J16" i="3"/>
  <c r="I16" i="3"/>
  <c r="H16" i="3"/>
  <c r="N17" i="3"/>
  <c r="M17" i="3"/>
  <c r="L17" i="3"/>
  <c r="K17" i="3"/>
  <c r="J17" i="3"/>
  <c r="I17" i="3"/>
  <c r="H17" i="3"/>
  <c r="N23" i="3"/>
  <c r="M23" i="3"/>
  <c r="L23" i="3"/>
  <c r="K23" i="3"/>
  <c r="J23" i="3"/>
  <c r="I23" i="3"/>
  <c r="H23" i="3"/>
  <c r="N21" i="3"/>
  <c r="M21" i="3"/>
  <c r="L21" i="3"/>
  <c r="K21" i="3"/>
  <c r="J21" i="3"/>
  <c r="I21" i="3"/>
  <c r="H21" i="3"/>
  <c r="N18" i="3"/>
  <c r="M18" i="3"/>
  <c r="L18" i="3"/>
  <c r="K18" i="3"/>
  <c r="J18" i="3"/>
  <c r="I18" i="3"/>
  <c r="H18" i="3"/>
  <c r="N19" i="3"/>
  <c r="M19" i="3"/>
  <c r="L19" i="3"/>
  <c r="K19" i="3"/>
  <c r="J19" i="3"/>
  <c r="I19" i="3"/>
  <c r="H19" i="3"/>
  <c r="N24" i="3"/>
  <c r="M24" i="3"/>
  <c r="L24" i="3"/>
  <c r="K24" i="3"/>
  <c r="J24" i="3"/>
  <c r="I24" i="3"/>
  <c r="H24" i="3"/>
  <c r="N26" i="3"/>
  <c r="M26" i="3"/>
  <c r="L26" i="3"/>
  <c r="K26" i="3"/>
  <c r="J26" i="3"/>
  <c r="I26" i="3"/>
  <c r="H26" i="3"/>
  <c r="N27" i="3"/>
  <c r="M27" i="3"/>
  <c r="L27" i="3"/>
  <c r="K27" i="3"/>
  <c r="J27" i="3"/>
  <c r="I27" i="3"/>
  <c r="H27" i="3"/>
  <c r="N6" i="3"/>
  <c r="M6" i="3"/>
  <c r="L6" i="3"/>
  <c r="K6" i="3"/>
  <c r="J6" i="3"/>
  <c r="I6" i="3"/>
  <c r="H6" i="3"/>
  <c r="N5" i="3"/>
  <c r="M5" i="3"/>
  <c r="L5" i="3"/>
  <c r="K5" i="3"/>
  <c r="J5" i="3"/>
  <c r="I5" i="3"/>
  <c r="H5" i="3"/>
  <c r="N4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M1" i="3"/>
  <c r="L1" i="3"/>
  <c r="K1" i="3"/>
  <c r="J1" i="3"/>
  <c r="I1" i="3"/>
  <c r="H1" i="3"/>
</calcChain>
</file>

<file path=xl/sharedStrings.xml><?xml version="1.0" encoding="utf-8"?>
<sst xmlns="http://schemas.openxmlformats.org/spreadsheetml/2006/main" count="565" uniqueCount="253">
  <si>
    <t>Country</t>
  </si>
  <si>
    <t>reservecode</t>
  </si>
  <si>
    <t>reservecode3</t>
  </si>
  <si>
    <t>samples</t>
  </si>
  <si>
    <t>Artiodactyla.Bovidae.Bos.taurus</t>
  </si>
  <si>
    <t>Artiodactyla.Bovidae.Capricornis.milneedwardsii</t>
  </si>
  <si>
    <t>Artiodactyla.Cervidae.Muntiacus.muntjak_vaginalis</t>
  </si>
  <si>
    <t>Artiodactyla.Cervidae.Muntiacus.truongsonensis</t>
  </si>
  <si>
    <t>Artiodactyla.Cervidae.Muntiacus.UNK</t>
  </si>
  <si>
    <t>Artiodactyla.Cervidae.Muntiacus.vuquangensis</t>
  </si>
  <si>
    <t>Artiodactyla.Cervidae.Rusa.unicolor</t>
  </si>
  <si>
    <t>Artiodactyla.Suidae.Sus.scrofa</t>
  </si>
  <si>
    <t>Artiodactyla.Tragulidae.Tragulus.kanchil</t>
  </si>
  <si>
    <t>Artiodactyla.Tragulidae.Tragulus.UNK</t>
  </si>
  <si>
    <t>Carnivora.Canidae.Canis.lupus_familiaris</t>
  </si>
  <si>
    <t>Carnivora.Felidae.Catopuma.UNK</t>
  </si>
  <si>
    <t>Carnivora.Felidae.Neofelis.UNK</t>
  </si>
  <si>
    <t>Carnivora.Felidae.Prionailurus.bengalensis</t>
  </si>
  <si>
    <t>Carnivora.Felidae.UNK</t>
  </si>
  <si>
    <t>Carnivora.Herpestidae.Herpestes.UNK</t>
  </si>
  <si>
    <t>Carnivora.Mustelidae.Aonyx.cinereus</t>
  </si>
  <si>
    <t>Carnivora.Mustelidae.Arctonyx.collaris</t>
  </si>
  <si>
    <t>Carnivora.Mustelidae.Lutra.lutra</t>
  </si>
  <si>
    <t>Carnivora.Mustelidae.Martes.flavigula</t>
  </si>
  <si>
    <t>Carnivora.Mustelidae.Melogale.moschata</t>
  </si>
  <si>
    <t>Carnivora.Mustelidae.Mustela.kathiah</t>
  </si>
  <si>
    <t>Carnivora.Mustelidae.Mustela.UNK</t>
  </si>
  <si>
    <t>Carnivora.Ursidae.Ursus.thibetanus</t>
  </si>
  <si>
    <t>Carnivora.Viverridae.Arctictis.UNK</t>
  </si>
  <si>
    <t>Carnivora.Viverridae.Paguma.larvata</t>
  </si>
  <si>
    <t>Carnivora.Viverridae.Viverra.UNK1</t>
  </si>
  <si>
    <t>Carnivora.Viverridae.Viverra.UNK2</t>
  </si>
  <si>
    <t>Carnivora.Viverridae.Viverra.UNK3</t>
  </si>
  <si>
    <t>Carnivora.Viverridae.Viverra.UNK4</t>
  </si>
  <si>
    <t>Chiroptera.Vespertilionidae.Tylonycteris.UNK</t>
  </si>
  <si>
    <t>Erinaceomorpha.Erinaceidae.Hylomys.suillus</t>
  </si>
  <si>
    <t>Lagomorpha.Leporidae.Nesolagus.timminsi</t>
  </si>
  <si>
    <t>Primates.Cercopithecidae.Macaca.arctoides</t>
  </si>
  <si>
    <t>Primates.Cercopithecidae.Macaca.assamensis</t>
  </si>
  <si>
    <t>Primates.Cercopithecidae.Macaca.fascicularis</t>
  </si>
  <si>
    <t>Primates.Cercopithecidae.Macaca.mulatta</t>
  </si>
  <si>
    <t>Primates.Cercopithecidae.Macaca.UNK</t>
  </si>
  <si>
    <t>Primates.Hominidae.Homo.sapiens</t>
  </si>
  <si>
    <t>Primates.Hylobatidae.Nomascus.siki</t>
  </si>
  <si>
    <t>Rodentia.Hystricidae.Hystrix.UNK</t>
  </si>
  <si>
    <t>Rodentia.Muridae.Mus.musculus</t>
  </si>
  <si>
    <t>Rodentia.Muridae.Niviventer.UNK</t>
  </si>
  <si>
    <t>Rodentia.Sciuridae.Callosciurus.erythraeus</t>
  </si>
  <si>
    <t>Rodentia.Sciuridae.Callosciurus.UNK1</t>
  </si>
  <si>
    <t>Rodentia.Sciuridae.Callosciurus.UNK2</t>
  </si>
  <si>
    <t>Rodentia.Sciuridae.Hylopetes.UNK1</t>
  </si>
  <si>
    <t>Rodentia.Sciuridae.Hylopetes.UNK2</t>
  </si>
  <si>
    <t>Rodentia.Sciuridae.Petaurista.philippensis</t>
  </si>
  <si>
    <t>Rodentia.Sciuridae.Ratufa.bicolor</t>
  </si>
  <si>
    <t>Rodentia.Sciuridae.Tamiops.UNK</t>
  </si>
  <si>
    <t>Rodentia.Spalacidae.Rhizomys.pruinosus</t>
  </si>
  <si>
    <t>Scandentia.Tupaiidae.Tupaia.belangeri</t>
  </si>
  <si>
    <t>Soricomorpha.Talpidae.Euroscaptor.UNK</t>
  </si>
  <si>
    <t>Laos</t>
  </si>
  <si>
    <t>LL</t>
  </si>
  <si>
    <t>PST</t>
  </si>
  <si>
    <t>XS</t>
  </si>
  <si>
    <t>BMHQNXS</t>
  </si>
  <si>
    <t>Vietnam</t>
  </si>
  <si>
    <t>BM</t>
  </si>
  <si>
    <t>HSL</t>
  </si>
  <si>
    <t>QNSL</t>
  </si>
  <si>
    <t>totdetections</t>
  </si>
  <si>
    <t>pctdiff</t>
  </si>
  <si>
    <t>human_cow_dog</t>
  </si>
  <si>
    <t>non-human_cow_dog</t>
  </si>
  <si>
    <t>species richness, non-human_cow_dog</t>
  </si>
  <si>
    <t>Primates</t>
  </si>
  <si>
    <t>Hominidae</t>
  </si>
  <si>
    <t>Homo</t>
  </si>
  <si>
    <t>sapiens</t>
  </si>
  <si>
    <t>Carnivora</t>
  </si>
  <si>
    <t>Canidae</t>
  </si>
  <si>
    <t>Canis</t>
  </si>
  <si>
    <t>lupus_familiaris</t>
  </si>
  <si>
    <t>Artiodactyla</t>
  </si>
  <si>
    <t>Bovidae</t>
  </si>
  <si>
    <t>Bos</t>
  </si>
  <si>
    <t>taurus</t>
  </si>
  <si>
    <t>Cervidae</t>
  </si>
  <si>
    <t>Rusa</t>
  </si>
  <si>
    <t>unicolor</t>
  </si>
  <si>
    <t>Cercopithecidae</t>
  </si>
  <si>
    <t>Macaca</t>
  </si>
  <si>
    <t>assamensis</t>
  </si>
  <si>
    <t>Rodentia</t>
  </si>
  <si>
    <t>Sciuridae</t>
  </si>
  <si>
    <t>Tamiops</t>
  </si>
  <si>
    <t>UNK</t>
  </si>
  <si>
    <t>Felidae</t>
  </si>
  <si>
    <t>Neofelis</t>
  </si>
  <si>
    <t>Callosciurus</t>
  </si>
  <si>
    <t>erythraeus</t>
  </si>
  <si>
    <t>arctoides</t>
  </si>
  <si>
    <t>Hystricidae</t>
  </si>
  <si>
    <t>Hystrix</t>
  </si>
  <si>
    <t>Scandentia</t>
  </si>
  <si>
    <t>Tupaiidae</t>
  </si>
  <si>
    <t>Tupaia</t>
  </si>
  <si>
    <t>belangeri</t>
  </si>
  <si>
    <t>Herpestidae</t>
  </si>
  <si>
    <t>Herpestes</t>
  </si>
  <si>
    <t>Viverridae</t>
  </si>
  <si>
    <t>Paguma</t>
  </si>
  <si>
    <t>larvata</t>
  </si>
  <si>
    <t>Muntiacus</t>
  </si>
  <si>
    <t>muntjak_vaginalis</t>
  </si>
  <si>
    <t>Spalacidae</t>
  </si>
  <si>
    <t>Rhizomys</t>
  </si>
  <si>
    <t>pruinosus</t>
  </si>
  <si>
    <t>Muridae</t>
  </si>
  <si>
    <t>Niviventer</t>
  </si>
  <si>
    <t>truongsonensis</t>
  </si>
  <si>
    <t>Capricornis</t>
  </si>
  <si>
    <t>milneedwardsii</t>
  </si>
  <si>
    <t>Lagomorpha</t>
  </si>
  <si>
    <t>Leporidae</t>
  </si>
  <si>
    <t>Nesolagus</t>
  </si>
  <si>
    <t>timminsi</t>
  </si>
  <si>
    <t>Mustelidae</t>
  </si>
  <si>
    <t>Melogale</t>
  </si>
  <si>
    <t>moschata</t>
  </si>
  <si>
    <t>Suidae</t>
  </si>
  <si>
    <t>Sus</t>
  </si>
  <si>
    <t>scrofa</t>
  </si>
  <si>
    <t>vuquangensis</t>
  </si>
  <si>
    <t>Lutra</t>
  </si>
  <si>
    <t>lutra</t>
  </si>
  <si>
    <t>Arctonyx</t>
  </si>
  <si>
    <t>collaris</t>
  </si>
  <si>
    <t>Prionailurus</t>
  </si>
  <si>
    <t>bengalensis</t>
  </si>
  <si>
    <t>Mustela</t>
  </si>
  <si>
    <t>Martes</t>
  </si>
  <si>
    <t>flavigula</t>
  </si>
  <si>
    <t>Arctictis</t>
  </si>
  <si>
    <t>Ursidae</t>
  </si>
  <si>
    <t>Ursus</t>
  </si>
  <si>
    <t>thibetanus</t>
  </si>
  <si>
    <t>mulatta</t>
  </si>
  <si>
    <t>kathiah</t>
  </si>
  <si>
    <t>Viverra</t>
  </si>
  <si>
    <t>UNK1</t>
  </si>
  <si>
    <t>UNK4</t>
  </si>
  <si>
    <t>Tragulidae</t>
  </si>
  <si>
    <t>Tragulus</t>
  </si>
  <si>
    <t>UNK2</t>
  </si>
  <si>
    <t>Aonyx</t>
  </si>
  <si>
    <t>cinereus</t>
  </si>
  <si>
    <t>Erinaceomorpha</t>
  </si>
  <si>
    <t>Erinaceidae</t>
  </si>
  <si>
    <t>Hylomys</t>
  </si>
  <si>
    <t>suillus</t>
  </si>
  <si>
    <t>Hylopetes</t>
  </si>
  <si>
    <t>Petaurista</t>
  </si>
  <si>
    <t>philippensis</t>
  </si>
  <si>
    <t>Ratufa</t>
  </si>
  <si>
    <t>bicolor</t>
  </si>
  <si>
    <t>kanchil</t>
  </si>
  <si>
    <t>Catopuma</t>
  </si>
  <si>
    <t>UNK3</t>
  </si>
  <si>
    <t>Chiroptera</t>
  </si>
  <si>
    <t>Vespertilionidae</t>
  </si>
  <si>
    <t>Tylonycteris</t>
  </si>
  <si>
    <t>Hylobatidae</t>
  </si>
  <si>
    <t>Nomascus</t>
  </si>
  <si>
    <t>siki</t>
  </si>
  <si>
    <t>Mus</t>
  </si>
  <si>
    <t>musculus</t>
  </si>
  <si>
    <t>Soricomorpha</t>
  </si>
  <si>
    <t>Talpidae</t>
  </si>
  <si>
    <t>Euroscaptor</t>
  </si>
  <si>
    <t>fascicularis</t>
  </si>
  <si>
    <t>Order</t>
  </si>
  <si>
    <t>Family</t>
  </si>
  <si>
    <t>Genus</t>
  </si>
  <si>
    <t>Species</t>
  </si>
  <si>
    <t>Laos-LL</t>
  </si>
  <si>
    <t>Laos-PST</t>
  </si>
  <si>
    <t>Laos-XS</t>
  </si>
  <si>
    <t>Vietnam-BM</t>
  </si>
  <si>
    <t>Vietnam-HSL</t>
  </si>
  <si>
    <t>Vietnam-QNSL</t>
  </si>
  <si>
    <t>Prob_Order</t>
  </si>
  <si>
    <t>Prob_Family</t>
  </si>
  <si>
    <t>Prob_Genus</t>
  </si>
  <si>
    <t>Prob_Species</t>
  </si>
  <si>
    <t>see legend</t>
  </si>
  <si>
    <t>Turdus</t>
  </si>
  <si>
    <t>Turdidae</t>
  </si>
  <si>
    <t>Passeriformes</t>
  </si>
  <si>
    <t>Aves</t>
  </si>
  <si>
    <t>princei</t>
  </si>
  <si>
    <t>Geokichla</t>
  </si>
  <si>
    <t>Macronus</t>
  </si>
  <si>
    <t>Timaliidae</t>
  </si>
  <si>
    <t>Thamnophilidae</t>
  </si>
  <si>
    <t>Ploceus</t>
  </si>
  <si>
    <t>Ploceidae</t>
  </si>
  <si>
    <t>tickelli</t>
  </si>
  <si>
    <t>Pellorneum</t>
  </si>
  <si>
    <t>Pellorneidae</t>
  </si>
  <si>
    <t>abbotti</t>
  </si>
  <si>
    <t>Malacocincla</t>
  </si>
  <si>
    <t>Nectariniidae</t>
  </si>
  <si>
    <t>Malaconotus</t>
  </si>
  <si>
    <t>Malaconotidae</t>
  </si>
  <si>
    <t>leucolophus</t>
  </si>
  <si>
    <t>Garrulax</t>
  </si>
  <si>
    <t>Leiothrichidae</t>
  </si>
  <si>
    <t>erythroryncha</t>
  </si>
  <si>
    <t>Urocissa</t>
  </si>
  <si>
    <t>Corvidae</t>
  </si>
  <si>
    <t>eurizonoides</t>
  </si>
  <si>
    <t>Rallina</t>
  </si>
  <si>
    <t>Rallidae</t>
  </si>
  <si>
    <t>Gruiformes</t>
  </si>
  <si>
    <t>Phasianidae</t>
  </si>
  <si>
    <t>Galliformes</t>
  </si>
  <si>
    <t>ignita</t>
  </si>
  <si>
    <t>Lophura</t>
  </si>
  <si>
    <t>gallus</t>
  </si>
  <si>
    <t>Gallus</t>
  </si>
  <si>
    <t>Arborophila</t>
  </si>
  <si>
    <t>brunneopectus</t>
  </si>
  <si>
    <t>Columbidae</t>
  </si>
  <si>
    <t>Columbiformes</t>
  </si>
  <si>
    <t>falcata</t>
  </si>
  <si>
    <t>Anas</t>
  </si>
  <si>
    <t>Anatidae</t>
  </si>
  <si>
    <t>Anseriformes</t>
  </si>
  <si>
    <t>Accipitridae</t>
  </si>
  <si>
    <t>Accipitriformes</t>
  </si>
  <si>
    <t>Limnonectes</t>
  </si>
  <si>
    <t>Dicroglossidae</t>
  </si>
  <si>
    <t>Anura</t>
  </si>
  <si>
    <t>Amphibia</t>
  </si>
  <si>
    <t>galeatus</t>
  </si>
  <si>
    <t>Ingerophrynus</t>
  </si>
  <si>
    <t>Bufonidae</t>
  </si>
  <si>
    <t>melanostictus</t>
  </si>
  <si>
    <t>Duttaphrynus</t>
  </si>
  <si>
    <t>Max of incidence</t>
  </si>
  <si>
    <t>Sum of total_reads</t>
  </si>
  <si>
    <t>Class</t>
  </si>
  <si>
    <t>Number of samples</t>
  </si>
  <si>
    <t>Species observed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</si>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</sst>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0" fillId="0" borderId="0" xfId="1" applyNumberFormat="1" applyFont="1"/>
    <xf numFmtId="9" fontId="0" fillId="0" borderId="13" xfId="1" applyNumberFormat="1" applyFont="1" applyBorder="1"/>
    <xf numFmtId="9" fontId="0" fillId="0" borderId="0" xfId="1" applyNumberFormat="1" applyFont="1" applyBorder="1"/>
    <xf numFmtId="9" fontId="0" fillId="0" borderId="14" xfId="1" applyNumberFormat="1" applyFont="1" applyBorder="1"/>
    <xf numFmtId="9" fontId="0" fillId="0" borderId="15" xfId="1" applyNumberFormat="1" applyFont="1" applyBorder="1"/>
    <xf numFmtId="9" fontId="0" fillId="0" borderId="16" xfId="1" applyNumberFormat="1" applyFont="1" applyBorder="1"/>
    <xf numFmtId="9" fontId="0" fillId="0" borderId="17" xfId="1" applyNumberFormat="1" applyFont="1" applyBorder="1"/>
    <xf numFmtId="0" fontId="0" fillId="33" borderId="0" xfId="0" applyFill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9" fontId="0" fillId="33" borderId="13" xfId="1" applyNumberFormat="1" applyFont="1" applyFill="1" applyBorder="1"/>
    <xf numFmtId="9" fontId="0" fillId="33" borderId="0" xfId="1" applyNumberFormat="1" applyFont="1" applyFill="1" applyBorder="1"/>
    <xf numFmtId="9" fontId="0" fillId="33" borderId="14" xfId="1" applyNumberFormat="1" applyFont="1" applyFill="1" applyBorder="1"/>
    <xf numFmtId="1" fontId="0" fillId="33" borderId="0" xfId="1" applyNumberFormat="1" applyFont="1" applyFill="1"/>
    <xf numFmtId="1" fontId="0" fillId="33" borderId="0" xfId="1" applyNumberFormat="1" applyFont="1" applyFill="1" applyBorder="1"/>
    <xf numFmtId="9" fontId="0" fillId="0" borderId="0" xfId="0" applyNumberFormat="1"/>
    <xf numFmtId="9" fontId="0" fillId="0" borderId="0" xfId="1" applyNumberFormat="1" applyFont="1" applyFill="1" applyBorder="1"/>
    <xf numFmtId="0" fontId="0" fillId="0" borderId="0" xfId="0" applyAlignment="1">
      <alignment horizontal="right"/>
    </xf>
    <xf numFmtId="9" fontId="0" fillId="33" borderId="19" xfId="1" applyNumberFormat="1" applyFont="1" applyFill="1" applyBorder="1"/>
    <xf numFmtId="9" fontId="0" fillId="33" borderId="18" xfId="1" applyNumberFormat="1" applyFont="1" applyFill="1" applyBorder="1"/>
    <xf numFmtId="9" fontId="0" fillId="33" borderId="20" xfId="1" applyNumberFormat="1" applyFont="1" applyFill="1" applyBorder="1"/>
    <xf numFmtId="9" fontId="0" fillId="33" borderId="21" xfId="1" applyNumberFormat="1" applyFont="1" applyFill="1" applyBorder="1"/>
    <xf numFmtId="9" fontId="0" fillId="33" borderId="22" xfId="1" applyNumberFormat="1" applyFont="1" applyFill="1" applyBorder="1"/>
    <xf numFmtId="9" fontId="0" fillId="33" borderId="23" xfId="1" applyNumberFormat="1" applyFont="1" applyFill="1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9" fontId="0" fillId="0" borderId="24" xfId="1" applyNumberFormat="1" applyFont="1" applyBorder="1"/>
    <xf numFmtId="9" fontId="0" fillId="0" borderId="22" xfId="1" applyNumberFormat="1" applyFont="1" applyBorder="1"/>
    <xf numFmtId="9" fontId="0" fillId="33" borderId="25" xfId="1" applyNumberFormat="1" applyFont="1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9" fontId="0" fillId="0" borderId="13" xfId="1" applyNumberFormat="1" applyFont="1" applyFill="1" applyBorder="1"/>
    <xf numFmtId="9" fontId="0" fillId="0" borderId="14" xfId="1" applyNumberFormat="1" applyFont="1" applyFill="1" applyBorder="1"/>
    <xf numFmtId="1" fontId="0" fillId="0" borderId="0" xfId="1" applyNumberFormat="1" applyFont="1" applyFill="1"/>
    <xf numFmtId="1" fontId="0" fillId="0" borderId="0" xfId="1" applyNumberFormat="1" applyFont="1" applyFill="1" applyBorder="1"/>
    <xf numFmtId="164" fontId="0" fillId="0" borderId="0" xfId="0" applyNumberFormat="1"/>
    <xf numFmtId="164" fontId="16" fillId="34" borderId="26" xfId="0" applyNumberFormat="1" applyFont="1" applyFill="1" applyBorder="1"/>
    <xf numFmtId="164" fontId="0" fillId="0" borderId="0" xfId="1" applyNumberFormat="1" applyFont="1"/>
    <xf numFmtId="0" fontId="19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0" fontId="18" fillId="0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2" xfId="1" applyNumberFormat="1" applyFont="1" applyFill="1" applyBorder="1"/>
    <xf numFmtId="9" fontId="0" fillId="0" borderId="25" xfId="1" applyNumberFormat="1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0" fillId="0" borderId="16" xfId="1" applyNumberFormat="1" applyFont="1" applyFill="1" applyBorder="1"/>
    <xf numFmtId="9" fontId="0" fillId="0" borderId="17" xfId="1" applyNumberFormat="1" applyFon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8" fillId="0" borderId="0" xfId="0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4C9E-F8F0-F146-BBC6-2CC822FDD21D}">
  <dimension ref="A1:U137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6"/>
  <cols>
    <col min="1" max="1" width="14.5" bestFit="1" customWidth="1"/>
    <col min="2" max="2" width="13" bestFit="1" customWidth="1"/>
    <col min="3" max="3" width="14.5" bestFit="1" customWidth="1"/>
    <col min="4" max="4" width="13.83203125" bestFit="1" customWidth="1"/>
    <col min="5" max="5" width="11.5" bestFit="1" customWidth="1"/>
    <col min="6" max="6" width="13.5" bestFit="1" customWidth="1"/>
    <col min="7" max="7" width="16.6640625" bestFit="1" customWidth="1"/>
    <col min="8" max="8" width="14.5" bestFit="1" customWidth="1"/>
    <col min="9" max="20" width="14.6640625" customWidth="1"/>
    <col min="21" max="21" width="12" bestFit="1" customWidth="1"/>
  </cols>
  <sheetData>
    <row r="1" spans="1:21">
      <c r="A1" s="57" t="s">
        <v>178</v>
      </c>
      <c r="B1" s="57" t="s">
        <v>188</v>
      </c>
      <c r="C1" s="57" t="s">
        <v>179</v>
      </c>
      <c r="D1" s="57" t="s">
        <v>189</v>
      </c>
      <c r="E1" s="57" t="s">
        <v>180</v>
      </c>
      <c r="F1" s="57" t="s">
        <v>190</v>
      </c>
      <c r="G1" s="57" t="s">
        <v>181</v>
      </c>
      <c r="H1" s="57" t="s">
        <v>191</v>
      </c>
      <c r="I1" s="58" t="s">
        <v>182</v>
      </c>
      <c r="J1" s="59" t="s">
        <v>183</v>
      </c>
      <c r="K1" s="59" t="s">
        <v>184</v>
      </c>
      <c r="L1" s="59" t="s">
        <v>185</v>
      </c>
      <c r="M1" s="59" t="s">
        <v>186</v>
      </c>
      <c r="N1" s="60" t="s">
        <v>187</v>
      </c>
      <c r="O1" s="58" t="str">
        <f>I1</f>
        <v>Laos-LL</v>
      </c>
      <c r="P1" s="59" t="str">
        <f t="shared" ref="P1:T1" si="0">J1</f>
        <v>Laos-PST</v>
      </c>
      <c r="Q1" s="59" t="str">
        <f t="shared" si="0"/>
        <v>Laos-XS</v>
      </c>
      <c r="R1" s="59" t="str">
        <f t="shared" si="0"/>
        <v>Vietnam-BM</v>
      </c>
      <c r="S1" s="59" t="str">
        <f t="shared" si="0"/>
        <v>Vietnam-HSL</v>
      </c>
      <c r="T1" s="60" t="str">
        <f t="shared" si="0"/>
        <v>Vietnam-QNSL</v>
      </c>
    </row>
    <row r="2" spans="1:21">
      <c r="A2" s="68" t="s">
        <v>80</v>
      </c>
      <c r="B2" s="68" t="s">
        <v>192</v>
      </c>
      <c r="C2" s="68" t="s">
        <v>81</v>
      </c>
      <c r="D2" s="68" t="s">
        <v>252</v>
      </c>
      <c r="E2" s="69" t="s">
        <v>82</v>
      </c>
      <c r="F2" s="51" t="s">
        <v>252</v>
      </c>
      <c r="G2" s="69" t="s">
        <v>83</v>
      </c>
      <c r="H2" s="68" t="s">
        <v>252</v>
      </c>
      <c r="I2" s="41">
        <v>0</v>
      </c>
      <c r="J2" s="42">
        <v>4</v>
      </c>
      <c r="K2" s="42">
        <v>1</v>
      </c>
      <c r="L2" s="42">
        <v>3</v>
      </c>
      <c r="M2" s="42">
        <v>6</v>
      </c>
      <c r="N2" s="43">
        <v>9</v>
      </c>
      <c r="O2" s="44">
        <f t="shared" ref="O2:O33" si="1">I2/I$56</f>
        <v>0</v>
      </c>
      <c r="P2" s="27">
        <f t="shared" ref="P2:P33" si="2">J2/J$56</f>
        <v>6.3492063492063489E-2</v>
      </c>
      <c r="Q2" s="27">
        <f t="shared" ref="Q2:Q33" si="3">K2/K$56</f>
        <v>1.3513513513513514E-2</v>
      </c>
      <c r="R2" s="27">
        <f t="shared" ref="R2:R33" si="4">L2/L$56</f>
        <v>0.125</v>
      </c>
      <c r="S2" s="27">
        <f t="shared" ref="S2:S33" si="5">M2/M$56</f>
        <v>3.7499999999999999E-2</v>
      </c>
      <c r="T2" s="45">
        <f t="shared" ref="T2:T33" si="6">N2/N$56</f>
        <v>4.7619047619047616E-2</v>
      </c>
      <c r="U2" s="47"/>
    </row>
    <row r="3" spans="1:21">
      <c r="A3" s="28" t="s">
        <v>80</v>
      </c>
      <c r="B3" s="53">
        <v>0.99998335153858697</v>
      </c>
      <c r="C3" s="28" t="s">
        <v>81</v>
      </c>
      <c r="D3" s="53">
        <v>0.96251425744503605</v>
      </c>
      <c r="E3" s="55" t="s">
        <v>118</v>
      </c>
      <c r="F3" s="53">
        <v>0.93979773725887705</v>
      </c>
      <c r="G3" s="55" t="s">
        <v>119</v>
      </c>
      <c r="H3" s="53">
        <v>0.93973063809590596</v>
      </c>
      <c r="I3" s="4">
        <v>15</v>
      </c>
      <c r="J3" s="5">
        <v>14</v>
      </c>
      <c r="K3" s="5">
        <v>46</v>
      </c>
      <c r="L3" s="5">
        <v>11</v>
      </c>
      <c r="M3" s="5">
        <v>117</v>
      </c>
      <c r="N3" s="6">
        <v>122</v>
      </c>
      <c r="O3" s="11">
        <f t="shared" si="1"/>
        <v>0.5357142857142857</v>
      </c>
      <c r="P3" s="12">
        <f t="shared" si="2"/>
        <v>0.22222222222222221</v>
      </c>
      <c r="Q3" s="27">
        <f t="shared" si="3"/>
        <v>0.6216216216216216</v>
      </c>
      <c r="R3" s="27">
        <f t="shared" si="4"/>
        <v>0.45833333333333331</v>
      </c>
      <c r="S3" s="27">
        <f t="shared" si="5"/>
        <v>0.73124999999999996</v>
      </c>
      <c r="T3" s="45">
        <f t="shared" si="6"/>
        <v>0.64550264550264547</v>
      </c>
      <c r="U3" s="10"/>
    </row>
    <row r="4" spans="1:21">
      <c r="A4" s="72" t="s">
        <v>80</v>
      </c>
      <c r="B4" s="73">
        <v>0.99998129977485095</v>
      </c>
      <c r="C4" s="72" t="s">
        <v>84</v>
      </c>
      <c r="D4" s="73">
        <v>0.93196128952831903</v>
      </c>
      <c r="E4" s="74" t="s">
        <v>110</v>
      </c>
      <c r="F4" s="73">
        <v>0.91279039779090798</v>
      </c>
      <c r="G4" s="74" t="s">
        <v>111</v>
      </c>
      <c r="H4" s="73">
        <v>0.83359800601704204</v>
      </c>
      <c r="I4" s="4">
        <v>22</v>
      </c>
      <c r="J4" s="5">
        <v>20</v>
      </c>
      <c r="K4" s="5">
        <v>4</v>
      </c>
      <c r="L4" s="5">
        <v>1</v>
      </c>
      <c r="M4" s="5">
        <v>62</v>
      </c>
      <c r="N4" s="6">
        <v>87</v>
      </c>
      <c r="O4" s="38">
        <f t="shared" si="1"/>
        <v>0.7857142857142857</v>
      </c>
      <c r="P4" s="39">
        <f t="shared" si="2"/>
        <v>0.31746031746031744</v>
      </c>
      <c r="Q4" s="61">
        <f t="shared" si="3"/>
        <v>5.4054054054054057E-2</v>
      </c>
      <c r="R4" s="61">
        <f t="shared" si="4"/>
        <v>4.1666666666666664E-2</v>
      </c>
      <c r="S4" s="61">
        <f t="shared" si="5"/>
        <v>0.38750000000000001</v>
      </c>
      <c r="T4" s="62">
        <f t="shared" si="6"/>
        <v>0.46031746031746029</v>
      </c>
      <c r="U4" s="10"/>
    </row>
    <row r="5" spans="1:21">
      <c r="A5" s="28" t="s">
        <v>80</v>
      </c>
      <c r="B5" s="53">
        <v>0.99998737147974004</v>
      </c>
      <c r="C5" s="28" t="s">
        <v>84</v>
      </c>
      <c r="D5" s="53">
        <v>0.97653156945206199</v>
      </c>
      <c r="E5" s="55" t="s">
        <v>110</v>
      </c>
      <c r="F5" s="53">
        <v>0.97047998497645804</v>
      </c>
      <c r="G5" s="55" t="s">
        <v>117</v>
      </c>
      <c r="H5" s="53">
        <v>0.50413358319874801</v>
      </c>
      <c r="I5" s="4">
        <v>20</v>
      </c>
      <c r="J5" s="5">
        <v>15</v>
      </c>
      <c r="K5" s="5">
        <v>13</v>
      </c>
      <c r="L5" s="5">
        <v>10</v>
      </c>
      <c r="M5" s="5">
        <v>57</v>
      </c>
      <c r="N5" s="6">
        <v>118</v>
      </c>
      <c r="O5" s="11">
        <f t="shared" si="1"/>
        <v>0.7142857142857143</v>
      </c>
      <c r="P5" s="12">
        <f t="shared" si="2"/>
        <v>0.23809523809523808</v>
      </c>
      <c r="Q5" s="27">
        <f t="shared" si="3"/>
        <v>0.17567567567567569</v>
      </c>
      <c r="R5" s="27">
        <f t="shared" si="4"/>
        <v>0.41666666666666669</v>
      </c>
      <c r="S5" s="27">
        <f t="shared" si="5"/>
        <v>0.35625000000000001</v>
      </c>
      <c r="T5" s="45">
        <f t="shared" si="6"/>
        <v>0.6243386243386243</v>
      </c>
      <c r="U5" s="10"/>
    </row>
    <row r="6" spans="1:21">
      <c r="A6" s="28" t="s">
        <v>80</v>
      </c>
      <c r="B6" s="53">
        <v>0.99998252645266394</v>
      </c>
      <c r="C6" s="28" t="s">
        <v>84</v>
      </c>
      <c r="D6" s="53">
        <v>0.97969762582879605</v>
      </c>
      <c r="E6" s="55" t="s">
        <v>110</v>
      </c>
      <c r="F6" s="53">
        <v>0.96667203330138796</v>
      </c>
      <c r="G6" s="28" t="s">
        <v>93</v>
      </c>
      <c r="H6" s="53">
        <v>0.93551546700006605</v>
      </c>
      <c r="I6" s="4">
        <v>20</v>
      </c>
      <c r="J6" s="5">
        <v>13</v>
      </c>
      <c r="K6" s="5">
        <v>18</v>
      </c>
      <c r="L6" s="5">
        <v>6</v>
      </c>
      <c r="M6" s="5">
        <v>72</v>
      </c>
      <c r="N6" s="6">
        <v>85</v>
      </c>
      <c r="O6" s="11">
        <f t="shared" si="1"/>
        <v>0.7142857142857143</v>
      </c>
      <c r="P6" s="12">
        <f t="shared" si="2"/>
        <v>0.20634920634920634</v>
      </c>
      <c r="Q6" s="27">
        <f t="shared" si="3"/>
        <v>0.24324324324324326</v>
      </c>
      <c r="R6" s="27">
        <f t="shared" si="4"/>
        <v>0.25</v>
      </c>
      <c r="S6" s="27">
        <f t="shared" si="5"/>
        <v>0.45</v>
      </c>
      <c r="T6" s="45">
        <f t="shared" si="6"/>
        <v>0.44973544973544971</v>
      </c>
      <c r="U6" s="10"/>
    </row>
    <row r="7" spans="1:21">
      <c r="A7" s="28" t="s">
        <v>80</v>
      </c>
      <c r="B7" s="53">
        <v>0.99998633299339401</v>
      </c>
      <c r="C7" s="28" t="s">
        <v>84</v>
      </c>
      <c r="D7" s="53">
        <v>0.96248066628362094</v>
      </c>
      <c r="E7" s="55" t="s">
        <v>110</v>
      </c>
      <c r="F7" s="53">
        <v>0.95650697300781595</v>
      </c>
      <c r="G7" s="55" t="s">
        <v>130</v>
      </c>
      <c r="H7" s="53">
        <v>0.95518236367841303</v>
      </c>
      <c r="I7" s="4">
        <v>23</v>
      </c>
      <c r="J7" s="5">
        <v>1</v>
      </c>
      <c r="K7" s="5">
        <v>0</v>
      </c>
      <c r="L7" s="5">
        <v>2</v>
      </c>
      <c r="M7" s="5">
        <v>6</v>
      </c>
      <c r="N7" s="6">
        <v>2</v>
      </c>
      <c r="O7" s="11">
        <f t="shared" si="1"/>
        <v>0.8214285714285714</v>
      </c>
      <c r="P7" s="12">
        <f t="shared" si="2"/>
        <v>1.5873015873015872E-2</v>
      </c>
      <c r="Q7" s="27">
        <f t="shared" si="3"/>
        <v>0</v>
      </c>
      <c r="R7" s="27">
        <f t="shared" si="4"/>
        <v>8.3333333333333329E-2</v>
      </c>
      <c r="S7" s="27">
        <f t="shared" si="5"/>
        <v>3.7499999999999999E-2</v>
      </c>
      <c r="T7" s="45">
        <f t="shared" si="6"/>
        <v>1.0582010582010581E-2</v>
      </c>
      <c r="U7" s="10"/>
    </row>
    <row r="8" spans="1:21">
      <c r="A8" s="28" t="s">
        <v>80</v>
      </c>
      <c r="B8" s="53">
        <v>0.99998548780530205</v>
      </c>
      <c r="C8" s="28" t="s">
        <v>84</v>
      </c>
      <c r="D8" s="53">
        <v>0.99393084219755701</v>
      </c>
      <c r="E8" s="55" t="s">
        <v>85</v>
      </c>
      <c r="F8" s="53">
        <v>0.93473622667698697</v>
      </c>
      <c r="G8" s="55" t="s">
        <v>86</v>
      </c>
      <c r="H8" s="53">
        <v>0.93443388841350805</v>
      </c>
      <c r="I8" s="4">
        <v>25</v>
      </c>
      <c r="J8" s="5">
        <v>0</v>
      </c>
      <c r="K8" s="5">
        <v>2</v>
      </c>
      <c r="L8" s="5">
        <v>2</v>
      </c>
      <c r="M8" s="5">
        <v>39</v>
      </c>
      <c r="N8" s="6">
        <v>4</v>
      </c>
      <c r="O8" s="11">
        <f t="shared" si="1"/>
        <v>0.8928571428571429</v>
      </c>
      <c r="P8" s="12">
        <f t="shared" si="2"/>
        <v>0</v>
      </c>
      <c r="Q8" s="27">
        <f t="shared" si="3"/>
        <v>2.7027027027027029E-2</v>
      </c>
      <c r="R8" s="27">
        <f t="shared" si="4"/>
        <v>8.3333333333333329E-2</v>
      </c>
      <c r="S8" s="27">
        <f t="shared" si="5"/>
        <v>0.24374999999999999</v>
      </c>
      <c r="T8" s="45">
        <f t="shared" si="6"/>
        <v>2.1164021164021163E-2</v>
      </c>
      <c r="U8" s="10"/>
    </row>
    <row r="9" spans="1:21">
      <c r="A9" s="28" t="s">
        <v>80</v>
      </c>
      <c r="B9" s="53">
        <v>0.99978397133755204</v>
      </c>
      <c r="C9" s="28" t="s">
        <v>127</v>
      </c>
      <c r="D9" s="53">
        <v>0.99813681788279696</v>
      </c>
      <c r="E9" s="55" t="s">
        <v>128</v>
      </c>
      <c r="F9" s="53">
        <v>0.99470387418874695</v>
      </c>
      <c r="G9" s="55" t="s">
        <v>129</v>
      </c>
      <c r="H9" s="53">
        <v>0.99112048780426198</v>
      </c>
      <c r="I9" s="4">
        <v>28</v>
      </c>
      <c r="J9" s="5">
        <v>59</v>
      </c>
      <c r="K9" s="5">
        <v>51</v>
      </c>
      <c r="L9" s="5">
        <v>21</v>
      </c>
      <c r="M9" s="5">
        <v>154</v>
      </c>
      <c r="N9" s="6">
        <v>179</v>
      </c>
      <c r="O9" s="11">
        <f t="shared" si="1"/>
        <v>1</v>
      </c>
      <c r="P9" s="12">
        <f t="shared" si="2"/>
        <v>0.93650793650793651</v>
      </c>
      <c r="Q9" s="27">
        <f t="shared" si="3"/>
        <v>0.68918918918918914</v>
      </c>
      <c r="R9" s="27">
        <f t="shared" si="4"/>
        <v>0.875</v>
      </c>
      <c r="S9" s="27">
        <f t="shared" si="5"/>
        <v>0.96250000000000002</v>
      </c>
      <c r="T9" s="45">
        <f t="shared" si="6"/>
        <v>0.94708994708994709</v>
      </c>
      <c r="U9" s="10"/>
    </row>
    <row r="10" spans="1:21">
      <c r="A10" s="28" t="s">
        <v>80</v>
      </c>
      <c r="B10" s="53">
        <v>0.99996463692528803</v>
      </c>
      <c r="C10" s="28" t="s">
        <v>149</v>
      </c>
      <c r="D10" s="53">
        <v>0.99144075074395199</v>
      </c>
      <c r="E10" s="55" t="s">
        <v>150</v>
      </c>
      <c r="F10" s="53">
        <v>0.98319962710211295</v>
      </c>
      <c r="G10" s="55" t="s">
        <v>163</v>
      </c>
      <c r="H10" s="53">
        <v>0.95926798596709695</v>
      </c>
      <c r="I10" s="4">
        <v>1</v>
      </c>
      <c r="J10" s="5">
        <v>0</v>
      </c>
      <c r="K10" s="5">
        <v>0</v>
      </c>
      <c r="L10" s="5">
        <v>0</v>
      </c>
      <c r="M10" s="5">
        <v>0</v>
      </c>
      <c r="N10" s="6">
        <v>0</v>
      </c>
      <c r="O10" s="11">
        <f t="shared" si="1"/>
        <v>3.5714285714285712E-2</v>
      </c>
      <c r="P10" s="12">
        <f t="shared" si="2"/>
        <v>0</v>
      </c>
      <c r="Q10" s="27">
        <f t="shared" si="3"/>
        <v>0</v>
      </c>
      <c r="R10" s="27">
        <f t="shared" si="4"/>
        <v>0</v>
      </c>
      <c r="S10" s="27">
        <f t="shared" si="5"/>
        <v>0</v>
      </c>
      <c r="T10" s="45">
        <f t="shared" si="6"/>
        <v>0</v>
      </c>
      <c r="U10" s="10"/>
    </row>
    <row r="11" spans="1:21">
      <c r="A11" s="28" t="s">
        <v>80</v>
      </c>
      <c r="B11" s="53">
        <v>0.99982907360957995</v>
      </c>
      <c r="C11" s="28" t="s">
        <v>149</v>
      </c>
      <c r="D11" s="53">
        <v>0.97948348733398005</v>
      </c>
      <c r="E11" s="55" t="s">
        <v>150</v>
      </c>
      <c r="F11" s="53">
        <v>0.95444811079716096</v>
      </c>
      <c r="G11" s="28" t="s">
        <v>93</v>
      </c>
      <c r="H11" s="53">
        <v>0.84350622251917395</v>
      </c>
      <c r="I11" s="4">
        <v>0</v>
      </c>
      <c r="J11" s="5">
        <v>0</v>
      </c>
      <c r="K11" s="5">
        <v>0</v>
      </c>
      <c r="L11" s="5">
        <v>1</v>
      </c>
      <c r="M11" s="5">
        <v>3</v>
      </c>
      <c r="N11" s="6">
        <v>0</v>
      </c>
      <c r="O11" s="11">
        <f t="shared" si="1"/>
        <v>0</v>
      </c>
      <c r="P11" s="12">
        <f t="shared" si="2"/>
        <v>0</v>
      </c>
      <c r="Q11" s="27">
        <f t="shared" si="3"/>
        <v>0</v>
      </c>
      <c r="R11" s="27">
        <f t="shared" si="4"/>
        <v>4.1666666666666664E-2</v>
      </c>
      <c r="S11" s="27">
        <f t="shared" si="5"/>
        <v>1.8749999999999999E-2</v>
      </c>
      <c r="T11" s="45">
        <f t="shared" si="6"/>
        <v>0</v>
      </c>
      <c r="U11" s="10"/>
    </row>
    <row r="12" spans="1:21">
      <c r="A12" s="52" t="s">
        <v>76</v>
      </c>
      <c r="B12" s="53">
        <v>0.99999036373642902</v>
      </c>
      <c r="C12" s="52" t="s">
        <v>77</v>
      </c>
      <c r="D12" s="53">
        <v>0.630532234239358</v>
      </c>
      <c r="E12" s="54" t="s">
        <v>78</v>
      </c>
      <c r="F12" s="53">
        <v>0.43948882007830797</v>
      </c>
      <c r="G12" s="54" t="s">
        <v>79</v>
      </c>
      <c r="H12" s="53">
        <v>0.42483942711588002</v>
      </c>
      <c r="I12" s="41">
        <v>2</v>
      </c>
      <c r="J12" s="42">
        <v>2</v>
      </c>
      <c r="K12" s="42">
        <v>7</v>
      </c>
      <c r="L12" s="42">
        <v>7</v>
      </c>
      <c r="M12" s="42">
        <v>19</v>
      </c>
      <c r="N12" s="43">
        <v>34</v>
      </c>
      <c r="O12" s="44">
        <f t="shared" si="1"/>
        <v>7.1428571428571425E-2</v>
      </c>
      <c r="P12" s="27">
        <f t="shared" si="2"/>
        <v>3.1746031746031744E-2</v>
      </c>
      <c r="Q12" s="27">
        <f t="shared" si="3"/>
        <v>9.45945945945946E-2</v>
      </c>
      <c r="R12" s="27">
        <f t="shared" si="4"/>
        <v>0.29166666666666669</v>
      </c>
      <c r="S12" s="27">
        <f t="shared" si="5"/>
        <v>0.11874999999999999</v>
      </c>
      <c r="T12" s="45">
        <f t="shared" si="6"/>
        <v>0.17989417989417988</v>
      </c>
      <c r="U12" s="46"/>
    </row>
    <row r="13" spans="1:21">
      <c r="A13" s="28" t="s">
        <v>76</v>
      </c>
      <c r="B13" s="53">
        <v>0.99949050083880098</v>
      </c>
      <c r="C13" s="28" t="s">
        <v>94</v>
      </c>
      <c r="D13" s="53">
        <v>0.73633212886243704</v>
      </c>
      <c r="E13" s="55" t="s">
        <v>164</v>
      </c>
      <c r="F13" s="53">
        <v>0.67961895375399195</v>
      </c>
      <c r="G13" s="28" t="s">
        <v>93</v>
      </c>
      <c r="H13" s="53">
        <v>0.240886358065419</v>
      </c>
      <c r="I13" s="4">
        <v>1</v>
      </c>
      <c r="J13" s="5">
        <v>0</v>
      </c>
      <c r="K13" s="5">
        <v>0</v>
      </c>
      <c r="L13" s="5">
        <v>0</v>
      </c>
      <c r="M13" s="5">
        <v>0</v>
      </c>
      <c r="N13" s="6">
        <v>0</v>
      </c>
      <c r="O13" s="11">
        <f t="shared" si="1"/>
        <v>3.5714285714285712E-2</v>
      </c>
      <c r="P13" s="12">
        <f t="shared" si="2"/>
        <v>0</v>
      </c>
      <c r="Q13" s="27">
        <f t="shared" si="3"/>
        <v>0</v>
      </c>
      <c r="R13" s="27">
        <f t="shared" si="4"/>
        <v>0</v>
      </c>
      <c r="S13" s="27">
        <f t="shared" si="5"/>
        <v>0</v>
      </c>
      <c r="T13" s="45">
        <f t="shared" si="6"/>
        <v>0</v>
      </c>
      <c r="U13" s="10"/>
    </row>
    <row r="14" spans="1:21">
      <c r="A14" s="28" t="s">
        <v>76</v>
      </c>
      <c r="B14" s="53">
        <v>0.99996853729496105</v>
      </c>
      <c r="C14" s="28" t="s">
        <v>94</v>
      </c>
      <c r="D14" s="53">
        <v>0.97934783826490002</v>
      </c>
      <c r="E14" s="55" t="s">
        <v>95</v>
      </c>
      <c r="F14" s="53">
        <v>0.39658495443012298</v>
      </c>
      <c r="G14" s="28" t="s">
        <v>93</v>
      </c>
      <c r="H14" s="53">
        <v>0.39521988424066401</v>
      </c>
      <c r="I14" s="4">
        <v>2</v>
      </c>
      <c r="J14" s="5">
        <v>5</v>
      </c>
      <c r="K14" s="5">
        <v>1</v>
      </c>
      <c r="L14" s="5">
        <v>2</v>
      </c>
      <c r="M14" s="5">
        <v>9</v>
      </c>
      <c r="N14" s="6">
        <v>35</v>
      </c>
      <c r="O14" s="11">
        <f t="shared" si="1"/>
        <v>7.1428571428571425E-2</v>
      </c>
      <c r="P14" s="12">
        <f t="shared" si="2"/>
        <v>7.9365079365079361E-2</v>
      </c>
      <c r="Q14" s="27">
        <f t="shared" si="3"/>
        <v>1.3513513513513514E-2</v>
      </c>
      <c r="R14" s="27">
        <f t="shared" si="4"/>
        <v>8.3333333333333329E-2</v>
      </c>
      <c r="S14" s="27">
        <f t="shared" si="5"/>
        <v>5.6250000000000001E-2</v>
      </c>
      <c r="T14" s="45">
        <f t="shared" si="6"/>
        <v>0.18518518518518517</v>
      </c>
      <c r="U14" s="10"/>
    </row>
    <row r="15" spans="1:21">
      <c r="A15" s="28" t="s">
        <v>76</v>
      </c>
      <c r="B15" s="53">
        <v>0.99924765415416394</v>
      </c>
      <c r="C15" s="28" t="s">
        <v>94</v>
      </c>
      <c r="D15" s="53">
        <v>0.91914453020357501</v>
      </c>
      <c r="E15" s="55" t="s">
        <v>135</v>
      </c>
      <c r="F15" s="53">
        <v>0.43437719909984202</v>
      </c>
      <c r="G15" s="55" t="s">
        <v>136</v>
      </c>
      <c r="H15" s="53">
        <v>0.432260440873595</v>
      </c>
      <c r="I15" s="4">
        <v>1</v>
      </c>
      <c r="J15" s="5">
        <v>0</v>
      </c>
      <c r="K15" s="5">
        <v>0</v>
      </c>
      <c r="L15" s="5">
        <v>1</v>
      </c>
      <c r="M15" s="5">
        <v>5</v>
      </c>
      <c r="N15" s="6">
        <v>17</v>
      </c>
      <c r="O15" s="11">
        <f t="shared" si="1"/>
        <v>3.5714285714285712E-2</v>
      </c>
      <c r="P15" s="12">
        <f t="shared" si="2"/>
        <v>0</v>
      </c>
      <c r="Q15" s="27">
        <f t="shared" si="3"/>
        <v>0</v>
      </c>
      <c r="R15" s="27">
        <f t="shared" si="4"/>
        <v>4.1666666666666664E-2</v>
      </c>
      <c r="S15" s="27">
        <f t="shared" si="5"/>
        <v>3.125E-2</v>
      </c>
      <c r="T15" s="45">
        <f t="shared" si="6"/>
        <v>8.9947089947089942E-2</v>
      </c>
      <c r="U15" s="10"/>
    </row>
    <row r="16" spans="1:21">
      <c r="A16" s="28" t="s">
        <v>76</v>
      </c>
      <c r="B16" s="53">
        <v>0.99626085806609099</v>
      </c>
      <c r="C16" s="28" t="s">
        <v>94</v>
      </c>
      <c r="D16" s="53">
        <v>0.83235437279726698</v>
      </c>
      <c r="E16" s="55" t="s">
        <v>93</v>
      </c>
      <c r="F16" s="53">
        <v>0.169261571542418</v>
      </c>
      <c r="G16" s="28"/>
      <c r="H16" s="53">
        <v>0</v>
      </c>
      <c r="I16" s="4">
        <v>0</v>
      </c>
      <c r="J16" s="5">
        <v>14</v>
      </c>
      <c r="K16" s="5">
        <v>27</v>
      </c>
      <c r="L16" s="5">
        <v>7</v>
      </c>
      <c r="M16" s="5">
        <v>49</v>
      </c>
      <c r="N16" s="6">
        <v>90</v>
      </c>
      <c r="O16" s="11">
        <f t="shared" si="1"/>
        <v>0</v>
      </c>
      <c r="P16" s="12">
        <f t="shared" si="2"/>
        <v>0.22222222222222221</v>
      </c>
      <c r="Q16" s="27">
        <f t="shared" si="3"/>
        <v>0.36486486486486486</v>
      </c>
      <c r="R16" s="27">
        <f t="shared" si="4"/>
        <v>0.29166666666666669</v>
      </c>
      <c r="S16" s="27">
        <f t="shared" si="5"/>
        <v>0.30625000000000002</v>
      </c>
      <c r="T16" s="45">
        <f t="shared" si="6"/>
        <v>0.47619047619047616</v>
      </c>
      <c r="U16" s="10"/>
    </row>
    <row r="17" spans="1:21">
      <c r="A17" s="28" t="s">
        <v>76</v>
      </c>
      <c r="B17" s="53">
        <v>0.999921856753342</v>
      </c>
      <c r="C17" s="28" t="s">
        <v>105</v>
      </c>
      <c r="D17" s="53">
        <v>0.88089398071316505</v>
      </c>
      <c r="E17" s="55" t="s">
        <v>106</v>
      </c>
      <c r="F17" s="53">
        <v>0.87146724443580503</v>
      </c>
      <c r="G17" s="28" t="s">
        <v>93</v>
      </c>
      <c r="H17" s="53">
        <v>0.84307614402502695</v>
      </c>
      <c r="I17" s="4">
        <v>6</v>
      </c>
      <c r="J17" s="5">
        <v>16</v>
      </c>
      <c r="K17" s="5">
        <v>15</v>
      </c>
      <c r="L17" s="5">
        <v>8</v>
      </c>
      <c r="M17" s="5">
        <v>67</v>
      </c>
      <c r="N17" s="6">
        <v>77</v>
      </c>
      <c r="O17" s="11">
        <f t="shared" si="1"/>
        <v>0.21428571428571427</v>
      </c>
      <c r="P17" s="12">
        <f t="shared" si="2"/>
        <v>0.25396825396825395</v>
      </c>
      <c r="Q17" s="27">
        <f t="shared" si="3"/>
        <v>0.20270270270270271</v>
      </c>
      <c r="R17" s="27">
        <f t="shared" si="4"/>
        <v>0.33333333333333331</v>
      </c>
      <c r="S17" s="27">
        <f t="shared" si="5"/>
        <v>0.41875000000000001</v>
      </c>
      <c r="T17" s="45">
        <f t="shared" si="6"/>
        <v>0.40740740740740738</v>
      </c>
      <c r="U17" s="10"/>
    </row>
    <row r="18" spans="1:21">
      <c r="A18" s="28" t="s">
        <v>76</v>
      </c>
      <c r="B18" s="53">
        <v>0.99999502638236804</v>
      </c>
      <c r="C18" s="28" t="s">
        <v>124</v>
      </c>
      <c r="D18" s="53">
        <v>0.99877561017762095</v>
      </c>
      <c r="E18" s="55" t="s">
        <v>152</v>
      </c>
      <c r="F18" s="53">
        <v>0.79953097859330302</v>
      </c>
      <c r="G18" s="55" t="s">
        <v>153</v>
      </c>
      <c r="H18" s="53">
        <v>0.79927996527717804</v>
      </c>
      <c r="I18" s="4">
        <v>0</v>
      </c>
      <c r="J18" s="5">
        <v>0</v>
      </c>
      <c r="K18" s="5">
        <v>3</v>
      </c>
      <c r="L18" s="5">
        <v>0</v>
      </c>
      <c r="M18" s="5">
        <v>0</v>
      </c>
      <c r="N18" s="6">
        <v>0</v>
      </c>
      <c r="O18" s="11">
        <f t="shared" si="1"/>
        <v>0</v>
      </c>
      <c r="P18" s="12">
        <f t="shared" si="2"/>
        <v>0</v>
      </c>
      <c r="Q18" s="27">
        <f t="shared" si="3"/>
        <v>4.0540540540540543E-2</v>
      </c>
      <c r="R18" s="27">
        <f t="shared" si="4"/>
        <v>0</v>
      </c>
      <c r="S18" s="27">
        <f t="shared" si="5"/>
        <v>0</v>
      </c>
      <c r="T18" s="45">
        <f t="shared" si="6"/>
        <v>0</v>
      </c>
      <c r="U18" s="10"/>
    </row>
    <row r="19" spans="1:21">
      <c r="A19" s="28" t="s">
        <v>76</v>
      </c>
      <c r="B19" s="53">
        <v>0.99999212692099204</v>
      </c>
      <c r="C19" s="28" t="s">
        <v>124</v>
      </c>
      <c r="D19" s="53">
        <v>0.99868167974863098</v>
      </c>
      <c r="E19" s="55" t="s">
        <v>133</v>
      </c>
      <c r="F19" s="53">
        <v>0.96616823849595301</v>
      </c>
      <c r="G19" s="55" t="s">
        <v>134</v>
      </c>
      <c r="H19" s="53">
        <v>0.96563438485458097</v>
      </c>
      <c r="I19" s="4">
        <v>2</v>
      </c>
      <c r="J19" s="5">
        <v>20</v>
      </c>
      <c r="K19" s="5">
        <v>2</v>
      </c>
      <c r="L19" s="5">
        <v>0</v>
      </c>
      <c r="M19" s="5">
        <v>0</v>
      </c>
      <c r="N19" s="6">
        <v>0</v>
      </c>
      <c r="O19" s="11">
        <f t="shared" si="1"/>
        <v>7.1428571428571425E-2</v>
      </c>
      <c r="P19" s="12">
        <f t="shared" si="2"/>
        <v>0.31746031746031744</v>
      </c>
      <c r="Q19" s="27">
        <f t="shared" si="3"/>
        <v>2.7027027027027029E-2</v>
      </c>
      <c r="R19" s="27">
        <f t="shared" si="4"/>
        <v>0</v>
      </c>
      <c r="S19" s="27">
        <f t="shared" si="5"/>
        <v>0</v>
      </c>
      <c r="T19" s="45">
        <f t="shared" si="6"/>
        <v>0</v>
      </c>
      <c r="U19" s="10"/>
    </row>
    <row r="20" spans="1:21">
      <c r="A20" s="28" t="s">
        <v>76</v>
      </c>
      <c r="B20" s="53">
        <v>0.99991019543267101</v>
      </c>
      <c r="C20" s="28" t="s">
        <v>124</v>
      </c>
      <c r="D20" s="53">
        <v>0.99044883490805002</v>
      </c>
      <c r="E20" s="55" t="s">
        <v>131</v>
      </c>
      <c r="F20" s="53">
        <v>0.42612864275538898</v>
      </c>
      <c r="G20" s="55" t="s">
        <v>132</v>
      </c>
      <c r="H20" s="53">
        <v>0.29544871810149997</v>
      </c>
      <c r="I20" s="4">
        <v>0</v>
      </c>
      <c r="J20" s="5">
        <v>4</v>
      </c>
      <c r="K20" s="5">
        <v>1</v>
      </c>
      <c r="L20" s="5">
        <v>1</v>
      </c>
      <c r="M20" s="5">
        <v>2</v>
      </c>
      <c r="N20" s="6">
        <v>20</v>
      </c>
      <c r="O20" s="11">
        <f t="shared" si="1"/>
        <v>0</v>
      </c>
      <c r="P20" s="12">
        <f t="shared" si="2"/>
        <v>6.3492063492063489E-2</v>
      </c>
      <c r="Q20" s="27">
        <f t="shared" si="3"/>
        <v>1.3513513513513514E-2</v>
      </c>
      <c r="R20" s="27">
        <f t="shared" si="4"/>
        <v>4.1666666666666664E-2</v>
      </c>
      <c r="S20" s="27">
        <f t="shared" si="5"/>
        <v>1.2500000000000001E-2</v>
      </c>
      <c r="T20" s="45">
        <f t="shared" si="6"/>
        <v>0.10582010582010581</v>
      </c>
      <c r="U20" s="10"/>
    </row>
    <row r="21" spans="1:21">
      <c r="A21" s="28" t="s">
        <v>76</v>
      </c>
      <c r="B21" s="53">
        <v>0.99999644338632399</v>
      </c>
      <c r="C21" s="28" t="s">
        <v>124</v>
      </c>
      <c r="D21" s="53">
        <v>0.99920987631224201</v>
      </c>
      <c r="E21" s="55" t="s">
        <v>138</v>
      </c>
      <c r="F21" s="53">
        <v>0.95234796644690001</v>
      </c>
      <c r="G21" s="55" t="s">
        <v>139</v>
      </c>
      <c r="H21" s="53">
        <v>0.95231958690035701</v>
      </c>
      <c r="I21" s="4">
        <v>2</v>
      </c>
      <c r="J21" s="5">
        <v>4</v>
      </c>
      <c r="K21" s="5">
        <v>3</v>
      </c>
      <c r="L21" s="5">
        <v>1</v>
      </c>
      <c r="M21" s="5">
        <v>1</v>
      </c>
      <c r="N21" s="6">
        <v>4</v>
      </c>
      <c r="O21" s="11">
        <f t="shared" si="1"/>
        <v>7.1428571428571425E-2</v>
      </c>
      <c r="P21" s="12">
        <f t="shared" si="2"/>
        <v>6.3492063492063489E-2</v>
      </c>
      <c r="Q21" s="27">
        <f t="shared" si="3"/>
        <v>4.0540540540540543E-2</v>
      </c>
      <c r="R21" s="27">
        <f t="shared" si="4"/>
        <v>4.1666666666666664E-2</v>
      </c>
      <c r="S21" s="27">
        <f t="shared" si="5"/>
        <v>6.2500000000000003E-3</v>
      </c>
      <c r="T21" s="45">
        <f t="shared" si="6"/>
        <v>2.1164021164021163E-2</v>
      </c>
      <c r="U21" s="10"/>
    </row>
    <row r="22" spans="1:21">
      <c r="A22" s="28" t="s">
        <v>76</v>
      </c>
      <c r="B22" s="53">
        <v>0.99999560586965397</v>
      </c>
      <c r="C22" s="28" t="s">
        <v>124</v>
      </c>
      <c r="D22" s="53">
        <v>0.99912534473410697</v>
      </c>
      <c r="E22" s="55" t="s">
        <v>125</v>
      </c>
      <c r="F22" s="53">
        <v>0.94641984273133095</v>
      </c>
      <c r="G22" s="55" t="s">
        <v>126</v>
      </c>
      <c r="H22" s="53">
        <v>0.94564362373775901</v>
      </c>
      <c r="I22" s="4">
        <v>8</v>
      </c>
      <c r="J22" s="5">
        <v>38</v>
      </c>
      <c r="K22" s="5">
        <v>42</v>
      </c>
      <c r="L22" s="5">
        <v>13</v>
      </c>
      <c r="M22" s="5">
        <v>105</v>
      </c>
      <c r="N22" s="6">
        <v>161</v>
      </c>
      <c r="O22" s="11">
        <f t="shared" si="1"/>
        <v>0.2857142857142857</v>
      </c>
      <c r="P22" s="12">
        <f t="shared" si="2"/>
        <v>0.60317460317460314</v>
      </c>
      <c r="Q22" s="27">
        <f t="shared" si="3"/>
        <v>0.56756756756756754</v>
      </c>
      <c r="R22" s="27">
        <f t="shared" si="4"/>
        <v>0.54166666666666663</v>
      </c>
      <c r="S22" s="27">
        <f t="shared" si="5"/>
        <v>0.65625</v>
      </c>
      <c r="T22" s="45">
        <f t="shared" si="6"/>
        <v>0.85185185185185186</v>
      </c>
      <c r="U22" s="10"/>
    </row>
    <row r="23" spans="1:21">
      <c r="A23" s="28" t="s">
        <v>76</v>
      </c>
      <c r="B23" s="53">
        <v>0.999993761959456</v>
      </c>
      <c r="C23" s="28" t="s">
        <v>124</v>
      </c>
      <c r="D23" s="53">
        <v>0.99900212021349899</v>
      </c>
      <c r="E23" s="55" t="s">
        <v>137</v>
      </c>
      <c r="F23" s="53">
        <v>0.79957335485812997</v>
      </c>
      <c r="G23" s="55" t="s">
        <v>145</v>
      </c>
      <c r="H23" s="53">
        <v>0.79950699302373096</v>
      </c>
      <c r="I23" s="4">
        <v>0</v>
      </c>
      <c r="J23" s="5">
        <v>3</v>
      </c>
      <c r="K23" s="5">
        <v>0</v>
      </c>
      <c r="L23" s="5">
        <v>1</v>
      </c>
      <c r="M23" s="5">
        <v>0</v>
      </c>
      <c r="N23" s="6">
        <v>5</v>
      </c>
      <c r="O23" s="11">
        <f t="shared" si="1"/>
        <v>0</v>
      </c>
      <c r="P23" s="12">
        <f t="shared" si="2"/>
        <v>4.7619047619047616E-2</v>
      </c>
      <c r="Q23" s="27">
        <f t="shared" si="3"/>
        <v>0</v>
      </c>
      <c r="R23" s="27">
        <f t="shared" si="4"/>
        <v>4.1666666666666664E-2</v>
      </c>
      <c r="S23" s="27">
        <f t="shared" si="5"/>
        <v>0</v>
      </c>
      <c r="T23" s="45">
        <f t="shared" si="6"/>
        <v>2.6455026455026454E-2</v>
      </c>
      <c r="U23" s="10"/>
    </row>
    <row r="24" spans="1:21">
      <c r="A24" s="28" t="s">
        <v>76</v>
      </c>
      <c r="B24" s="53">
        <v>0.99955934511689404</v>
      </c>
      <c r="C24" s="28" t="s">
        <v>124</v>
      </c>
      <c r="D24" s="53">
        <v>0.97406825577226697</v>
      </c>
      <c r="E24" s="55" t="s">
        <v>137</v>
      </c>
      <c r="F24" s="53">
        <v>0.59345018662796101</v>
      </c>
      <c r="G24" s="28" t="s">
        <v>93</v>
      </c>
      <c r="H24" s="53">
        <v>0.59333388178962898</v>
      </c>
      <c r="I24" s="4">
        <v>3</v>
      </c>
      <c r="J24" s="5">
        <v>10</v>
      </c>
      <c r="K24" s="5">
        <v>1</v>
      </c>
      <c r="L24" s="5">
        <v>0</v>
      </c>
      <c r="M24" s="5">
        <v>3</v>
      </c>
      <c r="N24" s="6">
        <v>2</v>
      </c>
      <c r="O24" s="11">
        <f t="shared" si="1"/>
        <v>0.10714285714285714</v>
      </c>
      <c r="P24" s="12">
        <f t="shared" si="2"/>
        <v>0.15873015873015872</v>
      </c>
      <c r="Q24" s="27">
        <f t="shared" si="3"/>
        <v>1.3513513513513514E-2</v>
      </c>
      <c r="R24" s="27">
        <f t="shared" si="4"/>
        <v>0</v>
      </c>
      <c r="S24" s="27">
        <f t="shared" si="5"/>
        <v>1.8749999999999999E-2</v>
      </c>
      <c r="T24" s="45">
        <f t="shared" si="6"/>
        <v>1.0582010582010581E-2</v>
      </c>
      <c r="U24" s="10"/>
    </row>
    <row r="25" spans="1:21">
      <c r="A25" s="28" t="s">
        <v>76</v>
      </c>
      <c r="B25" s="53">
        <v>0.99998763717642003</v>
      </c>
      <c r="C25" s="28" t="s">
        <v>141</v>
      </c>
      <c r="D25" s="53">
        <v>0.98858722550136702</v>
      </c>
      <c r="E25" s="55" t="s">
        <v>142</v>
      </c>
      <c r="F25" s="53">
        <v>0.93628252977620596</v>
      </c>
      <c r="G25" s="55" t="s">
        <v>143</v>
      </c>
      <c r="H25" s="53">
        <v>0.93108854389769102</v>
      </c>
      <c r="I25" s="4">
        <v>0</v>
      </c>
      <c r="J25" s="5">
        <v>0</v>
      </c>
      <c r="K25" s="5">
        <v>0</v>
      </c>
      <c r="L25" s="5">
        <v>0</v>
      </c>
      <c r="M25" s="5">
        <v>9</v>
      </c>
      <c r="N25" s="6">
        <v>2</v>
      </c>
      <c r="O25" s="11">
        <f t="shared" si="1"/>
        <v>0</v>
      </c>
      <c r="P25" s="12">
        <f t="shared" si="2"/>
        <v>0</v>
      </c>
      <c r="Q25" s="27">
        <f t="shared" si="3"/>
        <v>0</v>
      </c>
      <c r="R25" s="27">
        <f t="shared" si="4"/>
        <v>0</v>
      </c>
      <c r="S25" s="27">
        <f t="shared" si="5"/>
        <v>5.6250000000000001E-2</v>
      </c>
      <c r="T25" s="45">
        <f t="shared" si="6"/>
        <v>1.0582010582010581E-2</v>
      </c>
      <c r="U25" s="10"/>
    </row>
    <row r="26" spans="1:21">
      <c r="A26" s="28" t="s">
        <v>76</v>
      </c>
      <c r="B26" s="53">
        <v>0.99262217079126402</v>
      </c>
      <c r="C26" s="28" t="s">
        <v>107</v>
      </c>
      <c r="D26" s="53">
        <v>0.71584973597724499</v>
      </c>
      <c r="E26" s="55" t="s">
        <v>140</v>
      </c>
      <c r="F26" s="53">
        <v>0.53781480860613395</v>
      </c>
      <c r="G26" s="28" t="s">
        <v>93</v>
      </c>
      <c r="H26" s="53">
        <v>0.27131358143270501</v>
      </c>
      <c r="I26" s="4">
        <v>0</v>
      </c>
      <c r="J26" s="5">
        <v>2</v>
      </c>
      <c r="K26" s="5">
        <v>0</v>
      </c>
      <c r="L26" s="5">
        <v>0</v>
      </c>
      <c r="M26" s="5">
        <v>3</v>
      </c>
      <c r="N26" s="6">
        <v>6</v>
      </c>
      <c r="O26" s="11">
        <f t="shared" si="1"/>
        <v>0</v>
      </c>
      <c r="P26" s="12">
        <f t="shared" si="2"/>
        <v>3.1746031746031744E-2</v>
      </c>
      <c r="Q26" s="27">
        <f t="shared" si="3"/>
        <v>0</v>
      </c>
      <c r="R26" s="27">
        <f t="shared" si="4"/>
        <v>0</v>
      </c>
      <c r="S26" s="27">
        <f t="shared" si="5"/>
        <v>1.8749999999999999E-2</v>
      </c>
      <c r="T26" s="45">
        <f t="shared" si="6"/>
        <v>3.1746031746031744E-2</v>
      </c>
      <c r="U26" s="10"/>
    </row>
    <row r="27" spans="1:21">
      <c r="A27" s="28" t="s">
        <v>76</v>
      </c>
      <c r="B27" s="53">
        <v>0.99998800827190104</v>
      </c>
      <c r="C27" s="28" t="s">
        <v>107</v>
      </c>
      <c r="D27" s="53">
        <v>0.99842612983471102</v>
      </c>
      <c r="E27" s="55" t="s">
        <v>108</v>
      </c>
      <c r="F27" s="53">
        <v>0.83664368837097303</v>
      </c>
      <c r="G27" s="55" t="s">
        <v>109</v>
      </c>
      <c r="H27" s="53">
        <v>0.836618589436808</v>
      </c>
      <c r="I27" s="4">
        <v>9</v>
      </c>
      <c r="J27" s="5">
        <v>26</v>
      </c>
      <c r="K27" s="5">
        <v>15</v>
      </c>
      <c r="L27" s="5">
        <v>4</v>
      </c>
      <c r="M27" s="5">
        <v>48</v>
      </c>
      <c r="N27" s="6">
        <v>81</v>
      </c>
      <c r="O27" s="11">
        <f t="shared" si="1"/>
        <v>0.32142857142857145</v>
      </c>
      <c r="P27" s="12">
        <f t="shared" si="2"/>
        <v>0.41269841269841268</v>
      </c>
      <c r="Q27" s="27">
        <f t="shared" si="3"/>
        <v>0.20270270270270271</v>
      </c>
      <c r="R27" s="27">
        <f t="shared" si="4"/>
        <v>0.16666666666666666</v>
      </c>
      <c r="S27" s="27">
        <f t="shared" si="5"/>
        <v>0.3</v>
      </c>
      <c r="T27" s="45">
        <f t="shared" si="6"/>
        <v>0.42857142857142855</v>
      </c>
      <c r="U27" s="10"/>
    </row>
    <row r="28" spans="1:21">
      <c r="A28" s="28" t="s">
        <v>76</v>
      </c>
      <c r="B28" s="56">
        <v>0.99999713112411504</v>
      </c>
      <c r="C28" s="28" t="s">
        <v>107</v>
      </c>
      <c r="D28" s="56">
        <v>0.99905977928474798</v>
      </c>
      <c r="E28" s="55" t="s">
        <v>146</v>
      </c>
      <c r="F28" s="56">
        <v>0.97235180568600799</v>
      </c>
      <c r="G28" s="28" t="s">
        <v>147</v>
      </c>
      <c r="H28" s="56">
        <v>0.69302791445820799</v>
      </c>
      <c r="I28" s="4">
        <v>6</v>
      </c>
      <c r="J28" s="5">
        <v>2</v>
      </c>
      <c r="K28" s="5">
        <v>0</v>
      </c>
      <c r="L28" s="5">
        <v>0</v>
      </c>
      <c r="M28" s="5">
        <v>0</v>
      </c>
      <c r="N28" s="6">
        <v>0</v>
      </c>
      <c r="O28" s="11">
        <f t="shared" si="1"/>
        <v>0.21428571428571427</v>
      </c>
      <c r="P28" s="12">
        <f t="shared" si="2"/>
        <v>3.1746031746031744E-2</v>
      </c>
      <c r="Q28" s="27">
        <f t="shared" si="3"/>
        <v>0</v>
      </c>
      <c r="R28" s="27">
        <f t="shared" si="4"/>
        <v>0</v>
      </c>
      <c r="S28" s="27">
        <f t="shared" si="5"/>
        <v>0</v>
      </c>
      <c r="T28" s="45">
        <f t="shared" si="6"/>
        <v>0</v>
      </c>
      <c r="U28" s="10"/>
    </row>
    <row r="29" spans="1:21">
      <c r="A29" s="28" t="s">
        <v>76</v>
      </c>
      <c r="B29" s="56">
        <v>0.99749465363190004</v>
      </c>
      <c r="C29" s="28" t="s">
        <v>107</v>
      </c>
      <c r="D29" s="56">
        <v>0.85383868199346602</v>
      </c>
      <c r="E29" s="55" t="s">
        <v>146</v>
      </c>
      <c r="F29" s="56">
        <v>0.68612256570972097</v>
      </c>
      <c r="G29" s="28" t="s">
        <v>151</v>
      </c>
      <c r="H29" s="56">
        <v>6.6450365065533298E-2</v>
      </c>
      <c r="I29" s="4">
        <v>0</v>
      </c>
      <c r="J29" s="5">
        <v>0</v>
      </c>
      <c r="K29" s="5">
        <v>0</v>
      </c>
      <c r="L29" s="5">
        <v>0</v>
      </c>
      <c r="M29" s="5">
        <v>0</v>
      </c>
      <c r="N29" s="6">
        <v>4</v>
      </c>
      <c r="O29" s="11">
        <f t="shared" si="1"/>
        <v>0</v>
      </c>
      <c r="P29" s="12">
        <f t="shared" si="2"/>
        <v>0</v>
      </c>
      <c r="Q29" s="27">
        <f t="shared" si="3"/>
        <v>0</v>
      </c>
      <c r="R29" s="27">
        <f t="shared" si="4"/>
        <v>0</v>
      </c>
      <c r="S29" s="27">
        <f t="shared" si="5"/>
        <v>0</v>
      </c>
      <c r="T29" s="45">
        <f t="shared" si="6"/>
        <v>2.1164021164021163E-2</v>
      </c>
      <c r="U29" s="10"/>
    </row>
    <row r="30" spans="1:21">
      <c r="A30" s="28" t="s">
        <v>76</v>
      </c>
      <c r="B30" s="56">
        <v>0.99855177968461295</v>
      </c>
      <c r="C30" s="28" t="s">
        <v>107</v>
      </c>
      <c r="D30" s="56">
        <v>0.92697090509349001</v>
      </c>
      <c r="E30" s="55" t="s">
        <v>146</v>
      </c>
      <c r="F30" s="56">
        <v>0.76340544968089896</v>
      </c>
      <c r="G30" s="28" t="s">
        <v>165</v>
      </c>
      <c r="H30" s="56">
        <v>0.10057716853566501</v>
      </c>
      <c r="I30" s="4">
        <v>0</v>
      </c>
      <c r="J30" s="5">
        <v>0</v>
      </c>
      <c r="K30" s="5">
        <v>0</v>
      </c>
      <c r="L30" s="5">
        <v>0</v>
      </c>
      <c r="M30" s="5">
        <v>1</v>
      </c>
      <c r="N30" s="6">
        <v>0</v>
      </c>
      <c r="O30" s="11">
        <f t="shared" si="1"/>
        <v>0</v>
      </c>
      <c r="P30" s="12">
        <f t="shared" si="2"/>
        <v>0</v>
      </c>
      <c r="Q30" s="27">
        <f t="shared" si="3"/>
        <v>0</v>
      </c>
      <c r="R30" s="27">
        <f t="shared" si="4"/>
        <v>0</v>
      </c>
      <c r="S30" s="27">
        <f t="shared" si="5"/>
        <v>6.2500000000000003E-3</v>
      </c>
      <c r="T30" s="45">
        <f t="shared" si="6"/>
        <v>0</v>
      </c>
      <c r="U30" s="10"/>
    </row>
    <row r="31" spans="1:21">
      <c r="A31" s="28" t="s">
        <v>76</v>
      </c>
      <c r="B31" s="56">
        <v>0.99869785852289095</v>
      </c>
      <c r="C31" s="28" t="s">
        <v>107</v>
      </c>
      <c r="D31" s="56">
        <v>0.76793283813770397</v>
      </c>
      <c r="E31" s="55" t="s">
        <v>146</v>
      </c>
      <c r="F31" s="56">
        <v>0.40013751638269002</v>
      </c>
      <c r="G31" s="28" t="s">
        <v>148</v>
      </c>
      <c r="H31" s="56">
        <v>0.122026139378238</v>
      </c>
      <c r="I31" s="4">
        <v>0</v>
      </c>
      <c r="J31" s="5">
        <v>0</v>
      </c>
      <c r="K31" s="5">
        <v>1</v>
      </c>
      <c r="L31" s="5">
        <v>2</v>
      </c>
      <c r="M31" s="5">
        <v>1</v>
      </c>
      <c r="N31" s="6">
        <v>2</v>
      </c>
      <c r="O31" s="11">
        <f t="shared" si="1"/>
        <v>0</v>
      </c>
      <c r="P31" s="12">
        <f t="shared" si="2"/>
        <v>0</v>
      </c>
      <c r="Q31" s="27">
        <f t="shared" si="3"/>
        <v>1.3513513513513514E-2</v>
      </c>
      <c r="R31" s="27">
        <f t="shared" si="4"/>
        <v>8.3333333333333329E-2</v>
      </c>
      <c r="S31" s="27">
        <f t="shared" si="5"/>
        <v>6.2500000000000003E-3</v>
      </c>
      <c r="T31" s="45">
        <f t="shared" si="6"/>
        <v>1.0582010582010581E-2</v>
      </c>
      <c r="U31" s="10"/>
    </row>
    <row r="32" spans="1:21">
      <c r="A32" s="28" t="s">
        <v>166</v>
      </c>
      <c r="B32" s="53">
        <v>0.98495068997719104</v>
      </c>
      <c r="C32" s="28" t="s">
        <v>167</v>
      </c>
      <c r="D32" s="53">
        <v>0.97088039054823205</v>
      </c>
      <c r="E32" s="55" t="s">
        <v>168</v>
      </c>
      <c r="F32" s="53">
        <v>0.89457816127650402</v>
      </c>
      <c r="G32" s="28" t="s">
        <v>93</v>
      </c>
      <c r="H32" s="53">
        <v>7.0251051704344203E-2</v>
      </c>
      <c r="I32" s="4">
        <v>0</v>
      </c>
      <c r="J32" s="5">
        <v>0</v>
      </c>
      <c r="K32" s="5">
        <v>0</v>
      </c>
      <c r="L32" s="5">
        <v>0</v>
      </c>
      <c r="M32" s="5">
        <v>0</v>
      </c>
      <c r="N32" s="6">
        <v>1</v>
      </c>
      <c r="O32" s="11">
        <f t="shared" si="1"/>
        <v>0</v>
      </c>
      <c r="P32" s="12">
        <f t="shared" si="2"/>
        <v>0</v>
      </c>
      <c r="Q32" s="27">
        <f t="shared" si="3"/>
        <v>0</v>
      </c>
      <c r="R32" s="27">
        <f t="shared" si="4"/>
        <v>0</v>
      </c>
      <c r="S32" s="27">
        <f t="shared" si="5"/>
        <v>0</v>
      </c>
      <c r="T32" s="45">
        <f t="shared" si="6"/>
        <v>5.2910052910052907E-3</v>
      </c>
      <c r="U32" s="10"/>
    </row>
    <row r="33" spans="1:21">
      <c r="A33" s="28" t="s">
        <v>154</v>
      </c>
      <c r="B33" s="53">
        <v>0.96656696176210999</v>
      </c>
      <c r="C33" s="28" t="s">
        <v>155</v>
      </c>
      <c r="D33" s="53">
        <v>0.96616447044717102</v>
      </c>
      <c r="E33" s="55" t="s">
        <v>156</v>
      </c>
      <c r="F33" s="53">
        <v>0.77711572615071201</v>
      </c>
      <c r="G33" s="55" t="s">
        <v>157</v>
      </c>
      <c r="H33" s="53">
        <v>0.76200588517389001</v>
      </c>
      <c r="I33" s="4">
        <v>0</v>
      </c>
      <c r="J33" s="5">
        <v>3</v>
      </c>
      <c r="K33" s="5">
        <v>0</v>
      </c>
      <c r="L33" s="5">
        <v>0</v>
      </c>
      <c r="M33" s="5">
        <v>0</v>
      </c>
      <c r="N33" s="6">
        <v>0</v>
      </c>
      <c r="O33" s="11">
        <f t="shared" si="1"/>
        <v>0</v>
      </c>
      <c r="P33" s="12">
        <f t="shared" si="2"/>
        <v>4.7619047619047616E-2</v>
      </c>
      <c r="Q33" s="27">
        <f t="shared" si="3"/>
        <v>0</v>
      </c>
      <c r="R33" s="27">
        <f t="shared" si="4"/>
        <v>0</v>
      </c>
      <c r="S33" s="27">
        <f t="shared" si="5"/>
        <v>0</v>
      </c>
      <c r="T33" s="45">
        <f t="shared" si="6"/>
        <v>0</v>
      </c>
      <c r="U33" s="10"/>
    </row>
    <row r="34" spans="1:21">
      <c r="A34" s="28" t="s">
        <v>120</v>
      </c>
      <c r="B34" s="53">
        <v>0.99997751495279197</v>
      </c>
      <c r="C34" s="28" t="s">
        <v>121</v>
      </c>
      <c r="D34" s="53">
        <v>0.99981063293220696</v>
      </c>
      <c r="E34" s="55" t="s">
        <v>122</v>
      </c>
      <c r="F34" s="53">
        <v>0.99804580193630998</v>
      </c>
      <c r="G34" s="55" t="s">
        <v>123</v>
      </c>
      <c r="H34" s="53">
        <v>0.99801620033681804</v>
      </c>
      <c r="I34" s="4">
        <v>5</v>
      </c>
      <c r="J34" s="5">
        <v>4</v>
      </c>
      <c r="K34" s="5">
        <v>43</v>
      </c>
      <c r="L34" s="5">
        <v>17</v>
      </c>
      <c r="M34" s="5">
        <v>51</v>
      </c>
      <c r="N34" s="6">
        <v>152</v>
      </c>
      <c r="O34" s="11">
        <f t="shared" ref="O34:O55" si="7">I34/I$56</f>
        <v>0.17857142857142858</v>
      </c>
      <c r="P34" s="12">
        <f t="shared" ref="P34:P55" si="8">J34/J$56</f>
        <v>6.3492063492063489E-2</v>
      </c>
      <c r="Q34" s="27">
        <f t="shared" ref="Q34:Q55" si="9">K34/K$56</f>
        <v>0.58108108108108103</v>
      </c>
      <c r="R34" s="27">
        <f t="shared" ref="R34:R55" si="10">L34/L$56</f>
        <v>0.70833333333333337</v>
      </c>
      <c r="S34" s="27">
        <f t="shared" ref="S34:S55" si="11">M34/M$56</f>
        <v>0.31874999999999998</v>
      </c>
      <c r="T34" s="45">
        <f t="shared" ref="T34:T55" si="12">N34/N$56</f>
        <v>0.80423280423280419</v>
      </c>
      <c r="U34" s="10"/>
    </row>
    <row r="35" spans="1:21">
      <c r="A35" s="28" t="s">
        <v>72</v>
      </c>
      <c r="B35" s="53">
        <v>0.999966157172681</v>
      </c>
      <c r="C35" s="28" t="s">
        <v>87</v>
      </c>
      <c r="D35" s="53">
        <v>0.99908667233783899</v>
      </c>
      <c r="E35" s="55" t="s">
        <v>88</v>
      </c>
      <c r="F35" s="53">
        <v>0.98922388287516405</v>
      </c>
      <c r="G35" s="55" t="s">
        <v>98</v>
      </c>
      <c r="H35" s="53">
        <v>0.953212709822431</v>
      </c>
      <c r="I35" s="4">
        <v>5</v>
      </c>
      <c r="J35" s="5">
        <v>12</v>
      </c>
      <c r="K35" s="5">
        <v>5</v>
      </c>
      <c r="L35" s="5">
        <v>11</v>
      </c>
      <c r="M35" s="5">
        <v>56</v>
      </c>
      <c r="N35" s="6">
        <v>44</v>
      </c>
      <c r="O35" s="11">
        <f t="shared" si="7"/>
        <v>0.17857142857142858</v>
      </c>
      <c r="P35" s="12">
        <f t="shared" si="8"/>
        <v>0.19047619047619047</v>
      </c>
      <c r="Q35" s="27">
        <f t="shared" si="9"/>
        <v>6.7567567567567571E-2</v>
      </c>
      <c r="R35" s="27">
        <f t="shared" si="10"/>
        <v>0.45833333333333331</v>
      </c>
      <c r="S35" s="27">
        <f t="shared" si="11"/>
        <v>0.35</v>
      </c>
      <c r="T35" s="45">
        <f t="shared" si="12"/>
        <v>0.23280423280423279</v>
      </c>
      <c r="U35" s="10"/>
    </row>
    <row r="36" spans="1:21">
      <c r="A36" s="28" t="s">
        <v>72</v>
      </c>
      <c r="B36" s="53">
        <v>0.99998778767457097</v>
      </c>
      <c r="C36" s="28" t="s">
        <v>87</v>
      </c>
      <c r="D36" s="53">
        <v>0.999560809472407</v>
      </c>
      <c r="E36" s="55" t="s">
        <v>88</v>
      </c>
      <c r="F36" s="53">
        <v>0.99423332149108601</v>
      </c>
      <c r="G36" s="55" t="s">
        <v>89</v>
      </c>
      <c r="H36" s="53">
        <v>0.98803762497585601</v>
      </c>
      <c r="I36" s="4">
        <v>2</v>
      </c>
      <c r="J36" s="5">
        <v>8</v>
      </c>
      <c r="K36" s="5">
        <v>2</v>
      </c>
      <c r="L36" s="5">
        <v>6</v>
      </c>
      <c r="M36" s="5">
        <v>17</v>
      </c>
      <c r="N36" s="6">
        <v>27</v>
      </c>
      <c r="O36" s="11">
        <f t="shared" si="7"/>
        <v>7.1428571428571425E-2</v>
      </c>
      <c r="P36" s="12">
        <f t="shared" si="8"/>
        <v>0.12698412698412698</v>
      </c>
      <c r="Q36" s="27">
        <f t="shared" si="9"/>
        <v>2.7027027027027029E-2</v>
      </c>
      <c r="R36" s="27">
        <f t="shared" si="10"/>
        <v>0.25</v>
      </c>
      <c r="S36" s="27">
        <f t="shared" si="11"/>
        <v>0.10625</v>
      </c>
      <c r="T36" s="45">
        <f t="shared" si="12"/>
        <v>0.14285714285714285</v>
      </c>
      <c r="U36" s="10"/>
    </row>
    <row r="37" spans="1:21">
      <c r="A37" s="28" t="s">
        <v>72</v>
      </c>
      <c r="B37" s="53">
        <v>0.99997067103010195</v>
      </c>
      <c r="C37" s="28" t="s">
        <v>87</v>
      </c>
      <c r="D37" s="53">
        <v>0.99916986475307101</v>
      </c>
      <c r="E37" s="55" t="s">
        <v>88</v>
      </c>
      <c r="F37" s="53">
        <v>0.98963528769079701</v>
      </c>
      <c r="G37" s="55" t="s">
        <v>177</v>
      </c>
      <c r="H37" s="53">
        <v>0.96265325453915995</v>
      </c>
      <c r="I37" s="4">
        <v>0</v>
      </c>
      <c r="J37" s="5">
        <v>0</v>
      </c>
      <c r="K37" s="5">
        <v>0</v>
      </c>
      <c r="L37" s="5">
        <v>0</v>
      </c>
      <c r="M37" s="5">
        <v>0</v>
      </c>
      <c r="N37" s="6">
        <v>0</v>
      </c>
      <c r="O37" s="11">
        <f t="shared" si="7"/>
        <v>0</v>
      </c>
      <c r="P37" s="12">
        <f t="shared" si="8"/>
        <v>0</v>
      </c>
      <c r="Q37" s="27">
        <f t="shared" si="9"/>
        <v>0</v>
      </c>
      <c r="R37" s="27">
        <f t="shared" si="10"/>
        <v>0</v>
      </c>
      <c r="S37" s="27">
        <f t="shared" si="11"/>
        <v>0</v>
      </c>
      <c r="T37" s="45">
        <f t="shared" si="12"/>
        <v>0</v>
      </c>
      <c r="U37" s="10"/>
    </row>
    <row r="38" spans="1:21">
      <c r="A38" s="28" t="s">
        <v>72</v>
      </c>
      <c r="B38" s="53">
        <v>0.99998776707482195</v>
      </c>
      <c r="C38" s="28" t="s">
        <v>87</v>
      </c>
      <c r="D38" s="53">
        <v>0.99948884868236898</v>
      </c>
      <c r="E38" s="55" t="s">
        <v>88</v>
      </c>
      <c r="F38" s="53">
        <v>0.99406020077454005</v>
      </c>
      <c r="G38" s="55" t="s">
        <v>144</v>
      </c>
      <c r="H38" s="53">
        <v>0.98653122669116899</v>
      </c>
      <c r="I38" s="4">
        <v>0</v>
      </c>
      <c r="J38" s="5">
        <v>4</v>
      </c>
      <c r="K38" s="5">
        <v>0</v>
      </c>
      <c r="L38" s="5">
        <v>0</v>
      </c>
      <c r="M38" s="5">
        <v>6</v>
      </c>
      <c r="N38" s="6">
        <v>0</v>
      </c>
      <c r="O38" s="11">
        <f t="shared" si="7"/>
        <v>0</v>
      </c>
      <c r="P38" s="12">
        <f t="shared" si="8"/>
        <v>6.3492063492063489E-2</v>
      </c>
      <c r="Q38" s="27">
        <f t="shared" si="9"/>
        <v>0</v>
      </c>
      <c r="R38" s="27">
        <f t="shared" si="10"/>
        <v>0</v>
      </c>
      <c r="S38" s="27">
        <f t="shared" si="11"/>
        <v>3.7499999999999999E-2</v>
      </c>
      <c r="T38" s="45">
        <f t="shared" si="12"/>
        <v>0</v>
      </c>
      <c r="U38" s="10"/>
    </row>
    <row r="39" spans="1:21">
      <c r="A39" s="28" t="s">
        <v>72</v>
      </c>
      <c r="B39" s="53">
        <v>0.999878123427553</v>
      </c>
      <c r="C39" s="28" t="s">
        <v>87</v>
      </c>
      <c r="D39" s="53">
        <v>0.99735264045327399</v>
      </c>
      <c r="E39" s="55" t="s">
        <v>88</v>
      </c>
      <c r="F39" s="53">
        <v>0.97002619761393105</v>
      </c>
      <c r="G39" s="28" t="s">
        <v>93</v>
      </c>
      <c r="H39" s="53">
        <v>0.96974221552027695</v>
      </c>
      <c r="I39" s="4">
        <v>4</v>
      </c>
      <c r="J39" s="5">
        <v>7</v>
      </c>
      <c r="K39" s="5">
        <v>4</v>
      </c>
      <c r="L39" s="5">
        <v>8</v>
      </c>
      <c r="M39" s="5">
        <v>33</v>
      </c>
      <c r="N39" s="6">
        <v>34</v>
      </c>
      <c r="O39" s="11">
        <f t="shared" si="7"/>
        <v>0.14285714285714285</v>
      </c>
      <c r="P39" s="12">
        <f t="shared" si="8"/>
        <v>0.1111111111111111</v>
      </c>
      <c r="Q39" s="27">
        <f t="shared" si="9"/>
        <v>5.4054054054054057E-2</v>
      </c>
      <c r="R39" s="27">
        <f t="shared" si="10"/>
        <v>0.33333333333333331</v>
      </c>
      <c r="S39" s="27">
        <f t="shared" si="11"/>
        <v>0.20624999999999999</v>
      </c>
      <c r="T39" s="45">
        <f t="shared" si="12"/>
        <v>0.17989417989417988</v>
      </c>
      <c r="U39" s="10"/>
    </row>
    <row r="40" spans="1:21">
      <c r="A40" s="52" t="s">
        <v>72</v>
      </c>
      <c r="B40" s="53">
        <v>0.99998598069827105</v>
      </c>
      <c r="C40" s="52" t="s">
        <v>73</v>
      </c>
      <c r="D40" s="53">
        <v>0.99466495218766404</v>
      </c>
      <c r="E40" s="54" t="s">
        <v>74</v>
      </c>
      <c r="F40" s="53">
        <v>0.991247319696413</v>
      </c>
      <c r="G40" s="54" t="s">
        <v>75</v>
      </c>
      <c r="H40" s="53">
        <v>0.99091846848434195</v>
      </c>
      <c r="I40" s="41">
        <v>11</v>
      </c>
      <c r="J40" s="42">
        <v>44</v>
      </c>
      <c r="K40" s="42">
        <v>23</v>
      </c>
      <c r="L40" s="42">
        <v>13</v>
      </c>
      <c r="M40" s="42">
        <v>74</v>
      </c>
      <c r="N40" s="43">
        <v>45</v>
      </c>
      <c r="O40" s="44">
        <f t="shared" si="7"/>
        <v>0.39285714285714285</v>
      </c>
      <c r="P40" s="27">
        <f t="shared" si="8"/>
        <v>0.69841269841269837</v>
      </c>
      <c r="Q40" s="27">
        <f t="shared" si="9"/>
        <v>0.3108108108108108</v>
      </c>
      <c r="R40" s="27">
        <f t="shared" si="10"/>
        <v>0.54166666666666663</v>
      </c>
      <c r="S40" s="27">
        <f t="shared" si="11"/>
        <v>0.46250000000000002</v>
      </c>
      <c r="T40" s="45">
        <f t="shared" si="12"/>
        <v>0.23809523809523808</v>
      </c>
      <c r="U40" s="46"/>
    </row>
    <row r="41" spans="1:21">
      <c r="A41" s="28" t="s">
        <v>72</v>
      </c>
      <c r="B41" s="53">
        <v>0.99998598859816001</v>
      </c>
      <c r="C41" s="28" t="s">
        <v>169</v>
      </c>
      <c r="D41" s="53">
        <v>0.99262459279231496</v>
      </c>
      <c r="E41" s="55" t="s">
        <v>170</v>
      </c>
      <c r="F41" s="53">
        <v>0.98917570884511496</v>
      </c>
      <c r="G41" s="55" t="s">
        <v>171</v>
      </c>
      <c r="H41" s="53">
        <v>0.76312304191317504</v>
      </c>
      <c r="I41" s="4">
        <v>0</v>
      </c>
      <c r="J41" s="5">
        <v>1</v>
      </c>
      <c r="K41" s="5">
        <v>0</v>
      </c>
      <c r="L41" s="5">
        <v>0</v>
      </c>
      <c r="M41" s="5">
        <v>0</v>
      </c>
      <c r="N41" s="6">
        <v>0</v>
      </c>
      <c r="O41" s="11">
        <f t="shared" si="7"/>
        <v>0</v>
      </c>
      <c r="P41" s="12">
        <f t="shared" si="8"/>
        <v>1.5873015873015872E-2</v>
      </c>
      <c r="Q41" s="27">
        <f t="shared" si="9"/>
        <v>0</v>
      </c>
      <c r="R41" s="27">
        <f t="shared" si="10"/>
        <v>0</v>
      </c>
      <c r="S41" s="27">
        <f t="shared" si="11"/>
        <v>0</v>
      </c>
      <c r="T41" s="45">
        <f t="shared" si="12"/>
        <v>0</v>
      </c>
      <c r="U41" s="10"/>
    </row>
    <row r="42" spans="1:21">
      <c r="A42" s="28" t="s">
        <v>90</v>
      </c>
      <c r="B42" s="53">
        <v>0.99998581680058196</v>
      </c>
      <c r="C42" s="28" t="s">
        <v>99</v>
      </c>
      <c r="D42" s="53">
        <v>0.996888341276297</v>
      </c>
      <c r="E42" s="55" t="s">
        <v>100</v>
      </c>
      <c r="F42" s="53">
        <v>0.97991925849746897</v>
      </c>
      <c r="G42" s="28" t="s">
        <v>93</v>
      </c>
      <c r="H42" s="53">
        <v>0.95945256688371205</v>
      </c>
      <c r="I42" s="4">
        <v>2</v>
      </c>
      <c r="J42" s="5">
        <v>5</v>
      </c>
      <c r="K42" s="5">
        <v>18</v>
      </c>
      <c r="L42" s="5">
        <v>11</v>
      </c>
      <c r="M42" s="5">
        <v>76</v>
      </c>
      <c r="N42" s="6">
        <v>58</v>
      </c>
      <c r="O42" s="11">
        <f t="shared" si="7"/>
        <v>7.1428571428571425E-2</v>
      </c>
      <c r="P42" s="12">
        <f t="shared" si="8"/>
        <v>7.9365079365079361E-2</v>
      </c>
      <c r="Q42" s="27">
        <f t="shared" si="9"/>
        <v>0.24324324324324326</v>
      </c>
      <c r="R42" s="27">
        <f t="shared" si="10"/>
        <v>0.45833333333333331</v>
      </c>
      <c r="S42" s="27">
        <f t="shared" si="11"/>
        <v>0.47499999999999998</v>
      </c>
      <c r="T42" s="45">
        <f t="shared" si="12"/>
        <v>0.30687830687830686</v>
      </c>
      <c r="U42" s="10"/>
    </row>
    <row r="43" spans="1:21">
      <c r="A43" s="28" t="s">
        <v>90</v>
      </c>
      <c r="B43" s="53">
        <v>0.99998985205149005</v>
      </c>
      <c r="C43" s="28" t="s">
        <v>115</v>
      </c>
      <c r="D43" s="53">
        <v>0.996535365744184</v>
      </c>
      <c r="E43" s="55" t="s">
        <v>172</v>
      </c>
      <c r="F43" s="53">
        <v>0.58226593652734004</v>
      </c>
      <c r="G43" s="55" t="s">
        <v>173</v>
      </c>
      <c r="H43" s="53">
        <v>0.569356217179671</v>
      </c>
      <c r="I43" s="4">
        <v>0</v>
      </c>
      <c r="J43" s="5">
        <v>0</v>
      </c>
      <c r="K43" s="5">
        <v>0</v>
      </c>
      <c r="L43" s="5">
        <v>0</v>
      </c>
      <c r="M43" s="5">
        <v>1</v>
      </c>
      <c r="N43" s="6">
        <v>0</v>
      </c>
      <c r="O43" s="11">
        <f t="shared" si="7"/>
        <v>0</v>
      </c>
      <c r="P43" s="12">
        <f t="shared" si="8"/>
        <v>0</v>
      </c>
      <c r="Q43" s="27">
        <f t="shared" si="9"/>
        <v>0</v>
      </c>
      <c r="R43" s="27">
        <f t="shared" si="10"/>
        <v>0</v>
      </c>
      <c r="S43" s="27">
        <f t="shared" si="11"/>
        <v>6.2500000000000003E-3</v>
      </c>
      <c r="T43" s="45">
        <f t="shared" si="12"/>
        <v>0</v>
      </c>
      <c r="U43" s="10"/>
    </row>
    <row r="44" spans="1:21">
      <c r="A44" s="28" t="s">
        <v>90</v>
      </c>
      <c r="B44" s="53">
        <v>0.99998102338005801</v>
      </c>
      <c r="C44" s="28" t="s">
        <v>115</v>
      </c>
      <c r="D44" s="53">
        <v>0.99403671140952399</v>
      </c>
      <c r="E44" s="55" t="s">
        <v>116</v>
      </c>
      <c r="F44" s="53">
        <v>0.96713701767873494</v>
      </c>
      <c r="G44" s="28" t="s">
        <v>93</v>
      </c>
      <c r="H44" s="53">
        <v>0.96564886947898798</v>
      </c>
      <c r="I44" s="4">
        <v>2</v>
      </c>
      <c r="J44" s="5">
        <v>37</v>
      </c>
      <c r="K44" s="5">
        <v>44</v>
      </c>
      <c r="L44" s="5">
        <v>17</v>
      </c>
      <c r="M44" s="5">
        <v>52</v>
      </c>
      <c r="N44" s="6">
        <v>112</v>
      </c>
      <c r="O44" s="11">
        <f t="shared" si="7"/>
        <v>7.1428571428571425E-2</v>
      </c>
      <c r="P44" s="12">
        <f t="shared" si="8"/>
        <v>0.58730158730158732</v>
      </c>
      <c r="Q44" s="27">
        <f t="shared" si="9"/>
        <v>0.59459459459459463</v>
      </c>
      <c r="R44" s="27">
        <f t="shared" si="10"/>
        <v>0.70833333333333337</v>
      </c>
      <c r="S44" s="27">
        <f t="shared" si="11"/>
        <v>0.32500000000000001</v>
      </c>
      <c r="T44" s="45">
        <f t="shared" si="12"/>
        <v>0.59259259259259256</v>
      </c>
      <c r="U44" s="10"/>
    </row>
    <row r="45" spans="1:21">
      <c r="A45" s="28" t="s">
        <v>90</v>
      </c>
      <c r="B45" s="53">
        <v>0.99998203306140698</v>
      </c>
      <c r="C45" s="28" t="s">
        <v>91</v>
      </c>
      <c r="D45" s="53">
        <v>0.99914152570008996</v>
      </c>
      <c r="E45" s="55" t="s">
        <v>96</v>
      </c>
      <c r="F45" s="53">
        <v>0.98400244222203603</v>
      </c>
      <c r="G45" s="55" t="s">
        <v>97</v>
      </c>
      <c r="H45" s="53">
        <v>0.96228674596749197</v>
      </c>
      <c r="I45" s="4">
        <v>0</v>
      </c>
      <c r="J45" s="5">
        <v>7</v>
      </c>
      <c r="K45" s="5">
        <v>10</v>
      </c>
      <c r="L45" s="5">
        <v>3</v>
      </c>
      <c r="M45" s="5">
        <v>12</v>
      </c>
      <c r="N45" s="6">
        <v>41</v>
      </c>
      <c r="O45" s="11">
        <f t="shared" si="7"/>
        <v>0</v>
      </c>
      <c r="P45" s="12">
        <f t="shared" si="8"/>
        <v>0.1111111111111111</v>
      </c>
      <c r="Q45" s="27">
        <f t="shared" si="9"/>
        <v>0.13513513513513514</v>
      </c>
      <c r="R45" s="27">
        <f t="shared" si="10"/>
        <v>0.125</v>
      </c>
      <c r="S45" s="27">
        <f t="shared" si="11"/>
        <v>7.4999999999999997E-2</v>
      </c>
      <c r="T45" s="45">
        <f t="shared" si="12"/>
        <v>0.21693121693121692</v>
      </c>
      <c r="U45" s="10"/>
    </row>
    <row r="46" spans="1:21">
      <c r="A46" s="28" t="s">
        <v>90</v>
      </c>
      <c r="B46" s="56">
        <v>0.98653675128150697</v>
      </c>
      <c r="C46" s="28" t="s">
        <v>91</v>
      </c>
      <c r="D46" s="56">
        <v>0.88543520303870704</v>
      </c>
      <c r="E46" s="55" t="s">
        <v>96</v>
      </c>
      <c r="F46" s="56">
        <v>0.46447943273362402</v>
      </c>
      <c r="G46" s="28" t="s">
        <v>147</v>
      </c>
      <c r="H46" s="56">
        <v>0.41154208167452799</v>
      </c>
      <c r="I46" s="4">
        <v>0</v>
      </c>
      <c r="J46" s="5">
        <v>6</v>
      </c>
      <c r="K46" s="5">
        <v>0</v>
      </c>
      <c r="L46" s="5">
        <v>1</v>
      </c>
      <c r="M46" s="5">
        <v>0</v>
      </c>
      <c r="N46" s="6">
        <v>0</v>
      </c>
      <c r="O46" s="11">
        <f t="shared" si="7"/>
        <v>0</v>
      </c>
      <c r="P46" s="12">
        <f t="shared" si="8"/>
        <v>9.5238095238095233E-2</v>
      </c>
      <c r="Q46" s="27">
        <f t="shared" si="9"/>
        <v>0</v>
      </c>
      <c r="R46" s="27">
        <f t="shared" si="10"/>
        <v>4.1666666666666664E-2</v>
      </c>
      <c r="S46" s="27">
        <f t="shared" si="11"/>
        <v>0</v>
      </c>
      <c r="T46" s="45">
        <f t="shared" si="12"/>
        <v>0</v>
      </c>
      <c r="U46" s="10"/>
    </row>
    <row r="47" spans="1:21">
      <c r="A47" s="28" t="s">
        <v>90</v>
      </c>
      <c r="B47" s="56">
        <v>0.99996997295082002</v>
      </c>
      <c r="C47" s="28" t="s">
        <v>91</v>
      </c>
      <c r="D47" s="56">
        <v>0.99862507607518602</v>
      </c>
      <c r="E47" s="55" t="s">
        <v>96</v>
      </c>
      <c r="F47" s="56">
        <v>0.86068990174733695</v>
      </c>
      <c r="G47" s="28" t="s">
        <v>151</v>
      </c>
      <c r="H47" s="56">
        <v>8.5082832245491097E-2</v>
      </c>
      <c r="I47" s="4">
        <v>0</v>
      </c>
      <c r="J47" s="5">
        <v>0</v>
      </c>
      <c r="K47" s="5">
        <v>0</v>
      </c>
      <c r="L47" s="5">
        <v>0</v>
      </c>
      <c r="M47" s="5">
        <v>0</v>
      </c>
      <c r="N47" s="6">
        <v>3</v>
      </c>
      <c r="O47" s="11">
        <f t="shared" si="7"/>
        <v>0</v>
      </c>
      <c r="P47" s="12">
        <f t="shared" si="8"/>
        <v>0</v>
      </c>
      <c r="Q47" s="27">
        <f t="shared" si="9"/>
        <v>0</v>
      </c>
      <c r="R47" s="27">
        <f t="shared" si="10"/>
        <v>0</v>
      </c>
      <c r="S47" s="27">
        <f t="shared" si="11"/>
        <v>0</v>
      </c>
      <c r="T47" s="45">
        <f t="shared" si="12"/>
        <v>1.5873015873015872E-2</v>
      </c>
      <c r="U47" s="10"/>
    </row>
    <row r="48" spans="1:21">
      <c r="A48" s="28" t="s">
        <v>90</v>
      </c>
      <c r="B48" s="56">
        <v>0.99993997840136795</v>
      </c>
      <c r="C48" s="28" t="s">
        <v>91</v>
      </c>
      <c r="D48" s="56">
        <v>0.99757983333707001</v>
      </c>
      <c r="E48" s="55" t="s">
        <v>158</v>
      </c>
      <c r="F48" s="56">
        <v>0.936425230107233</v>
      </c>
      <c r="G48" s="28" t="s">
        <v>147</v>
      </c>
      <c r="H48" s="56">
        <v>0.93637073174475904</v>
      </c>
      <c r="I48" s="4">
        <v>0</v>
      </c>
      <c r="J48" s="5">
        <v>0</v>
      </c>
      <c r="K48" s="5">
        <v>1</v>
      </c>
      <c r="L48" s="5">
        <v>0</v>
      </c>
      <c r="M48" s="5">
        <v>0</v>
      </c>
      <c r="N48" s="6">
        <v>1</v>
      </c>
      <c r="O48" s="11">
        <f t="shared" si="7"/>
        <v>0</v>
      </c>
      <c r="P48" s="12">
        <f t="shared" si="8"/>
        <v>0</v>
      </c>
      <c r="Q48" s="27">
        <f t="shared" si="9"/>
        <v>1.3513513513513514E-2</v>
      </c>
      <c r="R48" s="27">
        <f t="shared" si="10"/>
        <v>0</v>
      </c>
      <c r="S48" s="27">
        <f t="shared" si="11"/>
        <v>0</v>
      </c>
      <c r="T48" s="45">
        <f t="shared" si="12"/>
        <v>5.2910052910052907E-3</v>
      </c>
      <c r="U48" s="10"/>
    </row>
    <row r="49" spans="1:21">
      <c r="A49" s="28" t="s">
        <v>90</v>
      </c>
      <c r="B49" s="56">
        <v>0.99919347541593395</v>
      </c>
      <c r="C49" s="28" t="s">
        <v>91</v>
      </c>
      <c r="D49" s="56">
        <v>0.98730872220682797</v>
      </c>
      <c r="E49" s="55" t="s">
        <v>158</v>
      </c>
      <c r="F49" s="56">
        <v>0.86575094860245305</v>
      </c>
      <c r="G49" s="28" t="s">
        <v>151</v>
      </c>
      <c r="H49" s="56">
        <v>9.8802734251591404E-2</v>
      </c>
      <c r="I49" s="4">
        <v>0</v>
      </c>
      <c r="J49" s="5">
        <v>0</v>
      </c>
      <c r="K49" s="5">
        <v>0</v>
      </c>
      <c r="L49" s="5">
        <v>0</v>
      </c>
      <c r="M49" s="5">
        <v>0</v>
      </c>
      <c r="N49" s="6">
        <v>0</v>
      </c>
      <c r="O49" s="11">
        <f t="shared" si="7"/>
        <v>0</v>
      </c>
      <c r="P49" s="12">
        <f t="shared" si="8"/>
        <v>0</v>
      </c>
      <c r="Q49" s="27">
        <f t="shared" si="9"/>
        <v>0</v>
      </c>
      <c r="R49" s="27">
        <f t="shared" si="10"/>
        <v>0</v>
      </c>
      <c r="S49" s="27">
        <f t="shared" si="11"/>
        <v>0</v>
      </c>
      <c r="T49" s="45">
        <f t="shared" si="12"/>
        <v>0</v>
      </c>
      <c r="U49" s="10"/>
    </row>
    <row r="50" spans="1:21">
      <c r="A50" s="28" t="s">
        <v>90</v>
      </c>
      <c r="B50" s="53">
        <v>0.99993360200444403</v>
      </c>
      <c r="C50" s="28" t="s">
        <v>91</v>
      </c>
      <c r="D50" s="53">
        <v>0.99792537501549505</v>
      </c>
      <c r="E50" s="55" t="s">
        <v>159</v>
      </c>
      <c r="F50" s="53">
        <v>0.91516857106762695</v>
      </c>
      <c r="G50" s="55" t="s">
        <v>160</v>
      </c>
      <c r="H50" s="53">
        <v>0.90574877652002095</v>
      </c>
      <c r="I50" s="4">
        <v>0</v>
      </c>
      <c r="J50" s="5">
        <v>2</v>
      </c>
      <c r="K50" s="5">
        <v>0</v>
      </c>
      <c r="L50" s="5">
        <v>0</v>
      </c>
      <c r="M50" s="5">
        <v>0</v>
      </c>
      <c r="N50" s="6">
        <v>0</v>
      </c>
      <c r="O50" s="11">
        <f t="shared" si="7"/>
        <v>0</v>
      </c>
      <c r="P50" s="12">
        <f t="shared" si="8"/>
        <v>3.1746031746031744E-2</v>
      </c>
      <c r="Q50" s="27">
        <f t="shared" si="9"/>
        <v>0</v>
      </c>
      <c r="R50" s="27">
        <f t="shared" si="10"/>
        <v>0</v>
      </c>
      <c r="S50" s="27">
        <f t="shared" si="11"/>
        <v>0</v>
      </c>
      <c r="T50" s="45">
        <f t="shared" si="12"/>
        <v>0</v>
      </c>
      <c r="U50" s="10"/>
    </row>
    <row r="51" spans="1:21">
      <c r="A51" s="28" t="s">
        <v>90</v>
      </c>
      <c r="B51" s="53">
        <v>0.99995465622805901</v>
      </c>
      <c r="C51" s="28" t="s">
        <v>91</v>
      </c>
      <c r="D51" s="53">
        <v>0.99833062495920299</v>
      </c>
      <c r="E51" s="55" t="s">
        <v>161</v>
      </c>
      <c r="F51" s="53">
        <v>0.92146950058002597</v>
      </c>
      <c r="G51" s="55" t="s">
        <v>162</v>
      </c>
      <c r="H51" s="53">
        <v>0.84654323813091004</v>
      </c>
      <c r="I51" s="4">
        <v>0</v>
      </c>
      <c r="J51" s="5">
        <v>0</v>
      </c>
      <c r="K51" s="5">
        <v>1</v>
      </c>
      <c r="L51" s="5">
        <v>1</v>
      </c>
      <c r="M51" s="5">
        <v>0</v>
      </c>
      <c r="N51" s="6">
        <v>0</v>
      </c>
      <c r="O51" s="11">
        <f t="shared" si="7"/>
        <v>0</v>
      </c>
      <c r="P51" s="12">
        <f t="shared" si="8"/>
        <v>0</v>
      </c>
      <c r="Q51" s="27">
        <f t="shared" si="9"/>
        <v>1.3513513513513514E-2</v>
      </c>
      <c r="R51" s="27">
        <f t="shared" si="10"/>
        <v>4.1666666666666664E-2</v>
      </c>
      <c r="S51" s="27">
        <f t="shared" si="11"/>
        <v>0</v>
      </c>
      <c r="T51" s="45">
        <f t="shared" si="12"/>
        <v>0</v>
      </c>
      <c r="U51" s="10"/>
    </row>
    <row r="52" spans="1:21">
      <c r="A52" s="28" t="s">
        <v>90</v>
      </c>
      <c r="B52" s="53">
        <v>0.99998190316374902</v>
      </c>
      <c r="C52" s="28" t="s">
        <v>91</v>
      </c>
      <c r="D52" s="53">
        <v>0.99913919070907198</v>
      </c>
      <c r="E52" s="55" t="s">
        <v>92</v>
      </c>
      <c r="F52" s="53">
        <v>0.80209999246768604</v>
      </c>
      <c r="G52" s="28" t="s">
        <v>93</v>
      </c>
      <c r="H52" s="53">
        <v>0.73529316158000402</v>
      </c>
      <c r="I52" s="4">
        <v>1</v>
      </c>
      <c r="J52" s="5">
        <v>37</v>
      </c>
      <c r="K52" s="5">
        <v>3</v>
      </c>
      <c r="L52" s="5">
        <v>2</v>
      </c>
      <c r="M52" s="5">
        <v>7</v>
      </c>
      <c r="N52" s="6">
        <v>32</v>
      </c>
      <c r="O52" s="11">
        <f t="shared" si="7"/>
        <v>3.5714285714285712E-2</v>
      </c>
      <c r="P52" s="12">
        <f t="shared" si="8"/>
        <v>0.58730158730158732</v>
      </c>
      <c r="Q52" s="27">
        <f t="shared" si="9"/>
        <v>4.0540540540540543E-2</v>
      </c>
      <c r="R52" s="27">
        <f t="shared" si="10"/>
        <v>8.3333333333333329E-2</v>
      </c>
      <c r="S52" s="27">
        <f t="shared" si="11"/>
        <v>4.3749999999999997E-2</v>
      </c>
      <c r="T52" s="45">
        <f t="shared" si="12"/>
        <v>0.1693121693121693</v>
      </c>
      <c r="U52" s="10"/>
    </row>
    <row r="53" spans="1:21">
      <c r="A53" s="28" t="s">
        <v>90</v>
      </c>
      <c r="B53" s="53">
        <v>0.99999524051132604</v>
      </c>
      <c r="C53" s="28" t="s">
        <v>112</v>
      </c>
      <c r="D53" s="53">
        <v>0.99859552719636302</v>
      </c>
      <c r="E53" s="55" t="s">
        <v>113</v>
      </c>
      <c r="F53" s="53">
        <v>0.995721568676874</v>
      </c>
      <c r="G53" s="55" t="s">
        <v>114</v>
      </c>
      <c r="H53" s="53">
        <v>0.99564008215816802</v>
      </c>
      <c r="I53" s="4">
        <v>3</v>
      </c>
      <c r="J53" s="5">
        <v>9</v>
      </c>
      <c r="K53" s="5">
        <v>18</v>
      </c>
      <c r="L53" s="5">
        <v>4</v>
      </c>
      <c r="M53" s="5">
        <v>30</v>
      </c>
      <c r="N53" s="6">
        <v>109</v>
      </c>
      <c r="O53" s="11">
        <f t="shared" si="7"/>
        <v>0.10714285714285714</v>
      </c>
      <c r="P53" s="12">
        <f t="shared" si="8"/>
        <v>0.14285714285714285</v>
      </c>
      <c r="Q53" s="27">
        <f t="shared" si="9"/>
        <v>0.24324324324324326</v>
      </c>
      <c r="R53" s="27">
        <f t="shared" si="10"/>
        <v>0.16666666666666666</v>
      </c>
      <c r="S53" s="27">
        <f t="shared" si="11"/>
        <v>0.1875</v>
      </c>
      <c r="T53" s="45">
        <f t="shared" si="12"/>
        <v>0.57671957671957674</v>
      </c>
      <c r="U53" s="10"/>
    </row>
    <row r="54" spans="1:21">
      <c r="A54" s="28" t="s">
        <v>101</v>
      </c>
      <c r="B54" s="53">
        <v>0.99966242699059404</v>
      </c>
      <c r="C54" s="28" t="s">
        <v>102</v>
      </c>
      <c r="D54" s="53">
        <v>0.99863680000239896</v>
      </c>
      <c r="E54" s="55" t="s">
        <v>103</v>
      </c>
      <c r="F54" s="53">
        <v>0.97842729246627003</v>
      </c>
      <c r="G54" s="55" t="s">
        <v>104</v>
      </c>
      <c r="H54" s="53">
        <v>0.89469804278199705</v>
      </c>
      <c r="I54" s="4">
        <v>0</v>
      </c>
      <c r="J54" s="5">
        <v>13</v>
      </c>
      <c r="K54" s="5">
        <v>15</v>
      </c>
      <c r="L54" s="5">
        <v>4</v>
      </c>
      <c r="M54" s="5">
        <v>14</v>
      </c>
      <c r="N54" s="6">
        <v>66</v>
      </c>
      <c r="O54" s="11">
        <f t="shared" si="7"/>
        <v>0</v>
      </c>
      <c r="P54" s="12">
        <f t="shared" si="8"/>
        <v>0.20634920634920634</v>
      </c>
      <c r="Q54" s="27">
        <f t="shared" si="9"/>
        <v>0.20270270270270271</v>
      </c>
      <c r="R54" s="27">
        <f t="shared" si="10"/>
        <v>0.16666666666666666</v>
      </c>
      <c r="S54" s="27">
        <f t="shared" si="11"/>
        <v>8.7499999999999994E-2</v>
      </c>
      <c r="T54" s="45">
        <f t="shared" si="12"/>
        <v>0.34920634920634919</v>
      </c>
      <c r="U54" s="10"/>
    </row>
    <row r="55" spans="1:21" ht="17" thickBot="1">
      <c r="A55" s="28" t="s">
        <v>174</v>
      </c>
      <c r="B55" s="53">
        <v>0.66413489169156403</v>
      </c>
      <c r="C55" s="28" t="s">
        <v>175</v>
      </c>
      <c r="D55" s="53">
        <v>0.50168993975756804</v>
      </c>
      <c r="E55" s="55" t="s">
        <v>176</v>
      </c>
      <c r="F55" s="53">
        <v>0.34381897348180901</v>
      </c>
      <c r="G55" s="28" t="s">
        <v>93</v>
      </c>
      <c r="H55" s="53">
        <v>7.3997053806220098E-2</v>
      </c>
      <c r="I55" s="7">
        <v>0</v>
      </c>
      <c r="J55" s="8">
        <v>1</v>
      </c>
      <c r="K55" s="8">
        <v>0</v>
      </c>
      <c r="L55" s="8">
        <v>0</v>
      </c>
      <c r="M55" s="8">
        <v>0</v>
      </c>
      <c r="N55" s="9">
        <v>0</v>
      </c>
      <c r="O55" s="14">
        <f t="shared" si="7"/>
        <v>0</v>
      </c>
      <c r="P55" s="15">
        <f t="shared" si="8"/>
        <v>1.5873015873015872E-2</v>
      </c>
      <c r="Q55" s="70">
        <f t="shared" si="9"/>
        <v>0</v>
      </c>
      <c r="R55" s="70">
        <f t="shared" si="10"/>
        <v>0</v>
      </c>
      <c r="S55" s="70">
        <f t="shared" si="11"/>
        <v>0</v>
      </c>
      <c r="T55" s="71">
        <f t="shared" si="12"/>
        <v>0</v>
      </c>
      <c r="U55" s="10"/>
    </row>
    <row r="56" spans="1:21">
      <c r="H56" s="28" t="s">
        <v>250</v>
      </c>
      <c r="I56" s="66">
        <v>28</v>
      </c>
      <c r="J56" s="5">
        <v>63</v>
      </c>
      <c r="K56" s="5">
        <v>74</v>
      </c>
      <c r="L56" s="5">
        <v>24</v>
      </c>
      <c r="M56" s="5">
        <v>160</v>
      </c>
      <c r="N56" s="67">
        <v>189</v>
      </c>
      <c r="O56" s="5"/>
      <c r="P56" s="5"/>
      <c r="Q56" s="42"/>
      <c r="R56" s="42"/>
      <c r="S56" s="42"/>
      <c r="T56" s="42"/>
    </row>
    <row r="57" spans="1:21">
      <c r="H57" s="28" t="s">
        <v>251</v>
      </c>
      <c r="I57" s="63">
        <f>COUNTIF(I2:I55, "&gt;0")</f>
        <v>28</v>
      </c>
      <c r="J57" s="64">
        <f t="shared" ref="J57:N57" si="13">COUNTIF(J2:J55, "&gt;0")</f>
        <v>37</v>
      </c>
      <c r="K57" s="64">
        <f t="shared" si="13"/>
        <v>32</v>
      </c>
      <c r="L57" s="64">
        <f t="shared" si="13"/>
        <v>33</v>
      </c>
      <c r="M57" s="64">
        <f t="shared" si="13"/>
        <v>36</v>
      </c>
      <c r="N57" s="65">
        <f t="shared" si="13"/>
        <v>37</v>
      </c>
    </row>
    <row r="82" spans="2:8">
      <c r="B82" s="48"/>
      <c r="D82" s="48"/>
      <c r="F82" s="48"/>
      <c r="H82" s="48"/>
    </row>
    <row r="83" spans="2:8">
      <c r="B83" s="48"/>
      <c r="D83" s="48"/>
      <c r="F83" s="48"/>
      <c r="H83" s="48"/>
    </row>
    <row r="84" spans="2:8">
      <c r="B84" s="48"/>
      <c r="D84" s="48"/>
      <c r="F84" s="48"/>
      <c r="H84" s="48"/>
    </row>
    <row r="85" spans="2:8">
      <c r="B85" s="48"/>
      <c r="D85" s="48"/>
      <c r="F85" s="48"/>
      <c r="H85" s="48"/>
    </row>
    <row r="86" spans="2:8">
      <c r="B86" s="48"/>
      <c r="D86" s="48"/>
      <c r="F86" s="48"/>
      <c r="H86" s="48"/>
    </row>
    <row r="87" spans="2:8">
      <c r="B87" s="48"/>
      <c r="D87" s="48"/>
      <c r="F87" s="48"/>
      <c r="H87" s="48"/>
    </row>
    <row r="88" spans="2:8">
      <c r="B88" s="48"/>
      <c r="D88" s="48"/>
      <c r="F88" s="48"/>
      <c r="H88" s="48"/>
    </row>
    <row r="89" spans="2:8">
      <c r="B89" s="48"/>
      <c r="D89" s="48"/>
      <c r="F89" s="48"/>
      <c r="H89" s="48"/>
    </row>
    <row r="90" spans="2:8">
      <c r="B90" s="48"/>
      <c r="D90" s="48"/>
      <c r="F90" s="48"/>
      <c r="H90" s="48"/>
    </row>
    <row r="91" spans="2:8">
      <c r="B91" s="48"/>
      <c r="D91" s="48"/>
      <c r="F91" s="48"/>
      <c r="H91" s="48"/>
    </row>
    <row r="92" spans="2:8">
      <c r="B92" s="48"/>
      <c r="D92" s="48"/>
      <c r="F92" s="48"/>
      <c r="H92" s="48"/>
    </row>
    <row r="93" spans="2:8">
      <c r="B93" s="48"/>
      <c r="D93" s="48"/>
      <c r="F93" s="48"/>
      <c r="H93" s="48"/>
    </row>
    <row r="94" spans="2:8">
      <c r="B94" s="48"/>
      <c r="D94" s="48"/>
      <c r="F94" s="48"/>
      <c r="H94" s="48"/>
    </row>
    <row r="137" spans="2:8">
      <c r="B137" s="49">
        <v>0.99999715052405902</v>
      </c>
      <c r="D137" s="49">
        <v>0.99981063293220696</v>
      </c>
      <c r="F137" s="49">
        <v>0.99804580193630998</v>
      </c>
      <c r="H137" s="49">
        <v>0.99801620033681804</v>
      </c>
    </row>
  </sheetData>
  <sortState ref="A2:U55">
    <sortCondition ref="A2:A55"/>
    <sortCondition ref="C2:C55"/>
    <sortCondition ref="E2:E55"/>
    <sortCondition ref="G2:G55"/>
  </sortState>
  <pageMargins left="0.7" right="0.7" top="0.75" bottom="0.75" header="0.3" footer="0.3"/>
  <pageSetup paperSize="9" orientation="portrait" horizontalDpi="0" verticalDpi="0"/>
  <ignoredErrors>
    <ignoredError sqref="I57:N5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F0BD-3A59-FC45-BD31-03A9DA74703B}">
  <dimension ref="A1:R62"/>
  <sheetViews>
    <sheetView tabSelected="1" workbookViewId="0">
      <pane ySplit="2" topLeftCell="A3" activePane="bottomLeft" state="frozen"/>
      <selection pane="bottomLeft" activeCell="A51" sqref="A51"/>
    </sheetView>
  </sheetViews>
  <sheetFormatPr baseColWidth="10" defaultRowHeight="16"/>
  <cols>
    <col min="1" max="1" width="43.1640625" customWidth="1"/>
    <col min="14" max="14" width="12" bestFit="1" customWidth="1"/>
  </cols>
  <sheetData>
    <row r="1" spans="1:18">
      <c r="A1" t="s">
        <v>0</v>
      </c>
      <c r="B1" s="1" t="s">
        <v>58</v>
      </c>
      <c r="C1" s="2" t="s">
        <v>58</v>
      </c>
      <c r="D1" s="2" t="s">
        <v>58</v>
      </c>
      <c r="E1" s="2" t="s">
        <v>63</v>
      </c>
      <c r="F1" s="2" t="s">
        <v>63</v>
      </c>
      <c r="G1" s="3" t="s">
        <v>63</v>
      </c>
      <c r="H1" s="1" t="str">
        <f>B1</f>
        <v>Laos</v>
      </c>
      <c r="I1" s="2" t="str">
        <f t="shared" ref="I1:M3" si="0">C1</f>
        <v>Laos</v>
      </c>
      <c r="J1" s="2" t="str">
        <f t="shared" si="0"/>
        <v>Laos</v>
      </c>
      <c r="K1" s="2" t="str">
        <f t="shared" si="0"/>
        <v>Vietnam</v>
      </c>
      <c r="L1" s="2" t="str">
        <f t="shared" si="0"/>
        <v>Vietnam</v>
      </c>
      <c r="M1" s="3" t="str">
        <f t="shared" si="0"/>
        <v>Vietnam</v>
      </c>
    </row>
    <row r="2" spans="1:18">
      <c r="A2" t="s">
        <v>1</v>
      </c>
      <c r="B2" s="4" t="s">
        <v>59</v>
      </c>
      <c r="C2" s="5" t="s">
        <v>60</v>
      </c>
      <c r="D2" s="5" t="s">
        <v>61</v>
      </c>
      <c r="E2" s="5" t="s">
        <v>64</v>
      </c>
      <c r="F2" s="5" t="s">
        <v>65</v>
      </c>
      <c r="G2" s="6" t="s">
        <v>66</v>
      </c>
      <c r="H2" s="4" t="str">
        <f t="shared" ref="H2:H3" si="1">B2</f>
        <v>LL</v>
      </c>
      <c r="I2" s="5" t="str">
        <f t="shared" si="0"/>
        <v>PST</v>
      </c>
      <c r="J2" s="5" t="str">
        <f t="shared" si="0"/>
        <v>XS</v>
      </c>
      <c r="K2" s="5" t="str">
        <f t="shared" si="0"/>
        <v>BM</v>
      </c>
      <c r="L2" s="5" t="str">
        <f t="shared" si="0"/>
        <v>HSL</v>
      </c>
      <c r="M2" s="6" t="str">
        <f t="shared" si="0"/>
        <v>QNSL</v>
      </c>
    </row>
    <row r="3" spans="1:18" ht="17" thickBot="1">
      <c r="A3" t="s">
        <v>3</v>
      </c>
      <c r="B3" s="7">
        <v>28</v>
      </c>
      <c r="C3" s="8">
        <v>63</v>
      </c>
      <c r="D3" s="8">
        <v>74</v>
      </c>
      <c r="E3" s="8">
        <v>24</v>
      </c>
      <c r="F3" s="8">
        <v>160</v>
      </c>
      <c r="G3" s="9">
        <v>189</v>
      </c>
      <c r="H3" s="7">
        <f t="shared" si="1"/>
        <v>28</v>
      </c>
      <c r="I3" s="8">
        <f t="shared" si="0"/>
        <v>63</v>
      </c>
      <c r="J3" s="8">
        <f t="shared" si="0"/>
        <v>74</v>
      </c>
      <c r="K3" s="8">
        <f t="shared" si="0"/>
        <v>24</v>
      </c>
      <c r="L3" s="8">
        <f t="shared" si="0"/>
        <v>160</v>
      </c>
      <c r="M3" s="9">
        <f t="shared" si="0"/>
        <v>189</v>
      </c>
      <c r="N3" t="s">
        <v>67</v>
      </c>
      <c r="O3" t="s">
        <v>68</v>
      </c>
    </row>
    <row r="4" spans="1:18">
      <c r="A4" s="17" t="s">
        <v>42</v>
      </c>
      <c r="B4" s="18">
        <v>11</v>
      </c>
      <c r="C4" s="19">
        <v>44</v>
      </c>
      <c r="D4" s="19">
        <v>23</v>
      </c>
      <c r="E4" s="19">
        <v>13</v>
      </c>
      <c r="F4" s="19">
        <v>74</v>
      </c>
      <c r="G4" s="20">
        <v>45</v>
      </c>
      <c r="H4" s="21">
        <f t="shared" ref="H4:M6" si="2">B4/B$3</f>
        <v>0.39285714285714285</v>
      </c>
      <c r="I4" s="22">
        <f t="shared" si="2"/>
        <v>0.69841269841269837</v>
      </c>
      <c r="J4" s="22">
        <f t="shared" si="2"/>
        <v>0.3108108108108108</v>
      </c>
      <c r="K4" s="22">
        <f t="shared" si="2"/>
        <v>0.54166666666666663</v>
      </c>
      <c r="L4" s="22">
        <f t="shared" si="2"/>
        <v>0.46250000000000002</v>
      </c>
      <c r="M4" s="23">
        <f t="shared" si="2"/>
        <v>0.23809523809523808</v>
      </c>
      <c r="N4" s="24">
        <f t="shared" ref="N4:N6" si="3">SUM(B4:G4)</f>
        <v>210</v>
      </c>
    </row>
    <row r="5" spans="1:18">
      <c r="A5" s="17" t="s">
        <v>14</v>
      </c>
      <c r="B5" s="18">
        <v>2</v>
      </c>
      <c r="C5" s="19">
        <v>2</v>
      </c>
      <c r="D5" s="19">
        <v>7</v>
      </c>
      <c r="E5" s="19">
        <v>7</v>
      </c>
      <c r="F5" s="19">
        <v>19</v>
      </c>
      <c r="G5" s="20">
        <v>34</v>
      </c>
      <c r="H5" s="21">
        <f t="shared" si="2"/>
        <v>7.1428571428571425E-2</v>
      </c>
      <c r="I5" s="22">
        <f t="shared" si="2"/>
        <v>3.1746031746031744E-2</v>
      </c>
      <c r="J5" s="22">
        <f t="shared" si="2"/>
        <v>9.45945945945946E-2</v>
      </c>
      <c r="K5" s="22">
        <f t="shared" si="2"/>
        <v>0.29166666666666669</v>
      </c>
      <c r="L5" s="22">
        <f t="shared" si="2"/>
        <v>0.11874999999999999</v>
      </c>
      <c r="M5" s="23">
        <f t="shared" si="2"/>
        <v>0.17989417989417988</v>
      </c>
      <c r="N5" s="24">
        <f t="shared" si="3"/>
        <v>71</v>
      </c>
      <c r="R5" s="17" t="s">
        <v>4</v>
      </c>
    </row>
    <row r="6" spans="1:18">
      <c r="A6" s="17" t="s">
        <v>4</v>
      </c>
      <c r="B6" s="18">
        <v>0</v>
      </c>
      <c r="C6" s="19">
        <v>4</v>
      </c>
      <c r="D6" s="19">
        <v>1</v>
      </c>
      <c r="E6" s="19">
        <v>3</v>
      </c>
      <c r="F6" s="19">
        <v>6</v>
      </c>
      <c r="G6" s="20">
        <v>9</v>
      </c>
      <c r="H6" s="21">
        <f t="shared" si="2"/>
        <v>0</v>
      </c>
      <c r="I6" s="22">
        <f t="shared" si="2"/>
        <v>6.3492063492063489E-2</v>
      </c>
      <c r="J6" s="22">
        <f t="shared" si="2"/>
        <v>1.3513513513513514E-2</v>
      </c>
      <c r="K6" s="22">
        <f t="shared" si="2"/>
        <v>0.125</v>
      </c>
      <c r="L6" s="22">
        <f t="shared" si="2"/>
        <v>3.7499999999999999E-2</v>
      </c>
      <c r="M6" s="23">
        <f t="shared" si="2"/>
        <v>4.7619047619047616E-2</v>
      </c>
      <c r="N6" s="25">
        <f t="shared" si="3"/>
        <v>23</v>
      </c>
      <c r="R6" t="s">
        <v>5</v>
      </c>
    </row>
    <row r="7" spans="1:18">
      <c r="A7" t="s">
        <v>10</v>
      </c>
      <c r="B7" s="4">
        <v>25</v>
      </c>
      <c r="C7" s="5">
        <v>0</v>
      </c>
      <c r="D7" s="5">
        <v>2</v>
      </c>
      <c r="E7" s="5">
        <v>2</v>
      </c>
      <c r="F7" s="5">
        <v>39</v>
      </c>
      <c r="G7" s="6">
        <v>4</v>
      </c>
      <c r="H7" s="11">
        <f t="shared" ref="H7:H36" si="4">B7/B$3</f>
        <v>0.8928571428571429</v>
      </c>
      <c r="I7" s="12">
        <f t="shared" ref="I7:I36" si="5">C7/C$3</f>
        <v>0</v>
      </c>
      <c r="J7" s="22">
        <f t="shared" ref="J7:J36" si="6">D7/D$3</f>
        <v>2.7027027027027029E-2</v>
      </c>
      <c r="K7" s="22">
        <f t="shared" ref="K7:K36" si="7">E7/E$3</f>
        <v>8.3333333333333329E-2</v>
      </c>
      <c r="L7" s="22">
        <f t="shared" ref="L7:L36" si="8">F7/F$3</f>
        <v>0.24374999999999999</v>
      </c>
      <c r="M7" s="23">
        <f t="shared" ref="M7:M36" si="9">G7/G$3</f>
        <v>2.1164021164021163E-2</v>
      </c>
      <c r="N7" s="10">
        <f t="shared" ref="N7:N36" si="10">SUM(B7:G7)</f>
        <v>72</v>
      </c>
      <c r="O7" s="26">
        <f t="shared" ref="O7:O36" si="11">SUM(F7:G7)/SUM(F$3:G$3) - SUM(D7:E7)/SUM(D$3:E$3)</f>
        <v>8.239284252382903E-2</v>
      </c>
      <c r="R7" t="s">
        <v>6</v>
      </c>
    </row>
    <row r="8" spans="1:18">
      <c r="A8" t="s">
        <v>38</v>
      </c>
      <c r="B8" s="4">
        <v>2</v>
      </c>
      <c r="C8" s="5">
        <v>8</v>
      </c>
      <c r="D8" s="5">
        <v>2</v>
      </c>
      <c r="E8" s="5">
        <v>6</v>
      </c>
      <c r="F8" s="5">
        <v>17</v>
      </c>
      <c r="G8" s="6">
        <v>27</v>
      </c>
      <c r="H8" s="11">
        <f t="shared" si="4"/>
        <v>7.1428571428571425E-2</v>
      </c>
      <c r="I8" s="12">
        <f t="shared" si="5"/>
        <v>0.12698412698412698</v>
      </c>
      <c r="J8" s="22">
        <f t="shared" si="6"/>
        <v>2.7027027027027029E-2</v>
      </c>
      <c r="K8" s="22">
        <f t="shared" si="7"/>
        <v>0.25</v>
      </c>
      <c r="L8" s="22">
        <f t="shared" si="8"/>
        <v>0.10625</v>
      </c>
      <c r="M8" s="23">
        <f t="shared" si="9"/>
        <v>0.14285714285714285</v>
      </c>
      <c r="N8" s="10">
        <f t="shared" si="10"/>
        <v>62</v>
      </c>
      <c r="O8" s="26">
        <f t="shared" si="11"/>
        <v>4.4441845506110758E-2</v>
      </c>
      <c r="R8" t="s">
        <v>7</v>
      </c>
    </row>
    <row r="9" spans="1:18">
      <c r="A9" t="s">
        <v>54</v>
      </c>
      <c r="B9" s="4">
        <v>1</v>
      </c>
      <c r="C9" s="5">
        <v>37</v>
      </c>
      <c r="D9" s="5">
        <v>3</v>
      </c>
      <c r="E9" s="5">
        <v>2</v>
      </c>
      <c r="F9" s="5">
        <v>7</v>
      </c>
      <c r="G9" s="6">
        <v>32</v>
      </c>
      <c r="H9" s="11">
        <f t="shared" si="4"/>
        <v>3.5714285714285712E-2</v>
      </c>
      <c r="I9" s="12">
        <f t="shared" si="5"/>
        <v>0.58730158730158732</v>
      </c>
      <c r="J9" s="22">
        <f t="shared" si="6"/>
        <v>4.0540540540540543E-2</v>
      </c>
      <c r="K9" s="22">
        <f t="shared" si="7"/>
        <v>8.3333333333333329E-2</v>
      </c>
      <c r="L9" s="22">
        <f t="shared" si="8"/>
        <v>4.3749999999999997E-2</v>
      </c>
      <c r="M9" s="23">
        <f t="shared" si="9"/>
        <v>0.1693121693121693</v>
      </c>
      <c r="N9" s="10">
        <f t="shared" si="10"/>
        <v>82</v>
      </c>
      <c r="O9" s="26">
        <f t="shared" si="11"/>
        <v>6.0727442839600021E-2</v>
      </c>
      <c r="R9" t="s">
        <v>8</v>
      </c>
    </row>
    <row r="10" spans="1:18">
      <c r="A10" t="s">
        <v>41</v>
      </c>
      <c r="B10" s="4">
        <v>4</v>
      </c>
      <c r="C10" s="5">
        <v>7</v>
      </c>
      <c r="D10" s="5">
        <v>4</v>
      </c>
      <c r="E10" s="5">
        <v>8</v>
      </c>
      <c r="F10" s="5">
        <v>33</v>
      </c>
      <c r="G10" s="6">
        <v>34</v>
      </c>
      <c r="H10" s="11">
        <f t="shared" si="4"/>
        <v>0.14285714285714285</v>
      </c>
      <c r="I10" s="12">
        <f t="shared" si="5"/>
        <v>0.1111111111111111</v>
      </c>
      <c r="J10" s="22">
        <f t="shared" si="6"/>
        <v>5.4054054054054057E-2</v>
      </c>
      <c r="K10" s="22">
        <f t="shared" si="7"/>
        <v>0.33333333333333331</v>
      </c>
      <c r="L10" s="22">
        <f t="shared" si="8"/>
        <v>0.20624999999999999</v>
      </c>
      <c r="M10" s="23">
        <f t="shared" si="9"/>
        <v>0.17989417989417988</v>
      </c>
      <c r="N10" s="10">
        <f t="shared" si="10"/>
        <v>90</v>
      </c>
      <c r="O10" s="26">
        <f t="shared" si="11"/>
        <v>6.9528097772060121E-2</v>
      </c>
      <c r="R10" t="s">
        <v>9</v>
      </c>
    </row>
    <row r="11" spans="1:18">
      <c r="A11" t="s">
        <v>16</v>
      </c>
      <c r="B11" s="4">
        <v>2</v>
      </c>
      <c r="C11" s="5">
        <v>5</v>
      </c>
      <c r="D11" s="5">
        <v>1</v>
      </c>
      <c r="E11" s="5">
        <v>2</v>
      </c>
      <c r="F11" s="5">
        <v>9</v>
      </c>
      <c r="G11" s="6">
        <v>35</v>
      </c>
      <c r="H11" s="11">
        <f t="shared" si="4"/>
        <v>7.1428571428571425E-2</v>
      </c>
      <c r="I11" s="12">
        <f t="shared" si="5"/>
        <v>7.9365079365079361E-2</v>
      </c>
      <c r="J11" s="22">
        <f t="shared" si="6"/>
        <v>1.3513513513513514E-2</v>
      </c>
      <c r="K11" s="22">
        <f t="shared" si="7"/>
        <v>8.3333333333333329E-2</v>
      </c>
      <c r="L11" s="22">
        <f t="shared" si="8"/>
        <v>5.6250000000000001E-2</v>
      </c>
      <c r="M11" s="23">
        <f t="shared" si="9"/>
        <v>0.18518518518518517</v>
      </c>
      <c r="N11" s="10">
        <f t="shared" si="10"/>
        <v>54</v>
      </c>
      <c r="O11" s="26">
        <f t="shared" si="11"/>
        <v>9.5462253669376052E-2</v>
      </c>
      <c r="R11" t="s">
        <v>10</v>
      </c>
    </row>
    <row r="12" spans="1:18">
      <c r="A12" t="s">
        <v>47</v>
      </c>
      <c r="B12" s="4">
        <v>0</v>
      </c>
      <c r="C12" s="5">
        <v>7</v>
      </c>
      <c r="D12" s="5">
        <v>10</v>
      </c>
      <c r="E12" s="5">
        <v>3</v>
      </c>
      <c r="F12" s="5">
        <v>12</v>
      </c>
      <c r="G12" s="6">
        <v>41</v>
      </c>
      <c r="H12" s="11">
        <f t="shared" si="4"/>
        <v>0</v>
      </c>
      <c r="I12" s="12">
        <f t="shared" si="5"/>
        <v>0.1111111111111111</v>
      </c>
      <c r="J12" s="22">
        <f t="shared" si="6"/>
        <v>0.13513513513513514</v>
      </c>
      <c r="K12" s="22">
        <f t="shared" si="7"/>
        <v>0.125</v>
      </c>
      <c r="L12" s="22">
        <f t="shared" si="8"/>
        <v>7.4999999999999997E-2</v>
      </c>
      <c r="M12" s="23">
        <f t="shared" si="9"/>
        <v>0.21693121693121692</v>
      </c>
      <c r="N12" s="10">
        <f t="shared" si="10"/>
        <v>73</v>
      </c>
      <c r="O12" s="26">
        <f t="shared" si="11"/>
        <v>1.9209402958891286E-2</v>
      </c>
      <c r="R12" t="s">
        <v>11</v>
      </c>
    </row>
    <row r="13" spans="1:18">
      <c r="A13" t="s">
        <v>37</v>
      </c>
      <c r="B13" s="4">
        <v>5</v>
      </c>
      <c r="C13" s="5">
        <v>12</v>
      </c>
      <c r="D13" s="5">
        <v>5</v>
      </c>
      <c r="E13" s="5">
        <v>11</v>
      </c>
      <c r="F13" s="5">
        <v>56</v>
      </c>
      <c r="G13" s="6">
        <v>44</v>
      </c>
      <c r="H13" s="11">
        <f t="shared" si="4"/>
        <v>0.17857142857142858</v>
      </c>
      <c r="I13" s="12">
        <f t="shared" si="5"/>
        <v>0.19047619047619047</v>
      </c>
      <c r="J13" s="22">
        <f t="shared" si="6"/>
        <v>6.7567567567567571E-2</v>
      </c>
      <c r="K13" s="22">
        <f t="shared" si="7"/>
        <v>0.45833333333333331</v>
      </c>
      <c r="L13" s="22">
        <f t="shared" si="8"/>
        <v>0.35</v>
      </c>
      <c r="M13" s="23">
        <f t="shared" si="9"/>
        <v>0.23280423280423279</v>
      </c>
      <c r="N13" s="10">
        <f t="shared" si="10"/>
        <v>133</v>
      </c>
      <c r="O13" s="26">
        <f t="shared" si="11"/>
        <v>0.1232676451669493</v>
      </c>
      <c r="R13" t="s">
        <v>12</v>
      </c>
    </row>
    <row r="14" spans="1:18">
      <c r="A14" t="s">
        <v>44</v>
      </c>
      <c r="B14" s="4">
        <v>2</v>
      </c>
      <c r="C14" s="5">
        <v>5</v>
      </c>
      <c r="D14" s="5">
        <v>18</v>
      </c>
      <c r="E14" s="5">
        <v>11</v>
      </c>
      <c r="F14" s="5">
        <v>76</v>
      </c>
      <c r="G14" s="6">
        <v>58</v>
      </c>
      <c r="H14" s="11">
        <f t="shared" si="4"/>
        <v>7.1428571428571425E-2</v>
      </c>
      <c r="I14" s="12">
        <f t="shared" si="5"/>
        <v>7.9365079365079361E-2</v>
      </c>
      <c r="J14" s="22">
        <f t="shared" si="6"/>
        <v>0.24324324324324326</v>
      </c>
      <c r="K14" s="22">
        <f t="shared" si="7"/>
        <v>0.45833333333333331</v>
      </c>
      <c r="L14" s="22">
        <f t="shared" si="8"/>
        <v>0.47499999999999998</v>
      </c>
      <c r="M14" s="23">
        <f t="shared" si="9"/>
        <v>0.30687830687830686</v>
      </c>
      <c r="N14" s="10">
        <f t="shared" si="10"/>
        <v>170</v>
      </c>
      <c r="O14" s="26">
        <f t="shared" si="11"/>
        <v>8.8035787380854935E-2</v>
      </c>
      <c r="R14" t="s">
        <v>13</v>
      </c>
    </row>
    <row r="15" spans="1:18">
      <c r="A15" t="s">
        <v>56</v>
      </c>
      <c r="B15" s="4">
        <v>0</v>
      </c>
      <c r="C15" s="5">
        <v>13</v>
      </c>
      <c r="D15" s="5">
        <v>15</v>
      </c>
      <c r="E15" s="5">
        <v>4</v>
      </c>
      <c r="F15" s="5">
        <v>14</v>
      </c>
      <c r="G15" s="6">
        <v>66</v>
      </c>
      <c r="H15" s="11">
        <f t="shared" si="4"/>
        <v>0</v>
      </c>
      <c r="I15" s="12">
        <f t="shared" si="5"/>
        <v>0.20634920634920634</v>
      </c>
      <c r="J15" s="22">
        <f t="shared" si="6"/>
        <v>0.20270270270270271</v>
      </c>
      <c r="K15" s="22">
        <f t="shared" si="7"/>
        <v>0.16666666666666666</v>
      </c>
      <c r="L15" s="22">
        <f t="shared" si="8"/>
        <v>8.7499999999999994E-2</v>
      </c>
      <c r="M15" s="23">
        <f t="shared" si="9"/>
        <v>0.34920634920634919</v>
      </c>
      <c r="N15" s="10">
        <f t="shared" si="10"/>
        <v>112</v>
      </c>
      <c r="O15" s="26">
        <f t="shared" si="11"/>
        <v>3.5348810011110482E-2</v>
      </c>
      <c r="R15" s="17" t="s">
        <v>14</v>
      </c>
    </row>
    <row r="16" spans="1:18">
      <c r="A16" t="s">
        <v>19</v>
      </c>
      <c r="B16" s="4">
        <v>6</v>
      </c>
      <c r="C16" s="5">
        <v>16</v>
      </c>
      <c r="D16" s="5">
        <v>15</v>
      </c>
      <c r="E16" s="5">
        <v>8</v>
      </c>
      <c r="F16" s="5">
        <v>67</v>
      </c>
      <c r="G16" s="6">
        <v>77</v>
      </c>
      <c r="H16" s="11">
        <f t="shared" si="4"/>
        <v>0.21428571428571427</v>
      </c>
      <c r="I16" s="12">
        <f t="shared" si="5"/>
        <v>0.25396825396825395</v>
      </c>
      <c r="J16" s="22">
        <f t="shared" si="6"/>
        <v>0.20270270270270271</v>
      </c>
      <c r="K16" s="22">
        <f t="shared" si="7"/>
        <v>0.33333333333333331</v>
      </c>
      <c r="L16" s="22">
        <f t="shared" si="8"/>
        <v>0.41875000000000001</v>
      </c>
      <c r="M16" s="23">
        <f t="shared" si="9"/>
        <v>0.40740740740740738</v>
      </c>
      <c r="N16" s="10">
        <f t="shared" si="10"/>
        <v>189</v>
      </c>
      <c r="O16" s="26">
        <f t="shared" si="11"/>
        <v>0.17791357230571311</v>
      </c>
      <c r="R16" t="s">
        <v>15</v>
      </c>
    </row>
    <row r="17" spans="1:18">
      <c r="A17" t="s">
        <v>29</v>
      </c>
      <c r="B17" s="4">
        <v>9</v>
      </c>
      <c r="C17" s="5">
        <v>26</v>
      </c>
      <c r="D17" s="5">
        <v>15</v>
      </c>
      <c r="E17" s="5">
        <v>4</v>
      </c>
      <c r="F17" s="5">
        <v>48</v>
      </c>
      <c r="G17" s="6">
        <v>81</v>
      </c>
      <c r="H17" s="11">
        <f t="shared" si="4"/>
        <v>0.32142857142857145</v>
      </c>
      <c r="I17" s="12">
        <f t="shared" si="5"/>
        <v>0.41269841269841268</v>
      </c>
      <c r="J17" s="22">
        <f t="shared" si="6"/>
        <v>0.20270270270270271</v>
      </c>
      <c r="K17" s="22">
        <f t="shared" si="7"/>
        <v>0.16666666666666666</v>
      </c>
      <c r="L17" s="22">
        <f t="shared" si="8"/>
        <v>0.3</v>
      </c>
      <c r="M17" s="23">
        <f t="shared" si="9"/>
        <v>0.42857142857142855</v>
      </c>
      <c r="N17" s="10">
        <f t="shared" si="10"/>
        <v>183</v>
      </c>
      <c r="O17" s="26">
        <f t="shared" si="11"/>
        <v>0.17574995614291561</v>
      </c>
      <c r="R17" t="s">
        <v>16</v>
      </c>
    </row>
    <row r="18" spans="1:18">
      <c r="A18" t="s">
        <v>8</v>
      </c>
      <c r="B18" s="4">
        <v>20</v>
      </c>
      <c r="C18" s="5">
        <v>13</v>
      </c>
      <c r="D18" s="5">
        <v>18</v>
      </c>
      <c r="E18" s="5">
        <v>6</v>
      </c>
      <c r="F18" s="5">
        <v>72</v>
      </c>
      <c r="G18" s="6">
        <v>85</v>
      </c>
      <c r="H18" s="11">
        <f t="shared" si="4"/>
        <v>0.7142857142857143</v>
      </c>
      <c r="I18" s="12">
        <f t="shared" si="5"/>
        <v>0.20634920634920634</v>
      </c>
      <c r="J18" s="22">
        <f t="shared" si="6"/>
        <v>0.24324324324324326</v>
      </c>
      <c r="K18" s="22">
        <f t="shared" si="7"/>
        <v>0.25</v>
      </c>
      <c r="L18" s="22">
        <f t="shared" si="8"/>
        <v>0.45</v>
      </c>
      <c r="M18" s="23">
        <f t="shared" si="9"/>
        <v>0.44973544973544971</v>
      </c>
      <c r="N18" s="10">
        <f t="shared" si="10"/>
        <v>214</v>
      </c>
      <c r="O18" s="26">
        <f t="shared" si="11"/>
        <v>0.20495877434068183</v>
      </c>
      <c r="R18" t="s">
        <v>17</v>
      </c>
    </row>
    <row r="19" spans="1:18">
      <c r="A19" t="s">
        <v>6</v>
      </c>
      <c r="B19" s="4">
        <v>22</v>
      </c>
      <c r="C19" s="5">
        <v>20</v>
      </c>
      <c r="D19" s="5">
        <v>4</v>
      </c>
      <c r="E19" s="5">
        <v>1</v>
      </c>
      <c r="F19" s="5">
        <v>62</v>
      </c>
      <c r="G19" s="6">
        <v>87</v>
      </c>
      <c r="H19" s="11">
        <f t="shared" si="4"/>
        <v>0.7857142857142857</v>
      </c>
      <c r="I19" s="12">
        <f t="shared" si="5"/>
        <v>0.31746031746031744</v>
      </c>
      <c r="J19" s="22">
        <f t="shared" si="6"/>
        <v>5.4054054054054057E-2</v>
      </c>
      <c r="K19" s="22">
        <f t="shared" si="7"/>
        <v>4.1666666666666664E-2</v>
      </c>
      <c r="L19" s="22">
        <f t="shared" si="8"/>
        <v>0.38750000000000001</v>
      </c>
      <c r="M19" s="23">
        <f t="shared" si="9"/>
        <v>0.46031746031746029</v>
      </c>
      <c r="N19" s="10">
        <f t="shared" si="10"/>
        <v>196</v>
      </c>
      <c r="O19" s="26">
        <f t="shared" si="11"/>
        <v>0.37591368925793811</v>
      </c>
      <c r="R19" t="s">
        <v>18</v>
      </c>
    </row>
    <row r="20" spans="1:18">
      <c r="A20" t="s">
        <v>18</v>
      </c>
      <c r="B20" s="4">
        <v>0</v>
      </c>
      <c r="C20" s="5">
        <v>14</v>
      </c>
      <c r="D20" s="5">
        <v>27</v>
      </c>
      <c r="E20" s="5">
        <v>7</v>
      </c>
      <c r="F20" s="5">
        <v>49</v>
      </c>
      <c r="G20" s="6">
        <v>90</v>
      </c>
      <c r="H20" s="11">
        <f t="shared" si="4"/>
        <v>0</v>
      </c>
      <c r="I20" s="12">
        <f t="shared" si="5"/>
        <v>0.22222222222222221</v>
      </c>
      <c r="J20" s="22">
        <f t="shared" si="6"/>
        <v>0.36486486486486486</v>
      </c>
      <c r="K20" s="22">
        <f t="shared" si="7"/>
        <v>0.29166666666666669</v>
      </c>
      <c r="L20" s="22">
        <f t="shared" si="8"/>
        <v>0.30625000000000002</v>
      </c>
      <c r="M20" s="23">
        <f t="shared" si="9"/>
        <v>0.47619047619047616</v>
      </c>
      <c r="N20" s="10">
        <f t="shared" si="10"/>
        <v>187</v>
      </c>
      <c r="O20" s="26">
        <f t="shared" si="11"/>
        <v>5.1342026782059513E-2</v>
      </c>
      <c r="R20" t="s">
        <v>19</v>
      </c>
    </row>
    <row r="21" spans="1:18">
      <c r="A21" t="s">
        <v>55</v>
      </c>
      <c r="B21" s="4">
        <v>3</v>
      </c>
      <c r="C21" s="5">
        <v>9</v>
      </c>
      <c r="D21" s="5">
        <v>18</v>
      </c>
      <c r="E21" s="5">
        <v>4</v>
      </c>
      <c r="F21" s="5">
        <v>30</v>
      </c>
      <c r="G21" s="6">
        <v>109</v>
      </c>
      <c r="H21" s="11">
        <f t="shared" si="4"/>
        <v>0.10714285714285714</v>
      </c>
      <c r="I21" s="12">
        <f t="shared" si="5"/>
        <v>0.14285714285714285</v>
      </c>
      <c r="J21" s="22">
        <f t="shared" si="6"/>
        <v>0.24324324324324326</v>
      </c>
      <c r="K21" s="22">
        <f t="shared" si="7"/>
        <v>0.16666666666666666</v>
      </c>
      <c r="L21" s="22">
        <f t="shared" si="8"/>
        <v>0.1875</v>
      </c>
      <c r="M21" s="23">
        <f t="shared" si="9"/>
        <v>0.57671957671957674</v>
      </c>
      <c r="N21" s="10">
        <f t="shared" si="10"/>
        <v>173</v>
      </c>
      <c r="O21" s="26">
        <f t="shared" si="11"/>
        <v>0.17379100637389625</v>
      </c>
      <c r="R21" t="s">
        <v>20</v>
      </c>
    </row>
    <row r="22" spans="1:18">
      <c r="A22" t="s">
        <v>46</v>
      </c>
      <c r="B22" s="4">
        <v>2</v>
      </c>
      <c r="C22" s="5">
        <v>37</v>
      </c>
      <c r="D22" s="5">
        <v>44</v>
      </c>
      <c r="E22" s="5">
        <v>17</v>
      </c>
      <c r="F22" s="5">
        <v>52</v>
      </c>
      <c r="G22" s="6">
        <v>112</v>
      </c>
      <c r="H22" s="11">
        <f t="shared" si="4"/>
        <v>7.1428571428571425E-2</v>
      </c>
      <c r="I22" s="12">
        <f t="shared" si="5"/>
        <v>0.58730158730158732</v>
      </c>
      <c r="J22" s="22">
        <f t="shared" si="6"/>
        <v>0.59459459459459463</v>
      </c>
      <c r="K22" s="22">
        <f t="shared" si="7"/>
        <v>0.70833333333333337</v>
      </c>
      <c r="L22" s="22">
        <f t="shared" si="8"/>
        <v>0.32500000000000001</v>
      </c>
      <c r="M22" s="23">
        <f t="shared" si="9"/>
        <v>0.59259259259259256</v>
      </c>
      <c r="N22" s="10">
        <f t="shared" si="10"/>
        <v>264</v>
      </c>
      <c r="O22" s="26">
        <f t="shared" si="11"/>
        <v>-0.15253493947722357</v>
      </c>
      <c r="R22" t="s">
        <v>21</v>
      </c>
    </row>
    <row r="23" spans="1:18">
      <c r="A23" t="s">
        <v>7</v>
      </c>
      <c r="B23" s="4">
        <v>20</v>
      </c>
      <c r="C23" s="5">
        <v>15</v>
      </c>
      <c r="D23" s="5">
        <v>13</v>
      </c>
      <c r="E23" s="5">
        <v>10</v>
      </c>
      <c r="F23" s="5">
        <v>57</v>
      </c>
      <c r="G23" s="6">
        <v>118</v>
      </c>
      <c r="H23" s="11">
        <f t="shared" si="4"/>
        <v>0.7142857142857143</v>
      </c>
      <c r="I23" s="12">
        <f t="shared" si="5"/>
        <v>0.23809523809523808</v>
      </c>
      <c r="J23" s="22">
        <f t="shared" si="6"/>
        <v>0.17567567567567569</v>
      </c>
      <c r="K23" s="22">
        <f t="shared" si="7"/>
        <v>0.41666666666666669</v>
      </c>
      <c r="L23" s="22">
        <f t="shared" si="8"/>
        <v>0.35625000000000001</v>
      </c>
      <c r="M23" s="23">
        <f t="shared" si="9"/>
        <v>0.6243386243386243</v>
      </c>
      <c r="N23" s="10">
        <f t="shared" si="10"/>
        <v>233</v>
      </c>
      <c r="O23" s="26">
        <f t="shared" si="11"/>
        <v>0.26673878720542654</v>
      </c>
      <c r="R23" t="s">
        <v>22</v>
      </c>
    </row>
    <row r="24" spans="1:18">
      <c r="A24" t="s">
        <v>5</v>
      </c>
      <c r="B24" s="4">
        <v>15</v>
      </c>
      <c r="C24" s="5">
        <v>14</v>
      </c>
      <c r="D24" s="5">
        <v>46</v>
      </c>
      <c r="E24" s="5">
        <v>11</v>
      </c>
      <c r="F24" s="5">
        <v>117</v>
      </c>
      <c r="G24" s="6">
        <v>122</v>
      </c>
      <c r="H24" s="11">
        <f t="shared" si="4"/>
        <v>0.5357142857142857</v>
      </c>
      <c r="I24" s="12">
        <f t="shared" si="5"/>
        <v>0.22222222222222221</v>
      </c>
      <c r="J24" s="22">
        <f t="shared" si="6"/>
        <v>0.6216216216216216</v>
      </c>
      <c r="K24" s="22">
        <f t="shared" si="7"/>
        <v>0.45833333333333331</v>
      </c>
      <c r="L24" s="22">
        <f t="shared" si="8"/>
        <v>0.73124999999999996</v>
      </c>
      <c r="M24" s="23">
        <f t="shared" si="9"/>
        <v>0.64550264550264547</v>
      </c>
      <c r="N24" s="10">
        <f t="shared" si="10"/>
        <v>325</v>
      </c>
      <c r="O24" s="26">
        <f t="shared" si="11"/>
        <v>0.10318110052043739</v>
      </c>
      <c r="R24" t="s">
        <v>23</v>
      </c>
    </row>
    <row r="25" spans="1:18">
      <c r="A25" t="s">
        <v>36</v>
      </c>
      <c r="B25" s="4">
        <v>5</v>
      </c>
      <c r="C25" s="5">
        <v>4</v>
      </c>
      <c r="D25" s="5">
        <v>43</v>
      </c>
      <c r="E25" s="5">
        <v>17</v>
      </c>
      <c r="F25" s="5">
        <v>51</v>
      </c>
      <c r="G25" s="6">
        <v>152</v>
      </c>
      <c r="H25" s="11">
        <f t="shared" si="4"/>
        <v>0.17857142857142858</v>
      </c>
      <c r="I25" s="12">
        <f t="shared" si="5"/>
        <v>6.3492063492063489E-2</v>
      </c>
      <c r="J25" s="22">
        <f t="shared" si="6"/>
        <v>0.58108108108108103</v>
      </c>
      <c r="K25" s="22">
        <f t="shared" si="7"/>
        <v>0.70833333333333337</v>
      </c>
      <c r="L25" s="22">
        <f t="shared" si="8"/>
        <v>0.31874999999999998</v>
      </c>
      <c r="M25" s="23">
        <f t="shared" si="9"/>
        <v>0.80423280423280419</v>
      </c>
      <c r="N25" s="10">
        <f t="shared" si="10"/>
        <v>272</v>
      </c>
      <c r="O25" s="26">
        <f t="shared" si="11"/>
        <v>-3.0583006841705229E-2</v>
      </c>
      <c r="R25" t="s">
        <v>24</v>
      </c>
    </row>
    <row r="26" spans="1:18">
      <c r="A26" t="s">
        <v>24</v>
      </c>
      <c r="B26" s="4">
        <v>8</v>
      </c>
      <c r="C26" s="5">
        <v>38</v>
      </c>
      <c r="D26" s="5">
        <v>42</v>
      </c>
      <c r="E26" s="5">
        <v>13</v>
      </c>
      <c r="F26" s="5">
        <v>105</v>
      </c>
      <c r="G26" s="6">
        <v>161</v>
      </c>
      <c r="H26" s="11">
        <f t="shared" si="4"/>
        <v>0.2857142857142857</v>
      </c>
      <c r="I26" s="12">
        <f t="shared" si="5"/>
        <v>0.60317460317460314</v>
      </c>
      <c r="J26" s="22">
        <f t="shared" si="6"/>
        <v>0.56756756756756754</v>
      </c>
      <c r="K26" s="22">
        <f t="shared" si="7"/>
        <v>0.54166666666666663</v>
      </c>
      <c r="L26" s="22">
        <f t="shared" si="8"/>
        <v>0.65625</v>
      </c>
      <c r="M26" s="23">
        <f t="shared" si="9"/>
        <v>0.85185185185185186</v>
      </c>
      <c r="N26" s="10">
        <f t="shared" si="10"/>
        <v>367</v>
      </c>
      <c r="O26" s="26">
        <f t="shared" si="11"/>
        <v>0.20095316063388113</v>
      </c>
      <c r="R26" t="s">
        <v>25</v>
      </c>
    </row>
    <row r="27" spans="1:18">
      <c r="A27" t="s">
        <v>11</v>
      </c>
      <c r="B27" s="4">
        <v>28</v>
      </c>
      <c r="C27" s="5">
        <v>59</v>
      </c>
      <c r="D27" s="5">
        <v>51</v>
      </c>
      <c r="E27" s="5">
        <v>21</v>
      </c>
      <c r="F27" s="5">
        <v>154</v>
      </c>
      <c r="G27" s="6">
        <v>179</v>
      </c>
      <c r="H27" s="11">
        <f t="shared" si="4"/>
        <v>1</v>
      </c>
      <c r="I27" s="12">
        <f t="shared" si="5"/>
        <v>0.93650793650793651</v>
      </c>
      <c r="J27" s="22">
        <f t="shared" si="6"/>
        <v>0.68918918918918914</v>
      </c>
      <c r="K27" s="22">
        <f t="shared" si="7"/>
        <v>0.875</v>
      </c>
      <c r="L27" s="22">
        <f t="shared" si="8"/>
        <v>0.96250000000000002</v>
      </c>
      <c r="M27" s="23">
        <f t="shared" si="9"/>
        <v>0.94708994708994709</v>
      </c>
      <c r="N27" s="10">
        <f t="shared" si="10"/>
        <v>492</v>
      </c>
      <c r="O27" s="26">
        <f t="shared" si="11"/>
        <v>0.21946085024267581</v>
      </c>
      <c r="R27" t="s">
        <v>26</v>
      </c>
    </row>
    <row r="28" spans="1:18">
      <c r="A28" t="s">
        <v>9</v>
      </c>
      <c r="B28" s="4">
        <v>23</v>
      </c>
      <c r="C28" s="5">
        <v>1</v>
      </c>
      <c r="D28" s="5">
        <v>0</v>
      </c>
      <c r="E28" s="5">
        <v>2</v>
      </c>
      <c r="F28" s="5">
        <v>6</v>
      </c>
      <c r="G28" s="6">
        <v>2</v>
      </c>
      <c r="H28" s="11">
        <f t="shared" si="4"/>
        <v>0.8214285714285714</v>
      </c>
      <c r="I28" s="12">
        <f t="shared" si="5"/>
        <v>1.5873015873015872E-2</v>
      </c>
      <c r="J28" s="22">
        <f t="shared" si="6"/>
        <v>0</v>
      </c>
      <c r="K28" s="22">
        <f t="shared" si="7"/>
        <v>8.3333333333333329E-2</v>
      </c>
      <c r="L28" s="22">
        <f t="shared" si="8"/>
        <v>3.7499999999999999E-2</v>
      </c>
      <c r="M28" s="23">
        <f t="shared" si="9"/>
        <v>1.0582010582010581E-2</v>
      </c>
      <c r="N28" s="10">
        <f t="shared" si="10"/>
        <v>34</v>
      </c>
      <c r="O28" s="26">
        <f t="shared" si="11"/>
        <v>2.5144728378457409E-3</v>
      </c>
      <c r="R28" t="s">
        <v>27</v>
      </c>
    </row>
    <row r="29" spans="1:18">
      <c r="A29" t="s">
        <v>22</v>
      </c>
      <c r="B29" s="4">
        <v>0</v>
      </c>
      <c r="C29" s="5">
        <v>4</v>
      </c>
      <c r="D29" s="5">
        <v>1</v>
      </c>
      <c r="E29" s="5">
        <v>1</v>
      </c>
      <c r="F29" s="5">
        <v>2</v>
      </c>
      <c r="G29" s="6">
        <v>20</v>
      </c>
      <c r="H29" s="11">
        <f t="shared" si="4"/>
        <v>0</v>
      </c>
      <c r="I29" s="12">
        <f t="shared" si="5"/>
        <v>6.3492063492063489E-2</v>
      </c>
      <c r="J29" s="22">
        <f t="shared" si="6"/>
        <v>1.3513513513513514E-2</v>
      </c>
      <c r="K29" s="22">
        <f t="shared" si="7"/>
        <v>4.1666666666666664E-2</v>
      </c>
      <c r="L29" s="22">
        <f t="shared" si="8"/>
        <v>1.2500000000000001E-2</v>
      </c>
      <c r="M29" s="23">
        <f t="shared" si="9"/>
        <v>0.10582010582010581</v>
      </c>
      <c r="N29" s="10">
        <f t="shared" si="10"/>
        <v>28</v>
      </c>
      <c r="O29" s="26">
        <f t="shared" si="11"/>
        <v>4.2629086018361503E-2</v>
      </c>
      <c r="R29" t="s">
        <v>28</v>
      </c>
    </row>
    <row r="30" spans="1:18">
      <c r="A30" t="s">
        <v>21</v>
      </c>
      <c r="B30" s="4">
        <v>2</v>
      </c>
      <c r="C30" s="5">
        <v>20</v>
      </c>
      <c r="D30" s="5">
        <v>2</v>
      </c>
      <c r="E30" s="5">
        <v>0</v>
      </c>
      <c r="F30" s="5">
        <v>0</v>
      </c>
      <c r="G30" s="6">
        <v>0</v>
      </c>
      <c r="H30" s="11">
        <f t="shared" si="4"/>
        <v>7.1428571428571425E-2</v>
      </c>
      <c r="I30" s="12">
        <f t="shared" si="5"/>
        <v>0.31746031746031744</v>
      </c>
      <c r="J30" s="22">
        <f t="shared" si="6"/>
        <v>2.7027027027027029E-2</v>
      </c>
      <c r="K30" s="22">
        <f t="shared" si="7"/>
        <v>0</v>
      </c>
      <c r="L30" s="22">
        <f t="shared" si="8"/>
        <v>0</v>
      </c>
      <c r="M30" s="23">
        <f t="shared" si="9"/>
        <v>0</v>
      </c>
      <c r="N30" s="10">
        <f t="shared" si="10"/>
        <v>24</v>
      </c>
      <c r="O30" s="26">
        <f t="shared" si="11"/>
        <v>-2.0408163265306121E-2</v>
      </c>
      <c r="R30" t="s">
        <v>29</v>
      </c>
    </row>
    <row r="31" spans="1:18">
      <c r="A31" t="s">
        <v>17</v>
      </c>
      <c r="B31" s="4">
        <v>1</v>
      </c>
      <c r="C31" s="5">
        <v>0</v>
      </c>
      <c r="D31" s="5">
        <v>0</v>
      </c>
      <c r="E31" s="5">
        <v>1</v>
      </c>
      <c r="F31" s="5">
        <v>5</v>
      </c>
      <c r="G31" s="6">
        <v>17</v>
      </c>
      <c r="H31" s="11">
        <f t="shared" si="4"/>
        <v>3.5714285714285712E-2</v>
      </c>
      <c r="I31" s="12">
        <f t="shared" si="5"/>
        <v>0</v>
      </c>
      <c r="J31" s="22">
        <f t="shared" si="6"/>
        <v>0</v>
      </c>
      <c r="K31" s="22">
        <f t="shared" si="7"/>
        <v>4.1666666666666664E-2</v>
      </c>
      <c r="L31" s="22">
        <f t="shared" si="8"/>
        <v>3.125E-2</v>
      </c>
      <c r="M31" s="23">
        <f t="shared" si="9"/>
        <v>8.9947089947089942E-2</v>
      </c>
      <c r="N31" s="10">
        <f t="shared" si="10"/>
        <v>24</v>
      </c>
      <c r="O31" s="26">
        <f t="shared" si="11"/>
        <v>5.2833167651014562E-2</v>
      </c>
      <c r="R31" t="s">
        <v>30</v>
      </c>
    </row>
    <row r="32" spans="1:18">
      <c r="A32" t="s">
        <v>26</v>
      </c>
      <c r="B32" s="4">
        <v>3</v>
      </c>
      <c r="C32" s="5">
        <v>10</v>
      </c>
      <c r="D32" s="5">
        <v>1</v>
      </c>
      <c r="E32" s="5">
        <v>0</v>
      </c>
      <c r="F32" s="5">
        <v>3</v>
      </c>
      <c r="G32" s="6">
        <v>2</v>
      </c>
      <c r="H32" s="11">
        <f t="shared" si="4"/>
        <v>0.10714285714285714</v>
      </c>
      <c r="I32" s="12">
        <f t="shared" si="5"/>
        <v>0.15873015873015872</v>
      </c>
      <c r="J32" s="22">
        <f t="shared" si="6"/>
        <v>1.3513513513513514E-2</v>
      </c>
      <c r="K32" s="22">
        <f t="shared" si="7"/>
        <v>0</v>
      </c>
      <c r="L32" s="22">
        <f t="shared" si="8"/>
        <v>1.8749999999999999E-2</v>
      </c>
      <c r="M32" s="23">
        <f t="shared" si="9"/>
        <v>1.0582010582010581E-2</v>
      </c>
      <c r="N32" s="10">
        <f t="shared" si="10"/>
        <v>19</v>
      </c>
      <c r="O32" s="26">
        <f t="shared" si="11"/>
        <v>4.1225659318168545E-3</v>
      </c>
      <c r="R32" t="s">
        <v>31</v>
      </c>
    </row>
    <row r="33" spans="1:18">
      <c r="A33" t="s">
        <v>23</v>
      </c>
      <c r="B33" s="4">
        <v>2</v>
      </c>
      <c r="C33" s="5">
        <v>4</v>
      </c>
      <c r="D33" s="5">
        <v>3</v>
      </c>
      <c r="E33" s="5">
        <v>1</v>
      </c>
      <c r="F33" s="5">
        <v>1</v>
      </c>
      <c r="G33" s="6">
        <v>4</v>
      </c>
      <c r="H33" s="11">
        <f t="shared" si="4"/>
        <v>7.1428571428571425E-2</v>
      </c>
      <c r="I33" s="12">
        <f t="shared" si="5"/>
        <v>6.3492063492063489E-2</v>
      </c>
      <c r="J33" s="22">
        <f t="shared" si="6"/>
        <v>4.0540540540540543E-2</v>
      </c>
      <c r="K33" s="22">
        <f t="shared" si="7"/>
        <v>4.1666666666666664E-2</v>
      </c>
      <c r="L33" s="22">
        <f t="shared" si="8"/>
        <v>6.2500000000000003E-3</v>
      </c>
      <c r="M33" s="23">
        <f t="shared" si="9"/>
        <v>2.1164021164021163E-2</v>
      </c>
      <c r="N33" s="10">
        <f t="shared" si="10"/>
        <v>15</v>
      </c>
      <c r="O33" s="26">
        <f t="shared" si="11"/>
        <v>-2.6489678966142328E-2</v>
      </c>
      <c r="R33" t="s">
        <v>32</v>
      </c>
    </row>
    <row r="34" spans="1:18">
      <c r="A34" t="s">
        <v>28</v>
      </c>
      <c r="B34" s="4">
        <v>0</v>
      </c>
      <c r="C34" s="5">
        <v>2</v>
      </c>
      <c r="D34" s="5">
        <v>0</v>
      </c>
      <c r="E34" s="5">
        <v>0</v>
      </c>
      <c r="F34" s="5">
        <v>3</v>
      </c>
      <c r="G34" s="6">
        <v>6</v>
      </c>
      <c r="H34" s="11">
        <f t="shared" si="4"/>
        <v>0</v>
      </c>
      <c r="I34" s="12">
        <f t="shared" si="5"/>
        <v>3.1746031746031744E-2</v>
      </c>
      <c r="J34" s="22">
        <f t="shared" si="6"/>
        <v>0</v>
      </c>
      <c r="K34" s="22">
        <f t="shared" si="7"/>
        <v>0</v>
      </c>
      <c r="L34" s="22">
        <f t="shared" si="8"/>
        <v>1.8749999999999999E-2</v>
      </c>
      <c r="M34" s="23">
        <f t="shared" si="9"/>
        <v>3.1746031746031744E-2</v>
      </c>
      <c r="N34" s="10">
        <f t="shared" si="10"/>
        <v>11</v>
      </c>
      <c r="O34" s="26">
        <f t="shared" si="11"/>
        <v>2.5787965616045846E-2</v>
      </c>
      <c r="R34" t="s">
        <v>33</v>
      </c>
    </row>
    <row r="35" spans="1:18">
      <c r="A35" t="s">
        <v>27</v>
      </c>
      <c r="B35" s="4">
        <v>0</v>
      </c>
      <c r="C35" s="5">
        <v>0</v>
      </c>
      <c r="D35" s="5">
        <v>0</v>
      </c>
      <c r="E35" s="5">
        <v>0</v>
      </c>
      <c r="F35" s="5">
        <v>9</v>
      </c>
      <c r="G35" s="6">
        <v>2</v>
      </c>
      <c r="H35" s="11">
        <f t="shared" si="4"/>
        <v>0</v>
      </c>
      <c r="I35" s="12">
        <f t="shared" si="5"/>
        <v>0</v>
      </c>
      <c r="J35" s="22">
        <f t="shared" si="6"/>
        <v>0</v>
      </c>
      <c r="K35" s="22">
        <f t="shared" si="7"/>
        <v>0</v>
      </c>
      <c r="L35" s="22">
        <f t="shared" si="8"/>
        <v>5.6250000000000001E-2</v>
      </c>
      <c r="M35" s="23">
        <f t="shared" si="9"/>
        <v>1.0582010582010581E-2</v>
      </c>
      <c r="N35" s="10">
        <f t="shared" si="10"/>
        <v>11</v>
      </c>
      <c r="O35" s="26">
        <f t="shared" si="11"/>
        <v>3.151862464183381E-2</v>
      </c>
      <c r="R35" t="s">
        <v>34</v>
      </c>
    </row>
    <row r="36" spans="1:18">
      <c r="A36" t="s">
        <v>40</v>
      </c>
      <c r="B36" s="35">
        <v>0</v>
      </c>
      <c r="C36" s="36">
        <v>4</v>
      </c>
      <c r="D36" s="36">
        <v>0</v>
      </c>
      <c r="E36" s="36">
        <v>0</v>
      </c>
      <c r="F36" s="36">
        <v>6</v>
      </c>
      <c r="G36" s="37">
        <v>0</v>
      </c>
      <c r="H36" s="38">
        <f t="shared" si="4"/>
        <v>0</v>
      </c>
      <c r="I36" s="39">
        <f t="shared" si="5"/>
        <v>6.3492063492063489E-2</v>
      </c>
      <c r="J36" s="33">
        <f t="shared" si="6"/>
        <v>0</v>
      </c>
      <c r="K36" s="33">
        <f t="shared" si="7"/>
        <v>0</v>
      </c>
      <c r="L36" s="33">
        <f t="shared" si="8"/>
        <v>3.7499999999999999E-2</v>
      </c>
      <c r="M36" s="40">
        <f t="shared" si="9"/>
        <v>0</v>
      </c>
      <c r="N36" s="10">
        <f t="shared" si="10"/>
        <v>10</v>
      </c>
      <c r="O36" s="26">
        <f t="shared" si="11"/>
        <v>1.7191977077363897E-2</v>
      </c>
      <c r="R36" t="s">
        <v>35</v>
      </c>
    </row>
    <row r="37" spans="1:18">
      <c r="A37" t="s">
        <v>25</v>
      </c>
      <c r="B37" s="4">
        <v>0</v>
      </c>
      <c r="C37" s="5">
        <v>3</v>
      </c>
      <c r="D37" s="5">
        <v>0</v>
      </c>
      <c r="E37" s="5">
        <v>1</v>
      </c>
      <c r="F37" s="5">
        <v>0</v>
      </c>
      <c r="G37" s="6">
        <v>5</v>
      </c>
      <c r="H37" s="11">
        <f t="shared" ref="H37:M57" si="12">B37/B$3</f>
        <v>0</v>
      </c>
      <c r="I37" s="12">
        <f t="shared" si="12"/>
        <v>4.7619047619047616E-2</v>
      </c>
      <c r="J37" s="12">
        <f t="shared" si="12"/>
        <v>0</v>
      </c>
      <c r="K37" s="12">
        <f t="shared" si="12"/>
        <v>4.1666666666666664E-2</v>
      </c>
      <c r="L37" s="12">
        <f t="shared" si="12"/>
        <v>0</v>
      </c>
      <c r="M37" s="13">
        <f t="shared" si="12"/>
        <v>2.6455026455026454E-2</v>
      </c>
      <c r="N37" s="10">
        <f t="shared" ref="N37:N57" si="13">SUM(B37:G37)</f>
        <v>9</v>
      </c>
      <c r="R37" t="s">
        <v>36</v>
      </c>
    </row>
    <row r="38" spans="1:18">
      <c r="A38" t="s">
        <v>30</v>
      </c>
      <c r="B38" s="4">
        <v>6</v>
      </c>
      <c r="C38" s="5">
        <v>2</v>
      </c>
      <c r="D38" s="5">
        <v>0</v>
      </c>
      <c r="E38" s="5">
        <v>0</v>
      </c>
      <c r="F38" s="5">
        <v>0</v>
      </c>
      <c r="G38" s="6">
        <v>0</v>
      </c>
      <c r="H38" s="11">
        <f t="shared" si="12"/>
        <v>0.21428571428571427</v>
      </c>
      <c r="I38" s="12">
        <f t="shared" si="12"/>
        <v>3.1746031746031744E-2</v>
      </c>
      <c r="J38" s="12">
        <f t="shared" si="12"/>
        <v>0</v>
      </c>
      <c r="K38" s="12">
        <f t="shared" si="12"/>
        <v>0</v>
      </c>
      <c r="L38" s="12">
        <f t="shared" si="12"/>
        <v>0</v>
      </c>
      <c r="M38" s="13">
        <f t="shared" si="12"/>
        <v>0</v>
      </c>
      <c r="N38" s="10">
        <f t="shared" si="13"/>
        <v>8</v>
      </c>
      <c r="R38" t="s">
        <v>37</v>
      </c>
    </row>
    <row r="39" spans="1:18">
      <c r="A39" t="s">
        <v>48</v>
      </c>
      <c r="B39" s="4">
        <v>0</v>
      </c>
      <c r="C39" s="5">
        <v>6</v>
      </c>
      <c r="D39" s="5">
        <v>0</v>
      </c>
      <c r="E39" s="5">
        <v>1</v>
      </c>
      <c r="F39" s="5">
        <v>0</v>
      </c>
      <c r="G39" s="6">
        <v>0</v>
      </c>
      <c r="H39" s="11">
        <f t="shared" si="12"/>
        <v>0</v>
      </c>
      <c r="I39" s="12">
        <f t="shared" si="12"/>
        <v>9.5238095238095233E-2</v>
      </c>
      <c r="J39" s="12">
        <f t="shared" si="12"/>
        <v>0</v>
      </c>
      <c r="K39" s="12">
        <f t="shared" si="12"/>
        <v>4.1666666666666664E-2</v>
      </c>
      <c r="L39" s="12">
        <f t="shared" si="12"/>
        <v>0</v>
      </c>
      <c r="M39" s="13">
        <f t="shared" si="12"/>
        <v>0</v>
      </c>
      <c r="N39" s="10">
        <f t="shared" si="13"/>
        <v>7</v>
      </c>
      <c r="R39" t="s">
        <v>38</v>
      </c>
    </row>
    <row r="40" spans="1:18">
      <c r="A40" t="s">
        <v>33</v>
      </c>
      <c r="B40" s="4">
        <v>0</v>
      </c>
      <c r="C40" s="5">
        <v>0</v>
      </c>
      <c r="D40" s="5">
        <v>1</v>
      </c>
      <c r="E40" s="5">
        <v>2</v>
      </c>
      <c r="F40" s="5">
        <v>1</v>
      </c>
      <c r="G40" s="6">
        <v>2</v>
      </c>
      <c r="H40" s="11">
        <f t="shared" si="12"/>
        <v>0</v>
      </c>
      <c r="I40" s="12">
        <f t="shared" si="12"/>
        <v>0</v>
      </c>
      <c r="J40" s="12">
        <f t="shared" si="12"/>
        <v>1.3513513513513514E-2</v>
      </c>
      <c r="K40" s="12">
        <f t="shared" si="12"/>
        <v>8.3333333333333329E-2</v>
      </c>
      <c r="L40" s="12">
        <f t="shared" si="12"/>
        <v>6.2500000000000003E-3</v>
      </c>
      <c r="M40" s="13">
        <f t="shared" si="12"/>
        <v>1.0582010582010581E-2</v>
      </c>
      <c r="N40" s="10">
        <f t="shared" si="13"/>
        <v>6</v>
      </c>
      <c r="R40" t="s">
        <v>39</v>
      </c>
    </row>
    <row r="41" spans="1:18">
      <c r="A41" t="s">
        <v>13</v>
      </c>
      <c r="B41" s="4">
        <v>0</v>
      </c>
      <c r="C41" s="5">
        <v>0</v>
      </c>
      <c r="D41" s="5">
        <v>0</v>
      </c>
      <c r="E41" s="5">
        <v>1</v>
      </c>
      <c r="F41" s="5">
        <v>3</v>
      </c>
      <c r="G41" s="6">
        <v>0</v>
      </c>
      <c r="H41" s="11">
        <f t="shared" si="12"/>
        <v>0</v>
      </c>
      <c r="I41" s="12">
        <f t="shared" si="12"/>
        <v>0</v>
      </c>
      <c r="J41" s="12">
        <f t="shared" si="12"/>
        <v>0</v>
      </c>
      <c r="K41" s="12">
        <f t="shared" si="12"/>
        <v>4.1666666666666664E-2</v>
      </c>
      <c r="L41" s="12">
        <f t="shared" si="12"/>
        <v>1.8749999999999999E-2</v>
      </c>
      <c r="M41" s="13">
        <f t="shared" si="12"/>
        <v>0</v>
      </c>
      <c r="N41" s="10">
        <f t="shared" si="13"/>
        <v>4</v>
      </c>
      <c r="R41" t="s">
        <v>40</v>
      </c>
    </row>
    <row r="42" spans="1:18">
      <c r="A42" t="s">
        <v>31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6">
        <v>4</v>
      </c>
      <c r="H42" s="11">
        <f t="shared" si="12"/>
        <v>0</v>
      </c>
      <c r="I42" s="12">
        <f t="shared" si="12"/>
        <v>0</v>
      </c>
      <c r="J42" s="12">
        <f t="shared" si="12"/>
        <v>0</v>
      </c>
      <c r="K42" s="12">
        <f t="shared" si="12"/>
        <v>0</v>
      </c>
      <c r="L42" s="12">
        <f t="shared" si="12"/>
        <v>0</v>
      </c>
      <c r="M42" s="13">
        <f t="shared" si="12"/>
        <v>2.1164021164021163E-2</v>
      </c>
      <c r="N42" s="10">
        <f t="shared" si="13"/>
        <v>4</v>
      </c>
      <c r="R42" t="s">
        <v>41</v>
      </c>
    </row>
    <row r="43" spans="1:18">
      <c r="A43" t="s">
        <v>20</v>
      </c>
      <c r="B43" s="4">
        <v>0</v>
      </c>
      <c r="C43" s="5">
        <v>0</v>
      </c>
      <c r="D43" s="5">
        <v>3</v>
      </c>
      <c r="E43" s="5">
        <v>0</v>
      </c>
      <c r="F43" s="5">
        <v>0</v>
      </c>
      <c r="G43" s="6">
        <v>0</v>
      </c>
      <c r="H43" s="11">
        <f t="shared" si="12"/>
        <v>0</v>
      </c>
      <c r="I43" s="12">
        <f t="shared" si="12"/>
        <v>0</v>
      </c>
      <c r="J43" s="12">
        <f t="shared" si="12"/>
        <v>4.0540540540540543E-2</v>
      </c>
      <c r="K43" s="12">
        <f t="shared" si="12"/>
        <v>0</v>
      </c>
      <c r="L43" s="12">
        <f t="shared" si="12"/>
        <v>0</v>
      </c>
      <c r="M43" s="13">
        <f t="shared" si="12"/>
        <v>0</v>
      </c>
      <c r="N43" s="10">
        <f t="shared" si="13"/>
        <v>3</v>
      </c>
      <c r="R43" s="17" t="s">
        <v>42</v>
      </c>
    </row>
    <row r="44" spans="1:18">
      <c r="A44" t="s">
        <v>35</v>
      </c>
      <c r="B44" s="4">
        <v>0</v>
      </c>
      <c r="C44" s="5">
        <v>3</v>
      </c>
      <c r="D44" s="5">
        <v>0</v>
      </c>
      <c r="E44" s="5">
        <v>0</v>
      </c>
      <c r="F44" s="5">
        <v>0</v>
      </c>
      <c r="G44" s="6">
        <v>0</v>
      </c>
      <c r="H44" s="11">
        <f t="shared" si="12"/>
        <v>0</v>
      </c>
      <c r="I44" s="12">
        <f t="shared" si="12"/>
        <v>4.7619047619047616E-2</v>
      </c>
      <c r="J44" s="12">
        <f t="shared" si="12"/>
        <v>0</v>
      </c>
      <c r="K44" s="12">
        <f t="shared" si="12"/>
        <v>0</v>
      </c>
      <c r="L44" s="12">
        <f t="shared" si="12"/>
        <v>0</v>
      </c>
      <c r="M44" s="13">
        <f t="shared" si="12"/>
        <v>0</v>
      </c>
      <c r="N44" s="10">
        <f t="shared" si="13"/>
        <v>3</v>
      </c>
      <c r="R44" t="s">
        <v>43</v>
      </c>
    </row>
    <row r="45" spans="1:18">
      <c r="A45" t="s">
        <v>49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6">
        <v>3</v>
      </c>
      <c r="H45" s="11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3">
        <f t="shared" si="12"/>
        <v>1.5873015873015872E-2</v>
      </c>
      <c r="N45" s="10">
        <f t="shared" si="13"/>
        <v>3</v>
      </c>
      <c r="R45" t="s">
        <v>44</v>
      </c>
    </row>
    <row r="46" spans="1:18">
      <c r="A46" t="s">
        <v>50</v>
      </c>
      <c r="B46" s="4">
        <v>0</v>
      </c>
      <c r="C46" s="5">
        <v>0</v>
      </c>
      <c r="D46" s="5">
        <v>1</v>
      </c>
      <c r="E46" s="5">
        <v>0</v>
      </c>
      <c r="F46" s="5">
        <v>0</v>
      </c>
      <c r="G46" s="6">
        <v>1</v>
      </c>
      <c r="H46" s="11">
        <f t="shared" si="12"/>
        <v>0</v>
      </c>
      <c r="I46" s="12">
        <f t="shared" si="12"/>
        <v>0</v>
      </c>
      <c r="J46" s="12">
        <f t="shared" si="12"/>
        <v>1.3513513513513514E-2</v>
      </c>
      <c r="K46" s="12">
        <f t="shared" si="12"/>
        <v>0</v>
      </c>
      <c r="L46" s="12">
        <f t="shared" si="12"/>
        <v>0</v>
      </c>
      <c r="M46" s="13">
        <f t="shared" si="12"/>
        <v>5.2910052910052907E-3</v>
      </c>
      <c r="N46" s="10">
        <f t="shared" si="13"/>
        <v>2</v>
      </c>
      <c r="R46" t="s">
        <v>45</v>
      </c>
    </row>
    <row r="47" spans="1:18">
      <c r="A47" t="s">
        <v>52</v>
      </c>
      <c r="B47" s="4">
        <v>0</v>
      </c>
      <c r="C47" s="5">
        <v>2</v>
      </c>
      <c r="D47" s="5">
        <v>0</v>
      </c>
      <c r="E47" s="5">
        <v>0</v>
      </c>
      <c r="F47" s="5">
        <v>0</v>
      </c>
      <c r="G47" s="6">
        <v>0</v>
      </c>
      <c r="H47" s="11">
        <f t="shared" si="12"/>
        <v>0</v>
      </c>
      <c r="I47" s="12">
        <f t="shared" si="12"/>
        <v>3.1746031746031744E-2</v>
      </c>
      <c r="J47" s="12">
        <f t="shared" si="12"/>
        <v>0</v>
      </c>
      <c r="K47" s="12">
        <f t="shared" si="12"/>
        <v>0</v>
      </c>
      <c r="L47" s="12">
        <f t="shared" si="12"/>
        <v>0</v>
      </c>
      <c r="M47" s="13">
        <f t="shared" si="12"/>
        <v>0</v>
      </c>
      <c r="N47" s="10">
        <f t="shared" si="13"/>
        <v>2</v>
      </c>
      <c r="R47" t="s">
        <v>46</v>
      </c>
    </row>
    <row r="48" spans="1:18">
      <c r="A48" t="s">
        <v>53</v>
      </c>
      <c r="B48" s="4">
        <v>0</v>
      </c>
      <c r="C48" s="5">
        <v>0</v>
      </c>
      <c r="D48" s="5">
        <v>1</v>
      </c>
      <c r="E48" s="5">
        <v>1</v>
      </c>
      <c r="F48" s="5">
        <v>0</v>
      </c>
      <c r="G48" s="6">
        <v>0</v>
      </c>
      <c r="H48" s="11">
        <f t="shared" si="12"/>
        <v>0</v>
      </c>
      <c r="I48" s="12">
        <f t="shared" si="12"/>
        <v>0</v>
      </c>
      <c r="J48" s="12">
        <f t="shared" si="12"/>
        <v>1.3513513513513514E-2</v>
      </c>
      <c r="K48" s="12">
        <f t="shared" si="12"/>
        <v>4.1666666666666664E-2</v>
      </c>
      <c r="L48" s="12">
        <f t="shared" si="12"/>
        <v>0</v>
      </c>
      <c r="M48" s="13">
        <f t="shared" si="12"/>
        <v>0</v>
      </c>
      <c r="N48" s="10">
        <f t="shared" si="13"/>
        <v>2</v>
      </c>
      <c r="R48" t="s">
        <v>47</v>
      </c>
    </row>
    <row r="49" spans="1:18">
      <c r="A49" t="s">
        <v>12</v>
      </c>
      <c r="B49" s="4">
        <v>1</v>
      </c>
      <c r="C49" s="5">
        <v>0</v>
      </c>
      <c r="D49" s="5">
        <v>0</v>
      </c>
      <c r="E49" s="5">
        <v>0</v>
      </c>
      <c r="F49" s="5">
        <v>0</v>
      </c>
      <c r="G49" s="6">
        <v>0</v>
      </c>
      <c r="H49" s="11">
        <f t="shared" si="12"/>
        <v>3.5714285714285712E-2</v>
      </c>
      <c r="I49" s="12">
        <f t="shared" si="12"/>
        <v>0</v>
      </c>
      <c r="J49" s="12">
        <f t="shared" si="12"/>
        <v>0</v>
      </c>
      <c r="K49" s="12">
        <f t="shared" si="12"/>
        <v>0</v>
      </c>
      <c r="L49" s="12">
        <f t="shared" si="12"/>
        <v>0</v>
      </c>
      <c r="M49" s="13">
        <f t="shared" si="12"/>
        <v>0</v>
      </c>
      <c r="N49" s="10">
        <f t="shared" si="13"/>
        <v>1</v>
      </c>
      <c r="R49" t="s">
        <v>48</v>
      </c>
    </row>
    <row r="50" spans="1:18">
      <c r="A50" t="s">
        <v>15</v>
      </c>
      <c r="B50" s="4">
        <v>1</v>
      </c>
      <c r="C50" s="5">
        <v>0</v>
      </c>
      <c r="D50" s="5">
        <v>0</v>
      </c>
      <c r="E50" s="5">
        <v>0</v>
      </c>
      <c r="F50" s="5">
        <v>0</v>
      </c>
      <c r="G50" s="6">
        <v>0</v>
      </c>
      <c r="H50" s="11">
        <f t="shared" si="12"/>
        <v>3.5714285714285712E-2</v>
      </c>
      <c r="I50" s="12">
        <f t="shared" si="12"/>
        <v>0</v>
      </c>
      <c r="J50" s="12">
        <f t="shared" si="12"/>
        <v>0</v>
      </c>
      <c r="K50" s="12">
        <f t="shared" si="12"/>
        <v>0</v>
      </c>
      <c r="L50" s="12">
        <f t="shared" si="12"/>
        <v>0</v>
      </c>
      <c r="M50" s="13">
        <f t="shared" si="12"/>
        <v>0</v>
      </c>
      <c r="N50" s="10">
        <f t="shared" si="13"/>
        <v>1</v>
      </c>
      <c r="R50" t="s">
        <v>49</v>
      </c>
    </row>
    <row r="51" spans="1:18">
      <c r="A51" t="s">
        <v>32</v>
      </c>
      <c r="B51" s="4">
        <v>0</v>
      </c>
      <c r="C51" s="5">
        <v>0</v>
      </c>
      <c r="D51" s="5">
        <v>0</v>
      </c>
      <c r="E51" s="5">
        <v>0</v>
      </c>
      <c r="F51" s="5">
        <v>1</v>
      </c>
      <c r="G51" s="6">
        <v>0</v>
      </c>
      <c r="H51" s="11">
        <f t="shared" si="12"/>
        <v>0</v>
      </c>
      <c r="I51" s="12">
        <f t="shared" si="12"/>
        <v>0</v>
      </c>
      <c r="J51" s="12">
        <f t="shared" si="12"/>
        <v>0</v>
      </c>
      <c r="K51" s="12">
        <f t="shared" si="12"/>
        <v>0</v>
      </c>
      <c r="L51" s="12">
        <f t="shared" si="12"/>
        <v>6.2500000000000003E-3</v>
      </c>
      <c r="M51" s="13">
        <f t="shared" si="12"/>
        <v>0</v>
      </c>
      <c r="N51" s="10">
        <f t="shared" si="13"/>
        <v>1</v>
      </c>
      <c r="R51" t="s">
        <v>50</v>
      </c>
    </row>
    <row r="52" spans="1:18">
      <c r="A52" t="s">
        <v>34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6">
        <v>1</v>
      </c>
      <c r="H52" s="11">
        <f t="shared" si="12"/>
        <v>0</v>
      </c>
      <c r="I52" s="12">
        <f t="shared" si="12"/>
        <v>0</v>
      </c>
      <c r="J52" s="12">
        <f t="shared" si="12"/>
        <v>0</v>
      </c>
      <c r="K52" s="12">
        <f t="shared" si="12"/>
        <v>0</v>
      </c>
      <c r="L52" s="12">
        <f t="shared" si="12"/>
        <v>0</v>
      </c>
      <c r="M52" s="13">
        <f t="shared" si="12"/>
        <v>5.2910052910052907E-3</v>
      </c>
      <c r="N52" s="10">
        <f t="shared" si="13"/>
        <v>1</v>
      </c>
      <c r="R52" t="s">
        <v>51</v>
      </c>
    </row>
    <row r="53" spans="1:18">
      <c r="A53" t="s">
        <v>43</v>
      </c>
      <c r="B53" s="4">
        <v>0</v>
      </c>
      <c r="C53" s="5">
        <v>1</v>
      </c>
      <c r="D53" s="5">
        <v>0</v>
      </c>
      <c r="E53" s="5">
        <v>0</v>
      </c>
      <c r="F53" s="5">
        <v>0</v>
      </c>
      <c r="G53" s="6">
        <v>0</v>
      </c>
      <c r="H53" s="11">
        <f t="shared" si="12"/>
        <v>0</v>
      </c>
      <c r="I53" s="12">
        <f t="shared" si="12"/>
        <v>1.5873015873015872E-2</v>
      </c>
      <c r="J53" s="12">
        <f t="shared" si="12"/>
        <v>0</v>
      </c>
      <c r="K53" s="12">
        <f t="shared" si="12"/>
        <v>0</v>
      </c>
      <c r="L53" s="12">
        <f t="shared" si="12"/>
        <v>0</v>
      </c>
      <c r="M53" s="13">
        <f t="shared" si="12"/>
        <v>0</v>
      </c>
      <c r="N53" s="10">
        <f t="shared" si="13"/>
        <v>1</v>
      </c>
      <c r="R53" t="s">
        <v>52</v>
      </c>
    </row>
    <row r="54" spans="1:18">
      <c r="A54" t="s">
        <v>45</v>
      </c>
      <c r="B54" s="4">
        <v>0</v>
      </c>
      <c r="C54" s="5">
        <v>0</v>
      </c>
      <c r="D54" s="5">
        <v>0</v>
      </c>
      <c r="E54" s="5">
        <v>0</v>
      </c>
      <c r="F54" s="5">
        <v>1</v>
      </c>
      <c r="G54" s="6">
        <v>0</v>
      </c>
      <c r="H54" s="11">
        <f t="shared" si="12"/>
        <v>0</v>
      </c>
      <c r="I54" s="12">
        <f t="shared" si="12"/>
        <v>0</v>
      </c>
      <c r="J54" s="12">
        <f t="shared" si="12"/>
        <v>0</v>
      </c>
      <c r="K54" s="12">
        <f t="shared" si="12"/>
        <v>0</v>
      </c>
      <c r="L54" s="12">
        <f t="shared" si="12"/>
        <v>6.2500000000000003E-3</v>
      </c>
      <c r="M54" s="13">
        <f t="shared" si="12"/>
        <v>0</v>
      </c>
      <c r="N54" s="10">
        <f t="shared" si="13"/>
        <v>1</v>
      </c>
      <c r="R54" t="s">
        <v>53</v>
      </c>
    </row>
    <row r="55" spans="1:18">
      <c r="A55" t="s">
        <v>57</v>
      </c>
      <c r="B55" s="4">
        <v>0</v>
      </c>
      <c r="C55" s="5">
        <v>1</v>
      </c>
      <c r="D55" s="5">
        <v>0</v>
      </c>
      <c r="E55" s="5">
        <v>0</v>
      </c>
      <c r="F55" s="5">
        <v>0</v>
      </c>
      <c r="G55" s="6">
        <v>0</v>
      </c>
      <c r="H55" s="11">
        <f t="shared" si="12"/>
        <v>0</v>
      </c>
      <c r="I55" s="12">
        <f t="shared" si="12"/>
        <v>1.5873015873015872E-2</v>
      </c>
      <c r="J55" s="12">
        <f t="shared" si="12"/>
        <v>0</v>
      </c>
      <c r="K55" s="12">
        <f t="shared" si="12"/>
        <v>0</v>
      </c>
      <c r="L55" s="12">
        <f t="shared" si="12"/>
        <v>0</v>
      </c>
      <c r="M55" s="13">
        <f t="shared" si="12"/>
        <v>0</v>
      </c>
      <c r="N55" s="10">
        <f t="shared" si="13"/>
        <v>1</v>
      </c>
      <c r="R55" t="s">
        <v>54</v>
      </c>
    </row>
    <row r="56" spans="1:18">
      <c r="A56" t="s">
        <v>39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6">
        <v>0</v>
      </c>
      <c r="H56" s="11">
        <f t="shared" si="12"/>
        <v>0</v>
      </c>
      <c r="I56" s="12">
        <f t="shared" si="12"/>
        <v>0</v>
      </c>
      <c r="J56" s="12">
        <f t="shared" si="12"/>
        <v>0</v>
      </c>
      <c r="K56" s="12">
        <f t="shared" si="12"/>
        <v>0</v>
      </c>
      <c r="L56" s="12">
        <f t="shared" si="12"/>
        <v>0</v>
      </c>
      <c r="M56" s="13">
        <f t="shared" si="12"/>
        <v>0</v>
      </c>
      <c r="N56" s="10">
        <f t="shared" si="13"/>
        <v>0</v>
      </c>
      <c r="R56" t="s">
        <v>55</v>
      </c>
    </row>
    <row r="57" spans="1:18" ht="17" thickBot="1">
      <c r="A57" t="s">
        <v>51</v>
      </c>
      <c r="B57" s="7">
        <v>0</v>
      </c>
      <c r="C57" s="8">
        <v>0</v>
      </c>
      <c r="D57" s="8">
        <v>0</v>
      </c>
      <c r="E57" s="8">
        <v>0</v>
      </c>
      <c r="F57" s="8">
        <v>0</v>
      </c>
      <c r="G57" s="9">
        <v>0</v>
      </c>
      <c r="H57" s="14">
        <f t="shared" si="12"/>
        <v>0</v>
      </c>
      <c r="I57" s="15">
        <f t="shared" si="12"/>
        <v>0</v>
      </c>
      <c r="J57" s="15">
        <f t="shared" si="12"/>
        <v>0</v>
      </c>
      <c r="K57" s="15">
        <f t="shared" si="12"/>
        <v>0</v>
      </c>
      <c r="L57" s="15">
        <f t="shared" si="12"/>
        <v>0</v>
      </c>
      <c r="M57" s="16">
        <f t="shared" si="12"/>
        <v>0</v>
      </c>
      <c r="N57" s="10">
        <f t="shared" si="13"/>
        <v>0</v>
      </c>
      <c r="R57" t="s">
        <v>56</v>
      </c>
    </row>
    <row r="58" spans="1:18">
      <c r="B58" s="5"/>
      <c r="C58" s="5"/>
      <c r="D58" s="5"/>
      <c r="E58" s="5"/>
      <c r="F58" s="5"/>
      <c r="G58" s="5"/>
      <c r="H58" s="12"/>
      <c r="I58" s="12"/>
      <c r="J58" s="12"/>
      <c r="K58" s="12"/>
      <c r="L58" s="12"/>
      <c r="M58" s="12"/>
      <c r="N58" s="10"/>
    </row>
    <row r="59" spans="1:18">
      <c r="A59" s="28" t="s">
        <v>70</v>
      </c>
      <c r="B59">
        <f t="shared" ref="B59:G59" si="14">SUM(B7:B57)</f>
        <v>218</v>
      </c>
      <c r="C59">
        <f t="shared" si="14"/>
        <v>422</v>
      </c>
      <c r="D59">
        <f t="shared" si="14"/>
        <v>409</v>
      </c>
      <c r="E59">
        <f t="shared" si="14"/>
        <v>179</v>
      </c>
      <c r="F59">
        <f t="shared" si="14"/>
        <v>1168</v>
      </c>
      <c r="G59">
        <f t="shared" si="14"/>
        <v>1783</v>
      </c>
      <c r="H59" s="27">
        <f t="shared" ref="H59:M59" si="15">B59/B$3</f>
        <v>7.7857142857142856</v>
      </c>
      <c r="I59" s="27">
        <f t="shared" si="15"/>
        <v>6.6984126984126986</v>
      </c>
      <c r="J59" s="29">
        <f t="shared" si="15"/>
        <v>5.5270270270270272</v>
      </c>
      <c r="K59" s="30">
        <f t="shared" si="15"/>
        <v>7.458333333333333</v>
      </c>
      <c r="L59" s="30">
        <f t="shared" si="15"/>
        <v>7.3</v>
      </c>
      <c r="M59" s="31">
        <f t="shared" si="15"/>
        <v>9.4338624338624335</v>
      </c>
      <c r="R59" t="s">
        <v>57</v>
      </c>
    </row>
    <row r="60" spans="1:18">
      <c r="A60" s="28" t="s">
        <v>69</v>
      </c>
      <c r="B60">
        <f t="shared" ref="B60:G60" si="16">SUM(B4:B6)</f>
        <v>13</v>
      </c>
      <c r="C60">
        <f t="shared" si="16"/>
        <v>50</v>
      </c>
      <c r="D60">
        <f t="shared" si="16"/>
        <v>31</v>
      </c>
      <c r="E60">
        <f t="shared" si="16"/>
        <v>23</v>
      </c>
      <c r="F60">
        <f t="shared" si="16"/>
        <v>99</v>
      </c>
      <c r="G60">
        <f t="shared" si="16"/>
        <v>88</v>
      </c>
      <c r="H60" s="27">
        <f>B60/B$3</f>
        <v>0.4642857142857143</v>
      </c>
      <c r="I60" s="27">
        <f t="shared" ref="I60:M60" si="17">C60/C$3</f>
        <v>0.79365079365079361</v>
      </c>
      <c r="J60" s="32">
        <f>D60/D$3</f>
        <v>0.41891891891891891</v>
      </c>
      <c r="K60" s="33">
        <f t="shared" si="17"/>
        <v>0.95833333333333337</v>
      </c>
      <c r="L60" s="33">
        <f t="shared" si="17"/>
        <v>0.61875000000000002</v>
      </c>
      <c r="M60" s="34">
        <f t="shared" si="17"/>
        <v>0.46560846560846558</v>
      </c>
    </row>
    <row r="62" spans="1:18">
      <c r="A62" s="28" t="s">
        <v>71</v>
      </c>
      <c r="B62">
        <f>COUNTIF(B7:B57, "=0")</f>
        <v>25</v>
      </c>
      <c r="C62">
        <f t="shared" ref="C62:G62" si="18">COUNTIF(C7:C57, "=0")</f>
        <v>17</v>
      </c>
      <c r="D62">
        <f t="shared" si="18"/>
        <v>22</v>
      </c>
      <c r="E62">
        <f t="shared" si="18"/>
        <v>21</v>
      </c>
      <c r="F62">
        <f t="shared" si="18"/>
        <v>18</v>
      </c>
      <c r="G62">
        <f t="shared" si="18"/>
        <v>17</v>
      </c>
    </row>
  </sheetData>
  <sortState ref="A7:O27">
    <sortCondition ref="M7:M27"/>
  </sortState>
  <conditionalFormatting sqref="J4:M4">
    <cfRule type="colorScale" priority="80">
      <colorScale>
        <cfvo type="min"/>
        <cfvo type="max"/>
        <color theme="0"/>
        <color theme="5"/>
      </colorScale>
    </cfRule>
  </conditionalFormatting>
  <conditionalFormatting sqref="J5:M5">
    <cfRule type="colorScale" priority="47">
      <colorScale>
        <cfvo type="min"/>
        <cfvo type="max"/>
        <color theme="0"/>
        <color theme="5"/>
      </colorScale>
    </cfRule>
  </conditionalFormatting>
  <conditionalFormatting sqref="J6:M6">
    <cfRule type="colorScale" priority="46">
      <colorScale>
        <cfvo type="min"/>
        <cfvo type="max"/>
        <color theme="0"/>
        <color theme="5"/>
      </colorScale>
    </cfRule>
  </conditionalFormatting>
  <conditionalFormatting sqref="J7:M7">
    <cfRule type="colorScale" priority="45">
      <colorScale>
        <cfvo type="min"/>
        <cfvo type="max"/>
        <color theme="0"/>
        <color theme="5"/>
      </colorScale>
    </cfRule>
  </conditionalFormatting>
  <conditionalFormatting sqref="J8:M8">
    <cfRule type="colorScale" priority="44">
      <colorScale>
        <cfvo type="min"/>
        <cfvo type="max"/>
        <color theme="0"/>
        <color theme="5"/>
      </colorScale>
    </cfRule>
  </conditionalFormatting>
  <conditionalFormatting sqref="J9:M9">
    <cfRule type="colorScale" priority="43">
      <colorScale>
        <cfvo type="min"/>
        <cfvo type="max"/>
        <color theme="0"/>
        <color theme="5"/>
      </colorScale>
    </cfRule>
  </conditionalFormatting>
  <conditionalFormatting sqref="J10:M10">
    <cfRule type="colorScale" priority="42">
      <colorScale>
        <cfvo type="min"/>
        <cfvo type="max"/>
        <color theme="0"/>
        <color theme="5"/>
      </colorScale>
    </cfRule>
  </conditionalFormatting>
  <conditionalFormatting sqref="J11:M11">
    <cfRule type="colorScale" priority="41">
      <colorScale>
        <cfvo type="min"/>
        <cfvo type="max"/>
        <color theme="0"/>
        <color theme="5"/>
      </colorScale>
    </cfRule>
  </conditionalFormatting>
  <conditionalFormatting sqref="J12:M12">
    <cfRule type="colorScale" priority="40">
      <colorScale>
        <cfvo type="min"/>
        <cfvo type="max"/>
        <color theme="0"/>
        <color theme="5"/>
      </colorScale>
    </cfRule>
  </conditionalFormatting>
  <conditionalFormatting sqref="J13:M13">
    <cfRule type="colorScale" priority="39">
      <colorScale>
        <cfvo type="min"/>
        <cfvo type="max"/>
        <color theme="0"/>
        <color theme="5"/>
      </colorScale>
    </cfRule>
  </conditionalFormatting>
  <conditionalFormatting sqref="J14:M14">
    <cfRule type="colorScale" priority="38">
      <colorScale>
        <cfvo type="min"/>
        <cfvo type="max"/>
        <color theme="0"/>
        <color theme="5"/>
      </colorScale>
    </cfRule>
  </conditionalFormatting>
  <conditionalFormatting sqref="J15:M15">
    <cfRule type="colorScale" priority="37">
      <colorScale>
        <cfvo type="min"/>
        <cfvo type="max"/>
        <color theme="0"/>
        <color theme="5"/>
      </colorScale>
    </cfRule>
  </conditionalFormatting>
  <conditionalFormatting sqref="J16:M16">
    <cfRule type="colorScale" priority="36">
      <colorScale>
        <cfvo type="min"/>
        <cfvo type="max"/>
        <color theme="0"/>
        <color theme="5"/>
      </colorScale>
    </cfRule>
  </conditionalFormatting>
  <conditionalFormatting sqref="J17:M17">
    <cfRule type="colorScale" priority="35">
      <colorScale>
        <cfvo type="min"/>
        <cfvo type="max"/>
        <color theme="0"/>
        <color theme="5"/>
      </colorScale>
    </cfRule>
  </conditionalFormatting>
  <conditionalFormatting sqref="J18:M18">
    <cfRule type="colorScale" priority="34">
      <colorScale>
        <cfvo type="min"/>
        <cfvo type="max"/>
        <color theme="0"/>
        <color theme="5"/>
      </colorScale>
    </cfRule>
  </conditionalFormatting>
  <conditionalFormatting sqref="J19:M19">
    <cfRule type="colorScale" priority="33">
      <colorScale>
        <cfvo type="min"/>
        <cfvo type="max"/>
        <color theme="0"/>
        <color theme="5"/>
      </colorScale>
    </cfRule>
  </conditionalFormatting>
  <conditionalFormatting sqref="J20:M20">
    <cfRule type="colorScale" priority="32">
      <colorScale>
        <cfvo type="min"/>
        <cfvo type="max"/>
        <color theme="0"/>
        <color theme="5"/>
      </colorScale>
    </cfRule>
  </conditionalFormatting>
  <conditionalFormatting sqref="J21:M21">
    <cfRule type="colorScale" priority="31">
      <colorScale>
        <cfvo type="min"/>
        <cfvo type="max"/>
        <color theme="0"/>
        <color theme="5"/>
      </colorScale>
    </cfRule>
  </conditionalFormatting>
  <conditionalFormatting sqref="J22:M22">
    <cfRule type="colorScale" priority="30">
      <colorScale>
        <cfvo type="min"/>
        <cfvo type="max"/>
        <color theme="0"/>
        <color theme="5"/>
      </colorScale>
    </cfRule>
  </conditionalFormatting>
  <conditionalFormatting sqref="J23:M23">
    <cfRule type="colorScale" priority="29">
      <colorScale>
        <cfvo type="min"/>
        <cfvo type="max"/>
        <color theme="0"/>
        <color theme="5"/>
      </colorScale>
    </cfRule>
  </conditionalFormatting>
  <conditionalFormatting sqref="J24:M24">
    <cfRule type="colorScale" priority="28">
      <colorScale>
        <cfvo type="min"/>
        <cfvo type="max"/>
        <color theme="0"/>
        <color theme="5"/>
      </colorScale>
    </cfRule>
  </conditionalFormatting>
  <conditionalFormatting sqref="J25:M25">
    <cfRule type="colorScale" priority="27">
      <colorScale>
        <cfvo type="min"/>
        <cfvo type="max"/>
        <color theme="0"/>
        <color theme="5"/>
      </colorScale>
    </cfRule>
  </conditionalFormatting>
  <conditionalFormatting sqref="J26:M26">
    <cfRule type="colorScale" priority="26">
      <colorScale>
        <cfvo type="min"/>
        <cfvo type="max"/>
        <color theme="0"/>
        <color theme="5"/>
      </colorScale>
    </cfRule>
  </conditionalFormatting>
  <conditionalFormatting sqref="J27:M27">
    <cfRule type="colorScale" priority="25">
      <colorScale>
        <cfvo type="min"/>
        <cfvo type="max"/>
        <color theme="0"/>
        <color theme="5"/>
      </colorScale>
    </cfRule>
  </conditionalFormatting>
  <conditionalFormatting sqref="J59:M59">
    <cfRule type="colorScale" priority="11">
      <colorScale>
        <cfvo type="min"/>
        <cfvo type="max"/>
        <color theme="0"/>
        <color theme="5"/>
      </colorScale>
    </cfRule>
  </conditionalFormatting>
  <conditionalFormatting sqref="J60:M60">
    <cfRule type="colorScale" priority="10">
      <colorScale>
        <cfvo type="min"/>
        <cfvo type="max"/>
        <color theme="0"/>
        <color theme="5"/>
      </colorScale>
    </cfRule>
  </conditionalFormatting>
  <conditionalFormatting sqref="J28:M28">
    <cfRule type="colorScale" priority="9">
      <colorScale>
        <cfvo type="min"/>
        <cfvo type="max"/>
        <color theme="0"/>
        <color theme="5"/>
      </colorScale>
    </cfRule>
  </conditionalFormatting>
  <conditionalFormatting sqref="J29:M29">
    <cfRule type="colorScale" priority="8">
      <colorScale>
        <cfvo type="min"/>
        <cfvo type="max"/>
        <color theme="0"/>
        <color theme="5"/>
      </colorScale>
    </cfRule>
  </conditionalFormatting>
  <conditionalFormatting sqref="J30:M30">
    <cfRule type="colorScale" priority="7">
      <colorScale>
        <cfvo type="min"/>
        <cfvo type="max"/>
        <color theme="0"/>
        <color theme="5"/>
      </colorScale>
    </cfRule>
  </conditionalFormatting>
  <conditionalFormatting sqref="J31:M31">
    <cfRule type="colorScale" priority="6">
      <colorScale>
        <cfvo type="min"/>
        <cfvo type="max"/>
        <color theme="0"/>
        <color theme="5"/>
      </colorScale>
    </cfRule>
  </conditionalFormatting>
  <conditionalFormatting sqref="J32:M32">
    <cfRule type="colorScale" priority="5">
      <colorScale>
        <cfvo type="min"/>
        <cfvo type="max"/>
        <color theme="0"/>
        <color theme="5"/>
      </colorScale>
    </cfRule>
  </conditionalFormatting>
  <conditionalFormatting sqref="J33:M33">
    <cfRule type="colorScale" priority="4">
      <colorScale>
        <cfvo type="min"/>
        <cfvo type="max"/>
        <color theme="0"/>
        <color theme="5"/>
      </colorScale>
    </cfRule>
  </conditionalFormatting>
  <conditionalFormatting sqref="J34:M34">
    <cfRule type="colorScale" priority="3">
      <colorScale>
        <cfvo type="min"/>
        <cfvo type="max"/>
        <color theme="0"/>
        <color theme="5"/>
      </colorScale>
    </cfRule>
  </conditionalFormatting>
  <conditionalFormatting sqref="J35:M35">
    <cfRule type="colorScale" priority="2">
      <colorScale>
        <cfvo type="min"/>
        <cfvo type="max"/>
        <color theme="0"/>
        <color theme="5"/>
      </colorScale>
    </cfRule>
  </conditionalFormatting>
  <conditionalFormatting sqref="J36:M36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D59:G59 B59:C59 B60:G6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397D-8A48-E54E-86CC-1F22CFB38912}">
  <dimension ref="A1:K25"/>
  <sheetViews>
    <sheetView workbookViewId="0">
      <pane ySplit="1" topLeftCell="A2" activePane="bottomLeft" state="frozen"/>
      <selection pane="bottomLeft" activeCell="E61" sqref="E61"/>
    </sheetView>
  </sheetViews>
  <sheetFormatPr baseColWidth="10" defaultRowHeight="16"/>
  <cols>
    <col min="1" max="1" width="9" bestFit="1" customWidth="1"/>
    <col min="2" max="2" width="13.6640625" bestFit="1" customWidth="1"/>
    <col min="3" max="3" width="10.5" bestFit="1" customWidth="1"/>
    <col min="4" max="4" width="14.33203125" bestFit="1" customWidth="1"/>
    <col min="5" max="5" width="11.33203125" bestFit="1" customWidth="1"/>
    <col min="6" max="6" width="12.6640625" bestFit="1" customWidth="1"/>
    <col min="7" max="7" width="11" bestFit="1" customWidth="1"/>
    <col min="8" max="8" width="13.1640625" bestFit="1" customWidth="1"/>
    <col min="9" max="9" width="12" bestFit="1" customWidth="1"/>
    <col min="10" max="10" width="17" bestFit="1" customWidth="1"/>
    <col min="11" max="11" width="15" bestFit="1" customWidth="1"/>
  </cols>
  <sheetData>
    <row r="1" spans="1:11">
      <c r="A1" t="s">
        <v>249</v>
      </c>
      <c r="B1" t="s">
        <v>178</v>
      </c>
      <c r="C1" t="s">
        <v>188</v>
      </c>
      <c r="D1" t="s">
        <v>179</v>
      </c>
      <c r="E1" t="s">
        <v>189</v>
      </c>
      <c r="F1" t="s">
        <v>180</v>
      </c>
      <c r="G1" t="s">
        <v>190</v>
      </c>
      <c r="H1" t="s">
        <v>181</v>
      </c>
      <c r="I1" t="s">
        <v>191</v>
      </c>
      <c r="J1" t="s">
        <v>248</v>
      </c>
      <c r="K1" t="s">
        <v>247</v>
      </c>
    </row>
    <row r="2" spans="1:11">
      <c r="A2" t="s">
        <v>241</v>
      </c>
      <c r="B2" t="s">
        <v>240</v>
      </c>
      <c r="C2" s="48">
        <v>0.99990933091069001</v>
      </c>
      <c r="D2" t="s">
        <v>244</v>
      </c>
      <c r="E2" s="48">
        <v>0.985807575617073</v>
      </c>
      <c r="F2" t="s">
        <v>246</v>
      </c>
      <c r="G2" s="48">
        <v>0.69449591412110301</v>
      </c>
      <c r="H2" t="s">
        <v>245</v>
      </c>
      <c r="I2" s="48">
        <v>0.69096161961912095</v>
      </c>
      <c r="J2">
        <v>6753</v>
      </c>
      <c r="K2">
        <v>2</v>
      </c>
    </row>
    <row r="3" spans="1:11">
      <c r="A3" t="s">
        <v>241</v>
      </c>
      <c r="B3" t="s">
        <v>240</v>
      </c>
      <c r="C3" s="48">
        <v>0.99995527450021504</v>
      </c>
      <c r="D3" t="s">
        <v>244</v>
      </c>
      <c r="E3" s="48">
        <v>0.99025732043048798</v>
      </c>
      <c r="F3" t="s">
        <v>243</v>
      </c>
      <c r="G3" s="48">
        <v>0.71499981144603697</v>
      </c>
      <c r="H3" t="s">
        <v>242</v>
      </c>
      <c r="I3" s="48">
        <v>0.71208570686801498</v>
      </c>
      <c r="J3">
        <v>200156</v>
      </c>
      <c r="K3">
        <v>25</v>
      </c>
    </row>
    <row r="4" spans="1:11">
      <c r="A4" t="s">
        <v>241</v>
      </c>
      <c r="B4" t="s">
        <v>240</v>
      </c>
      <c r="C4" s="50">
        <v>0.99981973524964296</v>
      </c>
      <c r="D4" t="s">
        <v>239</v>
      </c>
      <c r="E4" s="50">
        <v>0.90589570088681703</v>
      </c>
      <c r="F4" t="s">
        <v>238</v>
      </c>
      <c r="G4" s="50">
        <v>0.71802276809353405</v>
      </c>
      <c r="H4" t="s">
        <v>147</v>
      </c>
      <c r="I4" s="50">
        <v>0.64744398422509297</v>
      </c>
      <c r="J4">
        <v>148</v>
      </c>
      <c r="K4">
        <v>2</v>
      </c>
    </row>
    <row r="5" spans="1:11">
      <c r="A5" t="s">
        <v>241</v>
      </c>
      <c r="B5" t="s">
        <v>240</v>
      </c>
      <c r="C5" s="50">
        <v>0.9982801007248</v>
      </c>
      <c r="D5" t="s">
        <v>239</v>
      </c>
      <c r="E5" s="50">
        <v>0.65829376231337</v>
      </c>
      <c r="F5" t="s">
        <v>238</v>
      </c>
      <c r="G5" s="50">
        <v>0.331154581177725</v>
      </c>
      <c r="H5" t="s">
        <v>151</v>
      </c>
      <c r="I5" s="50">
        <v>0.32704745378663702</v>
      </c>
      <c r="J5">
        <v>11</v>
      </c>
      <c r="K5">
        <v>2</v>
      </c>
    </row>
    <row r="6" spans="1:11">
      <c r="A6" t="s">
        <v>196</v>
      </c>
      <c r="B6" t="s">
        <v>237</v>
      </c>
      <c r="C6" s="48">
        <v>0.57915565693535698</v>
      </c>
      <c r="D6" t="s">
        <v>236</v>
      </c>
      <c r="E6" s="48">
        <v>0.570849886320828</v>
      </c>
      <c r="F6" t="s">
        <v>93</v>
      </c>
      <c r="G6" s="48">
        <v>0.48403357734115898</v>
      </c>
      <c r="I6" s="48">
        <v>0</v>
      </c>
      <c r="J6">
        <v>290</v>
      </c>
      <c r="K6">
        <v>2</v>
      </c>
    </row>
    <row r="7" spans="1:11">
      <c r="A7" t="s">
        <v>196</v>
      </c>
      <c r="B7" t="s">
        <v>235</v>
      </c>
      <c r="C7" s="48">
        <v>0.98167940050179803</v>
      </c>
      <c r="D7" t="s">
        <v>234</v>
      </c>
      <c r="E7" s="48">
        <v>0.981291517453458</v>
      </c>
      <c r="F7" t="s">
        <v>233</v>
      </c>
      <c r="G7" s="48">
        <v>0.68233946207132201</v>
      </c>
      <c r="H7" t="s">
        <v>232</v>
      </c>
      <c r="I7" s="48">
        <v>0.207173224983382</v>
      </c>
      <c r="J7">
        <v>76</v>
      </c>
      <c r="K7">
        <v>3</v>
      </c>
    </row>
    <row r="8" spans="1:11">
      <c r="A8" t="s">
        <v>196</v>
      </c>
      <c r="B8" t="s">
        <v>231</v>
      </c>
      <c r="C8" s="48">
        <v>0.26912212664780799</v>
      </c>
      <c r="D8" t="s">
        <v>230</v>
      </c>
      <c r="E8" s="48">
        <v>0.233290691505149</v>
      </c>
      <c r="F8" t="s">
        <v>93</v>
      </c>
      <c r="G8" s="48">
        <v>0.14188193654421999</v>
      </c>
      <c r="I8" s="48">
        <v>0</v>
      </c>
      <c r="J8">
        <v>30</v>
      </c>
      <c r="K8">
        <v>1</v>
      </c>
    </row>
    <row r="9" spans="1:11">
      <c r="A9" t="s">
        <v>196</v>
      </c>
      <c r="B9" t="s">
        <v>223</v>
      </c>
      <c r="C9" s="48">
        <v>0.998412790950721</v>
      </c>
      <c r="D9" t="s">
        <v>222</v>
      </c>
      <c r="E9" s="48">
        <v>0.99764798034302005</v>
      </c>
      <c r="F9" t="s">
        <v>228</v>
      </c>
      <c r="G9" s="48">
        <v>0.87308706264444103</v>
      </c>
      <c r="H9" t="s">
        <v>229</v>
      </c>
      <c r="I9" s="48">
        <v>0.87174179985801103</v>
      </c>
      <c r="J9">
        <v>10</v>
      </c>
      <c r="K9">
        <v>3</v>
      </c>
    </row>
    <row r="10" spans="1:11">
      <c r="A10" t="s">
        <v>196</v>
      </c>
      <c r="B10" t="s">
        <v>223</v>
      </c>
      <c r="C10" s="48">
        <v>0.89065155484793201</v>
      </c>
      <c r="D10" t="s">
        <v>222</v>
      </c>
      <c r="E10" s="48">
        <v>0.86543500716903199</v>
      </c>
      <c r="F10" t="s">
        <v>228</v>
      </c>
      <c r="G10" s="48">
        <v>0.51778405804539596</v>
      </c>
      <c r="H10" t="s">
        <v>93</v>
      </c>
      <c r="I10" s="48">
        <v>0.11532858084359</v>
      </c>
      <c r="J10">
        <v>14</v>
      </c>
      <c r="K10">
        <v>1</v>
      </c>
    </row>
    <row r="11" spans="1:11">
      <c r="A11" t="s">
        <v>196</v>
      </c>
      <c r="B11" t="s">
        <v>223</v>
      </c>
      <c r="C11" s="48">
        <v>0.99769793382797001</v>
      </c>
      <c r="D11" t="s">
        <v>222</v>
      </c>
      <c r="E11" s="48">
        <v>0.99656445503606605</v>
      </c>
      <c r="F11" t="s">
        <v>227</v>
      </c>
      <c r="G11" s="48">
        <v>0.558989829549835</v>
      </c>
      <c r="H11" t="s">
        <v>226</v>
      </c>
      <c r="I11" s="48">
        <v>0.50636475991448404</v>
      </c>
      <c r="J11">
        <v>17</v>
      </c>
      <c r="K11">
        <v>2</v>
      </c>
    </row>
    <row r="12" spans="1:11">
      <c r="A12" t="s">
        <v>196</v>
      </c>
      <c r="B12" t="s">
        <v>223</v>
      </c>
      <c r="C12" s="48">
        <v>0.993001951184322</v>
      </c>
      <c r="D12" t="s">
        <v>222</v>
      </c>
      <c r="E12" s="48">
        <v>0.99016946869817901</v>
      </c>
      <c r="F12" t="s">
        <v>225</v>
      </c>
      <c r="G12" s="48">
        <v>0.816467639946999</v>
      </c>
      <c r="H12" t="s">
        <v>224</v>
      </c>
      <c r="I12" s="48">
        <v>0.73352103810794</v>
      </c>
      <c r="J12">
        <v>987</v>
      </c>
      <c r="K12">
        <v>5</v>
      </c>
    </row>
    <row r="13" spans="1:11">
      <c r="A13" t="s">
        <v>196</v>
      </c>
      <c r="B13" t="s">
        <v>223</v>
      </c>
      <c r="C13" s="48">
        <v>0.710037140323588</v>
      </c>
      <c r="D13" t="s">
        <v>222</v>
      </c>
      <c r="E13" s="48">
        <v>0.24021041754046699</v>
      </c>
      <c r="F13" t="s">
        <v>93</v>
      </c>
      <c r="G13" s="48">
        <v>0.19949621804496501</v>
      </c>
      <c r="I13" s="48">
        <v>0</v>
      </c>
      <c r="J13">
        <v>214</v>
      </c>
      <c r="K13">
        <v>6</v>
      </c>
    </row>
    <row r="14" spans="1:11">
      <c r="A14" t="s">
        <v>196</v>
      </c>
      <c r="B14" t="s">
        <v>221</v>
      </c>
      <c r="C14" s="48">
        <v>0.98729193810121596</v>
      </c>
      <c r="D14" t="s">
        <v>220</v>
      </c>
      <c r="E14" s="48">
        <v>0.98704119779430499</v>
      </c>
      <c r="F14" t="s">
        <v>219</v>
      </c>
      <c r="G14" s="48">
        <v>0.88805286953289497</v>
      </c>
      <c r="H14" t="s">
        <v>218</v>
      </c>
      <c r="I14" s="48">
        <v>0.88751220998289204</v>
      </c>
      <c r="J14">
        <v>88</v>
      </c>
      <c r="K14">
        <v>2</v>
      </c>
    </row>
    <row r="15" spans="1:11">
      <c r="A15" t="s">
        <v>196</v>
      </c>
      <c r="B15" t="s">
        <v>195</v>
      </c>
      <c r="C15" s="48">
        <v>0.99985286782500005</v>
      </c>
      <c r="D15" t="s">
        <v>217</v>
      </c>
      <c r="E15" s="48">
        <v>0.50463342721149895</v>
      </c>
      <c r="F15" t="s">
        <v>216</v>
      </c>
      <c r="G15" s="48">
        <v>0.293244073902167</v>
      </c>
      <c r="H15" t="s">
        <v>215</v>
      </c>
      <c r="I15" s="48">
        <v>0.292204903059405</v>
      </c>
      <c r="J15">
        <v>1000</v>
      </c>
      <c r="K15">
        <v>10</v>
      </c>
    </row>
    <row r="16" spans="1:11">
      <c r="A16" t="s">
        <v>196</v>
      </c>
      <c r="B16" t="s">
        <v>195</v>
      </c>
      <c r="C16" s="48">
        <v>0.99952631022644201</v>
      </c>
      <c r="D16" t="s">
        <v>214</v>
      </c>
      <c r="E16" s="48">
        <v>0.58593055690635498</v>
      </c>
      <c r="F16" t="s">
        <v>213</v>
      </c>
      <c r="G16" s="48">
        <v>0.33452957091093999</v>
      </c>
      <c r="H16" t="s">
        <v>212</v>
      </c>
      <c r="I16" s="48">
        <v>0.200353895222526</v>
      </c>
      <c r="J16">
        <v>42</v>
      </c>
      <c r="K16">
        <v>1</v>
      </c>
    </row>
    <row r="17" spans="1:11">
      <c r="A17" t="s">
        <v>196</v>
      </c>
      <c r="B17" t="s">
        <v>195</v>
      </c>
      <c r="C17" s="48">
        <v>0.99931929378566597</v>
      </c>
      <c r="D17" t="s">
        <v>211</v>
      </c>
      <c r="E17" s="48">
        <v>0.16586849555998201</v>
      </c>
      <c r="F17" t="s">
        <v>210</v>
      </c>
      <c r="G17" s="48">
        <v>8.1192694911955396E-2</v>
      </c>
      <c r="H17" t="s">
        <v>93</v>
      </c>
      <c r="I17" s="48">
        <v>5.8520977457787199E-2</v>
      </c>
      <c r="J17">
        <v>51</v>
      </c>
      <c r="K17">
        <v>1</v>
      </c>
    </row>
    <row r="18" spans="1:11">
      <c r="A18" t="s">
        <v>196</v>
      </c>
      <c r="B18" t="s">
        <v>195</v>
      </c>
      <c r="C18" s="48">
        <v>0.97369603802025395</v>
      </c>
      <c r="D18" t="s">
        <v>209</v>
      </c>
      <c r="E18" s="48">
        <v>0.17756829207094799</v>
      </c>
      <c r="F18" t="s">
        <v>93</v>
      </c>
      <c r="G18" s="48">
        <v>0.150099030408574</v>
      </c>
      <c r="I18" s="48">
        <v>0</v>
      </c>
      <c r="J18">
        <v>6</v>
      </c>
      <c r="K18">
        <v>1</v>
      </c>
    </row>
    <row r="19" spans="1:11">
      <c r="A19" t="s">
        <v>196</v>
      </c>
      <c r="B19" t="s">
        <v>195</v>
      </c>
      <c r="C19" s="48">
        <v>0.99981093487506301</v>
      </c>
      <c r="D19" t="s">
        <v>206</v>
      </c>
      <c r="E19" s="48">
        <v>0.56668312154893596</v>
      </c>
      <c r="F19" t="s">
        <v>208</v>
      </c>
      <c r="G19" s="48">
        <v>0.21699303993246499</v>
      </c>
      <c r="H19" t="s">
        <v>207</v>
      </c>
      <c r="I19" s="48">
        <v>0.20687924777712</v>
      </c>
      <c r="J19">
        <v>598</v>
      </c>
      <c r="K19">
        <v>1</v>
      </c>
    </row>
    <row r="20" spans="1:11">
      <c r="A20" t="s">
        <v>196</v>
      </c>
      <c r="B20" t="s">
        <v>195</v>
      </c>
      <c r="C20" s="48">
        <v>0.99985176698759803</v>
      </c>
      <c r="D20" t="s">
        <v>206</v>
      </c>
      <c r="E20" s="48">
        <v>0.52118250555444301</v>
      </c>
      <c r="F20" t="s">
        <v>205</v>
      </c>
      <c r="G20" s="48">
        <v>0.22577191838312199</v>
      </c>
      <c r="H20" t="s">
        <v>204</v>
      </c>
      <c r="I20" s="48">
        <v>0.22451786457980999</v>
      </c>
      <c r="J20">
        <v>33</v>
      </c>
      <c r="K20">
        <v>2</v>
      </c>
    </row>
    <row r="21" spans="1:11">
      <c r="A21" t="s">
        <v>196</v>
      </c>
      <c r="B21" t="s">
        <v>195</v>
      </c>
      <c r="C21" s="48">
        <v>0.99940741864572302</v>
      </c>
      <c r="D21" t="s">
        <v>203</v>
      </c>
      <c r="E21" s="48">
        <v>0.23164251020931101</v>
      </c>
      <c r="F21" t="s">
        <v>202</v>
      </c>
      <c r="G21" s="48">
        <v>0.20236141441198099</v>
      </c>
      <c r="H21" t="s">
        <v>93</v>
      </c>
      <c r="I21" s="48">
        <v>0.20225823640325899</v>
      </c>
      <c r="J21">
        <v>559</v>
      </c>
      <c r="K21">
        <v>6</v>
      </c>
    </row>
    <row r="22" spans="1:11">
      <c r="A22" t="s">
        <v>196</v>
      </c>
      <c r="B22" t="s">
        <v>195</v>
      </c>
      <c r="C22" s="48">
        <v>0.780605014774434</v>
      </c>
      <c r="D22" t="s">
        <v>201</v>
      </c>
      <c r="E22" s="48">
        <v>0.45848623937695299</v>
      </c>
      <c r="F22" t="s">
        <v>93</v>
      </c>
      <c r="G22" s="48">
        <v>0.19615306120484399</v>
      </c>
      <c r="I22" s="48">
        <v>0</v>
      </c>
      <c r="J22">
        <v>28</v>
      </c>
      <c r="K22">
        <v>1</v>
      </c>
    </row>
    <row r="23" spans="1:11">
      <c r="A23" t="s">
        <v>196</v>
      </c>
      <c r="B23" t="s">
        <v>195</v>
      </c>
      <c r="C23" s="48">
        <v>0.999589724186148</v>
      </c>
      <c r="D23" t="s">
        <v>200</v>
      </c>
      <c r="E23" s="48">
        <v>0.424401643382817</v>
      </c>
      <c r="F23" t="s">
        <v>199</v>
      </c>
      <c r="G23" s="48">
        <v>0.13504462494727901</v>
      </c>
      <c r="H23" t="s">
        <v>93</v>
      </c>
      <c r="I23" s="48">
        <v>0.10348071625630099</v>
      </c>
      <c r="J23">
        <v>206</v>
      </c>
      <c r="K23">
        <v>3</v>
      </c>
    </row>
    <row r="24" spans="1:11">
      <c r="A24" t="s">
        <v>196</v>
      </c>
      <c r="B24" t="s">
        <v>195</v>
      </c>
      <c r="C24" s="48">
        <v>0.99950986915338502</v>
      </c>
      <c r="D24" t="s">
        <v>194</v>
      </c>
      <c r="E24" s="48">
        <v>0.46558714149978098</v>
      </c>
      <c r="F24" t="s">
        <v>198</v>
      </c>
      <c r="G24" s="48">
        <v>0.24538668660263799</v>
      </c>
      <c r="H24" t="s">
        <v>197</v>
      </c>
      <c r="I24" s="48">
        <v>0.196105990118911</v>
      </c>
      <c r="J24">
        <v>2</v>
      </c>
      <c r="K24">
        <v>2</v>
      </c>
    </row>
    <row r="25" spans="1:11">
      <c r="A25" t="s">
        <v>196</v>
      </c>
      <c r="B25" t="s">
        <v>195</v>
      </c>
      <c r="C25" s="48">
        <v>0.99379597493322103</v>
      </c>
      <c r="D25" t="s">
        <v>194</v>
      </c>
      <c r="E25" s="48">
        <v>0.31379354792512099</v>
      </c>
      <c r="F25" t="s">
        <v>193</v>
      </c>
      <c r="G25" s="48">
        <v>0.11948433548623499</v>
      </c>
      <c r="H25" t="s">
        <v>93</v>
      </c>
      <c r="I25" s="48">
        <v>0.119344620562884</v>
      </c>
      <c r="J25">
        <v>60</v>
      </c>
      <c r="K2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"/>
  <sheetViews>
    <sheetView workbookViewId="0">
      <selection activeCell="K26" sqref="K26"/>
    </sheetView>
  </sheetViews>
  <sheetFormatPr baseColWidth="10" defaultRowHeight="16"/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>
      <c r="A2" t="s">
        <v>58</v>
      </c>
      <c r="B2" t="s">
        <v>59</v>
      </c>
      <c r="C2" t="s">
        <v>59</v>
      </c>
      <c r="D2">
        <v>28</v>
      </c>
      <c r="E2">
        <v>0</v>
      </c>
      <c r="F2">
        <v>15</v>
      </c>
      <c r="G2">
        <v>22</v>
      </c>
      <c r="H2">
        <v>20</v>
      </c>
      <c r="I2">
        <v>20</v>
      </c>
      <c r="J2">
        <v>23</v>
      </c>
      <c r="K2">
        <v>25</v>
      </c>
      <c r="L2">
        <v>28</v>
      </c>
      <c r="M2">
        <v>1</v>
      </c>
      <c r="N2">
        <v>0</v>
      </c>
      <c r="O2">
        <v>2</v>
      </c>
      <c r="P2">
        <v>1</v>
      </c>
      <c r="Q2">
        <v>2</v>
      </c>
      <c r="R2">
        <v>1</v>
      </c>
      <c r="S2">
        <v>0</v>
      </c>
      <c r="T2">
        <v>6</v>
      </c>
      <c r="U2">
        <v>0</v>
      </c>
      <c r="V2">
        <v>2</v>
      </c>
      <c r="W2">
        <v>0</v>
      </c>
      <c r="X2">
        <v>2</v>
      </c>
      <c r="Y2">
        <v>8</v>
      </c>
      <c r="Z2">
        <v>0</v>
      </c>
      <c r="AA2">
        <v>3</v>
      </c>
      <c r="AB2">
        <v>0</v>
      </c>
      <c r="AC2">
        <v>0</v>
      </c>
      <c r="AD2">
        <v>9</v>
      </c>
      <c r="AE2">
        <v>6</v>
      </c>
      <c r="AF2">
        <v>0</v>
      </c>
      <c r="AG2">
        <v>0</v>
      </c>
      <c r="AH2">
        <v>0</v>
      </c>
      <c r="AI2">
        <v>0</v>
      </c>
      <c r="AJ2">
        <v>0</v>
      </c>
      <c r="AK2">
        <v>5</v>
      </c>
      <c r="AL2">
        <v>5</v>
      </c>
      <c r="AM2">
        <v>2</v>
      </c>
      <c r="AN2">
        <v>0</v>
      </c>
      <c r="AO2">
        <v>0</v>
      </c>
      <c r="AP2">
        <v>4</v>
      </c>
      <c r="AQ2">
        <v>11</v>
      </c>
      <c r="AR2">
        <v>0</v>
      </c>
      <c r="AS2">
        <v>2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3</v>
      </c>
      <c r="BE2">
        <v>0</v>
      </c>
      <c r="BF2">
        <v>0</v>
      </c>
    </row>
    <row r="3" spans="1:58">
      <c r="A3" t="s">
        <v>58</v>
      </c>
      <c r="B3" t="s">
        <v>60</v>
      </c>
      <c r="C3" t="s">
        <v>60</v>
      </c>
      <c r="D3">
        <v>63</v>
      </c>
      <c r="E3">
        <v>4</v>
      </c>
      <c r="F3">
        <v>14</v>
      </c>
      <c r="G3">
        <v>20</v>
      </c>
      <c r="H3">
        <v>15</v>
      </c>
      <c r="I3">
        <v>13</v>
      </c>
      <c r="J3">
        <v>1</v>
      </c>
      <c r="K3">
        <v>0</v>
      </c>
      <c r="L3">
        <v>59</v>
      </c>
      <c r="M3">
        <v>0</v>
      </c>
      <c r="N3">
        <v>0</v>
      </c>
      <c r="O3">
        <v>2</v>
      </c>
      <c r="P3">
        <v>0</v>
      </c>
      <c r="Q3">
        <v>5</v>
      </c>
      <c r="R3">
        <v>0</v>
      </c>
      <c r="S3">
        <v>14</v>
      </c>
      <c r="T3">
        <v>16</v>
      </c>
      <c r="U3">
        <v>0</v>
      </c>
      <c r="V3">
        <v>20</v>
      </c>
      <c r="W3">
        <v>4</v>
      </c>
      <c r="X3">
        <v>4</v>
      </c>
      <c r="Y3">
        <v>38</v>
      </c>
      <c r="Z3">
        <v>3</v>
      </c>
      <c r="AA3">
        <v>10</v>
      </c>
      <c r="AB3">
        <v>0</v>
      </c>
      <c r="AC3">
        <v>2</v>
      </c>
      <c r="AD3">
        <v>26</v>
      </c>
      <c r="AE3">
        <v>2</v>
      </c>
      <c r="AF3">
        <v>0</v>
      </c>
      <c r="AG3">
        <v>0</v>
      </c>
      <c r="AH3">
        <v>0</v>
      </c>
      <c r="AI3">
        <v>0</v>
      </c>
      <c r="AJ3">
        <v>3</v>
      </c>
      <c r="AK3">
        <v>4</v>
      </c>
      <c r="AL3">
        <v>12</v>
      </c>
      <c r="AM3">
        <v>8</v>
      </c>
      <c r="AN3">
        <v>0</v>
      </c>
      <c r="AO3">
        <v>4</v>
      </c>
      <c r="AP3">
        <v>7</v>
      </c>
      <c r="AQ3">
        <v>44</v>
      </c>
      <c r="AR3">
        <v>1</v>
      </c>
      <c r="AS3">
        <v>5</v>
      </c>
      <c r="AT3">
        <v>0</v>
      </c>
      <c r="AU3">
        <v>37</v>
      </c>
      <c r="AV3">
        <v>7</v>
      </c>
      <c r="AW3">
        <v>6</v>
      </c>
      <c r="AX3">
        <v>0</v>
      </c>
      <c r="AY3">
        <v>0</v>
      </c>
      <c r="AZ3">
        <v>0</v>
      </c>
      <c r="BA3">
        <v>2</v>
      </c>
      <c r="BB3">
        <v>0</v>
      </c>
      <c r="BC3">
        <v>37</v>
      </c>
      <c r="BD3">
        <v>9</v>
      </c>
      <c r="BE3">
        <v>13</v>
      </c>
      <c r="BF3">
        <v>1</v>
      </c>
    </row>
    <row r="4" spans="1:58">
      <c r="A4" t="s">
        <v>58</v>
      </c>
      <c r="B4" t="s">
        <v>61</v>
      </c>
      <c r="C4" t="s">
        <v>62</v>
      </c>
      <c r="D4">
        <v>74</v>
      </c>
      <c r="E4">
        <v>1</v>
      </c>
      <c r="F4">
        <v>46</v>
      </c>
      <c r="G4">
        <v>4</v>
      </c>
      <c r="H4">
        <v>13</v>
      </c>
      <c r="I4">
        <v>18</v>
      </c>
      <c r="J4">
        <v>0</v>
      </c>
      <c r="K4">
        <v>2</v>
      </c>
      <c r="L4">
        <v>51</v>
      </c>
      <c r="M4">
        <v>0</v>
      </c>
      <c r="N4">
        <v>0</v>
      </c>
      <c r="O4">
        <v>7</v>
      </c>
      <c r="P4">
        <v>0</v>
      </c>
      <c r="Q4">
        <v>1</v>
      </c>
      <c r="R4">
        <v>0</v>
      </c>
      <c r="S4">
        <v>27</v>
      </c>
      <c r="T4">
        <v>15</v>
      </c>
      <c r="U4">
        <v>3</v>
      </c>
      <c r="V4">
        <v>2</v>
      </c>
      <c r="W4">
        <v>1</v>
      </c>
      <c r="X4">
        <v>3</v>
      </c>
      <c r="Y4">
        <v>42</v>
      </c>
      <c r="Z4">
        <v>0</v>
      </c>
      <c r="AA4">
        <v>1</v>
      </c>
      <c r="AB4">
        <v>0</v>
      </c>
      <c r="AC4">
        <v>0</v>
      </c>
      <c r="AD4">
        <v>15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43</v>
      </c>
      <c r="AL4">
        <v>5</v>
      </c>
      <c r="AM4">
        <v>2</v>
      </c>
      <c r="AN4">
        <v>0</v>
      </c>
      <c r="AO4">
        <v>0</v>
      </c>
      <c r="AP4">
        <v>4</v>
      </c>
      <c r="AQ4">
        <v>23</v>
      </c>
      <c r="AR4">
        <v>0</v>
      </c>
      <c r="AS4">
        <v>18</v>
      </c>
      <c r="AT4">
        <v>0</v>
      </c>
      <c r="AU4">
        <v>44</v>
      </c>
      <c r="AV4">
        <v>10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3</v>
      </c>
      <c r="BD4">
        <v>18</v>
      </c>
      <c r="BE4">
        <v>15</v>
      </c>
      <c r="BF4">
        <v>0</v>
      </c>
    </row>
    <row r="5" spans="1:58">
      <c r="A5" t="s">
        <v>63</v>
      </c>
      <c r="B5" t="s">
        <v>64</v>
      </c>
      <c r="C5" t="s">
        <v>62</v>
      </c>
      <c r="D5">
        <v>24</v>
      </c>
      <c r="E5">
        <v>3</v>
      </c>
      <c r="F5">
        <v>11</v>
      </c>
      <c r="G5">
        <v>1</v>
      </c>
      <c r="H5">
        <v>10</v>
      </c>
      <c r="I5">
        <v>6</v>
      </c>
      <c r="J5">
        <v>2</v>
      </c>
      <c r="K5">
        <v>2</v>
      </c>
      <c r="L5">
        <v>21</v>
      </c>
      <c r="M5">
        <v>0</v>
      </c>
      <c r="N5">
        <v>1</v>
      </c>
      <c r="O5">
        <v>7</v>
      </c>
      <c r="P5">
        <v>0</v>
      </c>
      <c r="Q5">
        <v>2</v>
      </c>
      <c r="R5">
        <v>1</v>
      </c>
      <c r="S5">
        <v>7</v>
      </c>
      <c r="T5">
        <v>8</v>
      </c>
      <c r="U5">
        <v>0</v>
      </c>
      <c r="V5">
        <v>0</v>
      </c>
      <c r="W5">
        <v>1</v>
      </c>
      <c r="X5">
        <v>1</v>
      </c>
      <c r="Y5">
        <v>13</v>
      </c>
      <c r="Z5">
        <v>1</v>
      </c>
      <c r="AA5">
        <v>0</v>
      </c>
      <c r="AB5">
        <v>0</v>
      </c>
      <c r="AC5">
        <v>0</v>
      </c>
      <c r="AD5">
        <v>4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v>17</v>
      </c>
      <c r="AL5">
        <v>11</v>
      </c>
      <c r="AM5">
        <v>6</v>
      </c>
      <c r="AN5">
        <v>0</v>
      </c>
      <c r="AO5">
        <v>0</v>
      </c>
      <c r="AP5">
        <v>8</v>
      </c>
      <c r="AQ5">
        <v>13</v>
      </c>
      <c r="AR5">
        <v>0</v>
      </c>
      <c r="AS5">
        <v>11</v>
      </c>
      <c r="AT5">
        <v>0</v>
      </c>
      <c r="AU5">
        <v>17</v>
      </c>
      <c r="AV5">
        <v>3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2</v>
      </c>
      <c r="BD5">
        <v>4</v>
      </c>
      <c r="BE5">
        <v>4</v>
      </c>
      <c r="BF5">
        <v>0</v>
      </c>
    </row>
    <row r="6" spans="1:58">
      <c r="A6" t="s">
        <v>63</v>
      </c>
      <c r="B6" t="s">
        <v>65</v>
      </c>
      <c r="C6" t="s">
        <v>62</v>
      </c>
      <c r="D6">
        <v>160</v>
      </c>
      <c r="E6">
        <v>6</v>
      </c>
      <c r="F6">
        <v>117</v>
      </c>
      <c r="G6">
        <v>62</v>
      </c>
      <c r="H6">
        <v>57</v>
      </c>
      <c r="I6">
        <v>72</v>
      </c>
      <c r="J6">
        <v>6</v>
      </c>
      <c r="K6">
        <v>39</v>
      </c>
      <c r="L6">
        <v>154</v>
      </c>
      <c r="M6">
        <v>0</v>
      </c>
      <c r="N6">
        <v>3</v>
      </c>
      <c r="O6">
        <v>19</v>
      </c>
      <c r="P6">
        <v>0</v>
      </c>
      <c r="Q6">
        <v>9</v>
      </c>
      <c r="R6">
        <v>5</v>
      </c>
      <c r="S6">
        <v>49</v>
      </c>
      <c r="T6">
        <v>67</v>
      </c>
      <c r="U6">
        <v>0</v>
      </c>
      <c r="V6">
        <v>0</v>
      </c>
      <c r="W6">
        <v>2</v>
      </c>
      <c r="X6">
        <v>1</v>
      </c>
      <c r="Y6">
        <v>105</v>
      </c>
      <c r="Z6">
        <v>0</v>
      </c>
      <c r="AA6">
        <v>3</v>
      </c>
      <c r="AB6">
        <v>9</v>
      </c>
      <c r="AC6">
        <v>3</v>
      </c>
      <c r="AD6">
        <v>48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51</v>
      </c>
      <c r="AL6">
        <v>56</v>
      </c>
      <c r="AM6">
        <v>17</v>
      </c>
      <c r="AN6">
        <v>0</v>
      </c>
      <c r="AO6">
        <v>6</v>
      </c>
      <c r="AP6">
        <v>33</v>
      </c>
      <c r="AQ6">
        <v>74</v>
      </c>
      <c r="AR6">
        <v>0</v>
      </c>
      <c r="AS6">
        <v>76</v>
      </c>
      <c r="AT6">
        <v>1</v>
      </c>
      <c r="AU6">
        <v>52</v>
      </c>
      <c r="AV6">
        <v>12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7</v>
      </c>
      <c r="BD6">
        <v>30</v>
      </c>
      <c r="BE6">
        <v>14</v>
      </c>
      <c r="BF6">
        <v>0</v>
      </c>
    </row>
    <row r="7" spans="1:58">
      <c r="A7" t="s">
        <v>63</v>
      </c>
      <c r="B7" t="s">
        <v>66</v>
      </c>
      <c r="C7" t="s">
        <v>62</v>
      </c>
      <c r="D7">
        <v>189</v>
      </c>
      <c r="E7">
        <v>9</v>
      </c>
      <c r="F7">
        <v>122</v>
      </c>
      <c r="G7">
        <v>87</v>
      </c>
      <c r="H7">
        <v>118</v>
      </c>
      <c r="I7">
        <v>85</v>
      </c>
      <c r="J7">
        <v>2</v>
      </c>
      <c r="K7">
        <v>4</v>
      </c>
      <c r="L7">
        <v>179</v>
      </c>
      <c r="M7">
        <v>0</v>
      </c>
      <c r="N7">
        <v>0</v>
      </c>
      <c r="O7">
        <v>34</v>
      </c>
      <c r="P7">
        <v>0</v>
      </c>
      <c r="Q7">
        <v>35</v>
      </c>
      <c r="R7">
        <v>17</v>
      </c>
      <c r="S7">
        <v>90</v>
      </c>
      <c r="T7">
        <v>77</v>
      </c>
      <c r="U7">
        <v>0</v>
      </c>
      <c r="V7">
        <v>0</v>
      </c>
      <c r="W7">
        <v>20</v>
      </c>
      <c r="X7">
        <v>4</v>
      </c>
      <c r="Y7">
        <v>161</v>
      </c>
      <c r="Z7">
        <v>5</v>
      </c>
      <c r="AA7">
        <v>2</v>
      </c>
      <c r="AB7">
        <v>2</v>
      </c>
      <c r="AC7">
        <v>6</v>
      </c>
      <c r="AD7">
        <v>81</v>
      </c>
      <c r="AE7">
        <v>0</v>
      </c>
      <c r="AF7">
        <v>4</v>
      </c>
      <c r="AG7">
        <v>0</v>
      </c>
      <c r="AH7">
        <v>2</v>
      </c>
      <c r="AI7">
        <v>1</v>
      </c>
      <c r="AJ7">
        <v>0</v>
      </c>
      <c r="AK7">
        <v>152</v>
      </c>
      <c r="AL7">
        <v>44</v>
      </c>
      <c r="AM7">
        <v>27</v>
      </c>
      <c r="AN7">
        <v>0</v>
      </c>
      <c r="AO7">
        <v>0</v>
      </c>
      <c r="AP7">
        <v>34</v>
      </c>
      <c r="AQ7">
        <v>45</v>
      </c>
      <c r="AR7">
        <v>0</v>
      </c>
      <c r="AS7">
        <v>58</v>
      </c>
      <c r="AT7">
        <v>0</v>
      </c>
      <c r="AU7">
        <v>112</v>
      </c>
      <c r="AV7">
        <v>41</v>
      </c>
      <c r="AW7">
        <v>0</v>
      </c>
      <c r="AX7">
        <v>3</v>
      </c>
      <c r="AY7">
        <v>1</v>
      </c>
      <c r="AZ7">
        <v>0</v>
      </c>
      <c r="BA7">
        <v>0</v>
      </c>
      <c r="BB7">
        <v>0</v>
      </c>
      <c r="BC7">
        <v>32</v>
      </c>
      <c r="BD7">
        <v>109</v>
      </c>
      <c r="BE7">
        <v>66</v>
      </c>
      <c r="BF7">
        <v>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Table_1A</vt:lpstr>
      <vt:lpstr>Table_1B</vt:lpstr>
      <vt:lpstr>Table_1C</vt:lpstr>
      <vt:lpstr>reservecodes_by_OTU_samplecount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2018-06-23T13:53:09Z</dcterms:created>
  <dcterms:modified xsi:type="dcterms:W3CDTF">2018-06-25T11:22:33Z</dcterms:modified>
</cp:coreProperties>
</file>