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hidePivotFieldList="1" autoCompressPictures="0"/>
  <mc:AlternateContent xmlns:mc="http://schemas.openxmlformats.org/markup-compatibility/2006">
    <mc:Choice Requires="x15">
      <x15ac:absPath xmlns:x15ac="http://schemas.microsoft.com/office/spreadsheetml/2010/11/ac" url="/Users/Negorashi2011/Dropbox/Working_docs/Hutchings/Tabitha Innocent/Screening_paper/SuppInfo/"/>
    </mc:Choice>
  </mc:AlternateContent>
  <xr:revisionPtr revIDLastSave="0" documentId="13_ncr:1_{258195CE-77F4-E34A-AF3D-E5E344704C86}" xr6:coauthVersionLast="28" xr6:coauthVersionMax="28" xr10:uidLastSave="{00000000-0000-0000-0000-000000000000}"/>
  <bookViews>
    <workbookView xWindow="180" yWindow="440" windowWidth="33800" windowHeight="23560" tabRatio="500" xr2:uid="{00000000-000D-0000-FFFF-FFFF00000000}"/>
  </bookViews>
  <sheets>
    <sheet name="Streptomyces" sheetId="1" r:id="rId1"/>
    <sheet name="softbugs" sheetId="2" r:id="rId2"/>
    <sheet name="Ps strains + g.types" sheetId="3" r:id="rId3"/>
    <sheet name="metadata" sheetId="4" r:id="rId4"/>
    <sheet name="control.means" sheetId="8" r:id="rId5"/>
  </sheets>
  <definedNames>
    <definedName name="_xlnm._FilterDatabase" localSheetId="3" hidden="1">metadata!$A$1:$B$18</definedName>
    <definedName name="_xlnm._FilterDatabase" localSheetId="2" hidden="1">'Ps strains + g.types'!$A$1:$C$20</definedName>
    <definedName name="_xlnm._FilterDatabase" localSheetId="1" hidden="1">softbugs!$A$1:$I$571</definedName>
    <definedName name="_xlnm._FilterDatabase" localSheetId="0" hidden="1">Streptomyces!$A$1:$J$541</definedName>
  </definedNames>
  <calcPr calcId="171027"/>
  <pivotCaches>
    <pivotCache cacheId="2" r:id="rId6"/>
    <pivotCache cacheId="3"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20"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H19" i="2" l="1"/>
  <c r="H16" i="2"/>
  <c r="H11" i="2"/>
  <c r="H4" i="1"/>
  <c r="H3" i="1"/>
  <c r="H2" i="1"/>
  <c r="H44" i="2"/>
  <c r="H38" i="2"/>
  <c r="C2" i="2"/>
  <c r="C2" i="1"/>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0" i="2"/>
  <c r="H269" i="2"/>
  <c r="H267" i="2"/>
  <c r="H266" i="2"/>
  <c r="H264" i="2"/>
  <c r="H263" i="2"/>
  <c r="H261" i="2"/>
  <c r="H260" i="2"/>
  <c r="H258" i="2"/>
  <c r="H257" i="2"/>
  <c r="H255" i="2"/>
  <c r="H254" i="2"/>
  <c r="H252" i="2"/>
  <c r="H251" i="2"/>
  <c r="H249" i="2"/>
  <c r="H248" i="2"/>
  <c r="H246" i="2"/>
  <c r="H245"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8" i="2"/>
  <c r="H207" i="2"/>
  <c r="H205" i="2"/>
  <c r="H204" i="2"/>
  <c r="H202" i="2"/>
  <c r="H201" i="2"/>
  <c r="H199" i="2"/>
  <c r="H198" i="2"/>
  <c r="H196" i="2"/>
  <c r="H195" i="2"/>
  <c r="H193" i="2"/>
  <c r="H192" i="2"/>
  <c r="H190" i="2"/>
  <c r="H189" i="2"/>
  <c r="H187" i="2"/>
  <c r="H186" i="2"/>
  <c r="H184" i="2"/>
  <c r="H183"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3" i="2"/>
  <c r="H42" i="2"/>
  <c r="H41" i="2"/>
  <c r="H40" i="2"/>
  <c r="H39" i="2"/>
  <c r="H37" i="2"/>
  <c r="H36" i="2"/>
  <c r="H35" i="2"/>
  <c r="H34" i="2"/>
  <c r="H33" i="2"/>
  <c r="H32" i="2"/>
  <c r="H31" i="2"/>
  <c r="H30" i="2"/>
  <c r="H29" i="2"/>
  <c r="H28" i="2"/>
  <c r="H27" i="2"/>
  <c r="H26" i="2"/>
  <c r="H25" i="2"/>
  <c r="H24" i="2"/>
  <c r="H23" i="2"/>
  <c r="H22" i="2"/>
  <c r="H21" i="2"/>
  <c r="H20" i="2"/>
  <c r="H18" i="2"/>
  <c r="H17" i="2"/>
  <c r="H15" i="2"/>
  <c r="H14" i="2"/>
  <c r="H13" i="2"/>
  <c r="H12" i="2"/>
  <c r="H10" i="2"/>
  <c r="H9" i="2"/>
  <c r="H8" i="2"/>
  <c r="H7" i="2"/>
  <c r="H6" i="2"/>
  <c r="H5" i="2"/>
  <c r="H4" i="2"/>
  <c r="H3" i="2"/>
  <c r="H2" i="2"/>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4" i="1"/>
  <c r="H483" i="1"/>
  <c r="H481" i="1"/>
  <c r="H480" i="1"/>
  <c r="H478" i="1"/>
  <c r="H477" i="1"/>
  <c r="H475" i="1"/>
  <c r="H474" i="1"/>
  <c r="H472" i="1"/>
  <c r="H471" i="1"/>
  <c r="H469" i="1"/>
  <c r="H468" i="1"/>
  <c r="H466" i="1"/>
  <c r="H465" i="1"/>
  <c r="H463" i="1"/>
  <c r="H462"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1" i="1"/>
  <c r="H240" i="1"/>
  <c r="H238" i="1"/>
  <c r="H237" i="1"/>
  <c r="H235" i="1"/>
  <c r="H234" i="1"/>
  <c r="H232" i="1"/>
  <c r="H231" i="1"/>
  <c r="H229" i="1"/>
  <c r="H228" i="1"/>
  <c r="H226" i="1"/>
  <c r="H225" i="1"/>
  <c r="H223" i="1"/>
  <c r="H222" i="1"/>
  <c r="H220" i="1"/>
  <c r="H219"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7" i="1"/>
  <c r="H184" i="1"/>
  <c r="H181" i="1"/>
  <c r="H178" i="1"/>
  <c r="H175" i="1"/>
  <c r="H172" i="1"/>
  <c r="H169" i="1"/>
  <c r="H166" i="1"/>
  <c r="H163" i="1"/>
  <c r="H162" i="1"/>
  <c r="H161" i="1"/>
  <c r="H160" i="1"/>
  <c r="H159" i="1"/>
  <c r="H158" i="1"/>
  <c r="H157" i="1"/>
  <c r="H156" i="1"/>
  <c r="H155" i="1"/>
  <c r="H154"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4" i="1"/>
  <c r="H53" i="1"/>
  <c r="H51" i="1"/>
  <c r="H50" i="1"/>
  <c r="H48" i="1"/>
  <c r="H47" i="1"/>
  <c r="H45" i="1"/>
  <c r="H44" i="1"/>
  <c r="H42" i="1"/>
  <c r="H41" i="1"/>
  <c r="H39" i="1"/>
  <c r="H38" i="1"/>
  <c r="H36" i="1"/>
  <c r="H35" i="1"/>
  <c r="H33" i="1"/>
  <c r="H32" i="1"/>
  <c r="H30" i="1"/>
  <c r="H29" i="1"/>
  <c r="H28" i="1"/>
  <c r="H26" i="1"/>
  <c r="H25" i="1"/>
  <c r="H23" i="1"/>
  <c r="H22" i="1"/>
  <c r="H21" i="1"/>
  <c r="H20" i="1"/>
  <c r="H19" i="1"/>
  <c r="H18" i="1"/>
  <c r="H17" i="1"/>
  <c r="H16" i="1"/>
  <c r="H14" i="1"/>
  <c r="H13" i="1"/>
  <c r="H12" i="1"/>
  <c r="H11" i="1"/>
  <c r="H10" i="1"/>
  <c r="H9" i="1"/>
  <c r="H7" i="1"/>
  <c r="H6" i="1"/>
  <c r="H5" i="1"/>
</calcChain>
</file>

<file path=xl/sharedStrings.xml><?xml version="1.0" encoding="utf-8"?>
<sst xmlns="http://schemas.openxmlformats.org/spreadsheetml/2006/main" count="3298" uniqueCount="92">
  <si>
    <t>Ps.strain</t>
  </si>
  <si>
    <t>Ps.genotype</t>
  </si>
  <si>
    <t>Invader</t>
  </si>
  <si>
    <t>Strain</t>
  </si>
  <si>
    <t>Plate</t>
  </si>
  <si>
    <t>Invasion.score</t>
  </si>
  <si>
    <t>Standardised.score</t>
  </si>
  <si>
    <t>Spore.production</t>
  </si>
  <si>
    <t>A</t>
  </si>
  <si>
    <t>Ps2</t>
  </si>
  <si>
    <t>B</t>
  </si>
  <si>
    <t>C</t>
  </si>
  <si>
    <t>D</t>
  </si>
  <si>
    <t>E</t>
  </si>
  <si>
    <t>Ps1</t>
  </si>
  <si>
    <t>F</t>
  </si>
  <si>
    <t>G</t>
  </si>
  <si>
    <t>H</t>
  </si>
  <si>
    <t>I</t>
  </si>
  <si>
    <t>J</t>
  </si>
  <si>
    <t>K</t>
  </si>
  <si>
    <t>L</t>
  </si>
  <si>
    <t>M</t>
  </si>
  <si>
    <t>N</t>
  </si>
  <si>
    <t>Ø</t>
  </si>
  <si>
    <t>P</t>
  </si>
  <si>
    <t>Q</t>
  </si>
  <si>
    <t>R</t>
  </si>
  <si>
    <t>S</t>
  </si>
  <si>
    <t>nonproducers</t>
  </si>
  <si>
    <t>Ps.strain.id</t>
  </si>
  <si>
    <t>Ps.strain.origin</t>
  </si>
  <si>
    <t>Ps.gtype</t>
  </si>
  <si>
    <t>Ae702</t>
  </si>
  <si>
    <t>Ae160</t>
  </si>
  <si>
    <t>Ae715</t>
  </si>
  <si>
    <t>Ae707</t>
  </si>
  <si>
    <t>Ae168</t>
  </si>
  <si>
    <t>Ae717</t>
  </si>
  <si>
    <t>Ae331</t>
  </si>
  <si>
    <t>Ae263</t>
  </si>
  <si>
    <t>Ae703</t>
  </si>
  <si>
    <t>Ae706</t>
  </si>
  <si>
    <t>Ae150A</t>
  </si>
  <si>
    <t>Ae406</t>
  </si>
  <si>
    <t>Ae704</t>
  </si>
  <si>
    <t>Ae356</t>
  </si>
  <si>
    <t>Ae505</t>
  </si>
  <si>
    <t>Ae707_CP_A2</t>
  </si>
  <si>
    <t>Ae322</t>
  </si>
  <si>
    <t>Ae712</t>
  </si>
  <si>
    <t>Ae280</t>
  </si>
  <si>
    <t>NA</t>
  </si>
  <si>
    <t>Notes</t>
  </si>
  <si>
    <t>Streptomyces</t>
  </si>
  <si>
    <t>NEW data table assay 3b</t>
  </si>
  <si>
    <t>NEW data table assay 3a</t>
  </si>
  <si>
    <t>Input.order</t>
  </si>
  <si>
    <t>Pseudonocardia strain.  In assays 3a&amp;b, this is the 'lawn' strain. Nomenclature from A - S, to replace original strain id's, assigned randomly - so that assays were carried out blind</t>
  </si>
  <si>
    <t>Where 1=visible spore production, 0=no visible spore production. Scored for each invading strain colony, using stereomicroscope - at same time point for all strains/reps, immediately prior to digital photo being taken to generate growth measurements.</t>
  </si>
  <si>
    <t>Pseudonocardia strain.  In assays 3a&amp;b, this is the 'lawn' strain. Nomenclature from A - S, to substitute (&amp;mask) original strain id's, assigned randomly - so that subsequent assays were carried out blind</t>
  </si>
  <si>
    <r>
      <t xml:space="preserve">Either 'Ps1' or 'Ps2', previously identified sub-groups of the </t>
    </r>
    <r>
      <rPr>
        <i/>
        <sz val="12"/>
        <color theme="1"/>
        <rFont val="Calibri"/>
        <family val="2"/>
        <scheme val="minor"/>
      </rPr>
      <t>Acromyrmex</t>
    </r>
    <r>
      <rPr>
        <sz val="12"/>
        <color theme="1"/>
        <rFont val="Calibri"/>
        <family val="2"/>
        <scheme val="minor"/>
      </rPr>
      <t xml:space="preserve"> sp Ps symbiont; newer collected, as yet unidentified strains currently assigned as 'unknown', though will be assigned either Ps1/Ps2. And, ultimately, we'd ideally like to replace this with a subtler measure than Ps1/Ps2, likely when we have more data from the genome sequencing; for e.g., could be something like 'number of antibiotic gene clusters' </t>
    </r>
  </si>
  <si>
    <t>For 3a, this is the experimental id for a Streptomyces strain. Nomenclature 1-10, assigned randomly. All plates originally set up with all 10 strains; however, strain 4 didn't grow - on any strain, but nether on the control - so have removed this strain, all plates scored for 9 remaining invader strains.</t>
  </si>
  <si>
    <t>One of 9 (invading) antibiotic-procing, Streptomyces strains spotted on the reverse side of a Ps lawn</t>
  </si>
  <si>
    <t>One of 10 (invading) non antibiotic producing strains ('soft bugs') spotted on the reverse side of a Ps lawn</t>
  </si>
  <si>
    <t>For 3b, this is the experimental id for a non-producer strain. Nomenclature 1-10, assigned randomly. All plates originally set up with all 10 strains.</t>
  </si>
  <si>
    <t>Replicate plate, 1/2/3 of 3 lawns in total set up for this assay for each Ps strain</t>
  </si>
  <si>
    <t>Growth of the invading strain relative to the growth of that same strain on a control plate (no Ps lawn, glycerol solution only (as per Ps suspension), treated in exactly the same way - same length of time incubation, flipped at same time as Ps lawns etc). Calculated as: (growth area of invader strain in that rep, in cm2) - (mean growth of the same strain, across 3 replicate control plates, in cm2)</t>
  </si>
  <si>
    <t>Unscorable: multiple overlapping colonies visible, Fiji cannot discriminate between to measure</t>
  </si>
  <si>
    <t>Area of growth of each individual invading Streptomyces strain (1 of 9 per plate), spotted on reverse of Ps lawn; measured in cm2, based on binary image generated from photo of plate, area calculated using Fiji/imagej package. If growth area could not be dsicriminated by Fiji for measurement (eg multiple overlapping colonies visible), that replicate for that specific strain was excluded from the dataset to minimise the amount of bias/subjectivity introduced. Similarly, if any plates were unscorable using measurment software - eg, colonies for different strains interfereing with each other - the palte was removed form the dataset. (In both cases, scored as NA in datasheets)</t>
  </si>
  <si>
    <t>Plate was unscorable, so excluded</t>
  </si>
  <si>
    <t>Plate excluded : replicate lawn failed to grow, assay not set up</t>
  </si>
  <si>
    <t>Area of growth of each individual invading non-producer strain (1 of 10 per plate), spotted on reverse of Ps lawn; measured in cm^2, based on binary image generated from photo of plate, area calculated using Fiji/imagej package. If growth area could not be dsicriminated by Fiji for measurement (eg multiple overlapping colonies visible), that replicate for that specific strain was excluded from the dataset to minimise the amount of bias/subjectivity introduced. Similarly, if any plates were unscorable using measurment software - eg, colonies for different strains interfereing with each other - the palte was removed form the dataset. (In both cases, scored as NA in datasheets)</t>
  </si>
  <si>
    <t>Growth of the invading strain relative to the growth of that same strain on a control plate (no Ps lawn, glycerol solution only (as per Ps suspension), treated in exactly the same way - same length of time incubation, flipped at same time as Ps lawns etc). Calculated as: (growth area of invader strain in that rep, in cm^2) - (mean growth of the same strain, across 3 replicate control plates, in cm^2)</t>
  </si>
  <si>
    <t>Yes</t>
  </si>
  <si>
    <t>No</t>
  </si>
  <si>
    <t>Inv.strain</t>
  </si>
  <si>
    <t>Row Labels</t>
  </si>
  <si>
    <t>Grand Total</t>
  </si>
  <si>
    <t>Average of Control.growth</t>
  </si>
  <si>
    <t>Ae150a</t>
  </si>
  <si>
    <t>Ae707-CP-A2</t>
  </si>
  <si>
    <t>Control</t>
  </si>
  <si>
    <t>notes</t>
  </si>
  <si>
    <t>Strain inc in Ps genome paper</t>
  </si>
  <si>
    <t>Y</t>
  </si>
  <si>
    <t>not included in expt</t>
  </si>
  <si>
    <t>Ae711</t>
  </si>
  <si>
    <t>**Colony has both Ps1 and Ps2, growth form of this strain in culture = Ps2</t>
  </si>
  <si>
    <t>Ae713</t>
  </si>
  <si>
    <t>from Tabitha on 20171122</t>
  </si>
  <si>
    <t>soft_bugs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</si>
</sst>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1">
    <font>
      <sz val="12"/>
      <color theme="1"/>
      <name val="Calibri"/>
      <family val="2"/>
      <scheme val="minor"/>
    </font>
    <font>
      <b/>
      <sz val="12"/>
      <color theme="1"/>
      <name val="Calibri"/>
      <family val="2"/>
      <scheme val="minor"/>
    </font>
    <font>
      <b/>
      <sz val="10"/>
      <name val="Verdana"/>
      <family val="2"/>
    </font>
    <font>
      <sz val="10"/>
      <name val="Verdana"/>
      <family val="2"/>
    </font>
    <font>
      <i/>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mbria"/>
      <family val="1"/>
    </font>
    <font>
      <b/>
      <sz val="12"/>
      <color theme="1"/>
      <name val="Cambria"/>
      <family val="1"/>
    </font>
    <font>
      <sz val="12"/>
      <color rgb="FFFF0000"/>
      <name val="Cambria"/>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2" fillId="0" borderId="0" xfId="0" applyFont="1"/>
    <xf numFmtId="0" fontId="1" fillId="0" borderId="0" xfId="0" applyFont="1"/>
    <xf numFmtId="164" fontId="0" fillId="0" borderId="0" xfId="0" applyNumberFormat="1" applyAlignment="1">
      <alignment horizontal="right"/>
    </xf>
    <xf numFmtId="164" fontId="0" fillId="0" borderId="0" xfId="0" applyNumberFormat="1" applyFill="1" applyAlignment="1">
      <alignment horizontal="right"/>
    </xf>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left"/>
    </xf>
    <xf numFmtId="0" fontId="0" fillId="0" borderId="0" xfId="0" applyFont="1"/>
    <xf numFmtId="0" fontId="3" fillId="0" borderId="0" xfId="0" applyFont="1" applyAlignment="1">
      <alignment horizontal="left"/>
    </xf>
    <xf numFmtId="165" fontId="3" fillId="0" borderId="0" xfId="0" applyNumberFormat="1" applyFont="1" applyAlignment="1">
      <alignment horizontal="left"/>
    </xf>
    <xf numFmtId="0" fontId="0" fillId="0" borderId="0" xfId="0" applyAlignment="1">
      <alignment wrapText="1"/>
    </xf>
    <xf numFmtId="0" fontId="2" fillId="0" borderId="0" xfId="0" applyFont="1" applyAlignment="1">
      <alignment horizontal="center"/>
    </xf>
    <xf numFmtId="165" fontId="0" fillId="0" borderId="0" xfId="0" applyNumberFormat="1" applyAlignment="1">
      <alignment horizontal="right"/>
    </xf>
    <xf numFmtId="0" fontId="7" fillId="0" borderId="0" xfId="0" applyFont="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alignment horizontal="left"/>
    </xf>
    <xf numFmtId="165" fontId="0" fillId="2" borderId="0" xfId="0" applyNumberFormat="1" applyFill="1"/>
    <xf numFmtId="0" fontId="0" fillId="0" borderId="0" xfId="0" applyBorder="1"/>
    <xf numFmtId="0" fontId="2" fillId="0" borderId="0" xfId="0" applyFont="1" applyBorder="1"/>
    <xf numFmtId="0" fontId="1" fillId="0" borderId="0" xfId="0" applyFont="1" applyBorder="1"/>
    <xf numFmtId="165" fontId="0" fillId="0" borderId="0" xfId="0" applyNumberFormat="1" applyAlignment="1">
      <alignment horizontal="left"/>
    </xf>
    <xf numFmtId="0" fontId="9" fillId="0" borderId="1" xfId="0" applyFont="1" applyBorder="1" applyAlignment="1">
      <alignment vertical="center"/>
    </xf>
    <xf numFmtId="0" fontId="9"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4" xfId="0" applyFont="1" applyBorder="1" applyAlignment="1">
      <alignment vertical="top"/>
    </xf>
    <xf numFmtId="0" fontId="10" fillId="0" borderId="4" xfId="0" applyFont="1" applyBorder="1" applyAlignment="1">
      <alignment vertical="center"/>
    </xf>
    <xf numFmtId="165" fontId="2" fillId="0" borderId="0" xfId="0" applyNumberFormat="1" applyFont="1" applyAlignment="1">
      <alignment horizontal="right"/>
    </xf>
    <xf numFmtId="0" fontId="2" fillId="0" borderId="0" xfId="0" applyFont="1" applyAlignment="1">
      <alignment horizontal="right"/>
    </xf>
    <xf numFmtId="0" fontId="0" fillId="0" borderId="0" xfId="0" applyFont="1" applyAlignment="1">
      <alignment horizontal="right"/>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13">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0.000"/>
    </dxf>
    <dxf>
      <numFmt numFmtId="2" formatCode="0.00"/>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0.000"/>
    </dxf>
    <dxf>
      <numFmt numFmtId="165" formatCode="0.00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 refreshedDate="43161.820720370371" createdVersion="4" refreshedVersion="6" minRefreshableVersion="3" recordCount="570" xr:uid="{00000000-000A-0000-FFFF-FFFF24000000}">
  <cacheSource type="worksheet">
    <worksheetSource ref="A1:J571" sheet="NEW data table assay 3b control"/>
  </cacheSource>
  <cacheFields count="10">
    <cacheField name="Input.order" numFmtId="0">
      <sharedItems containsSemiMixedTypes="0" containsString="0" containsNumber="1" containsInteger="1" minValue="1" maxValue="570"/>
    </cacheField>
    <cacheField name="Ps.strain" numFmtId="0">
      <sharedItems/>
    </cacheField>
    <cacheField name="Ps.genotype" numFmtId="0">
      <sharedItems/>
    </cacheField>
    <cacheField name="Invader" numFmtId="0">
      <sharedItems/>
    </cacheField>
    <cacheField name="Inv.strain" numFmtId="0">
      <sharedItems containsSemiMixedTypes="0" containsString="0" containsNumber="1" containsInteger="1" minValue="11" maxValue="20" count="10">
        <n v="11"/>
        <n v="12"/>
        <n v="13"/>
        <n v="14"/>
        <n v="15"/>
        <n v="16"/>
        <n v="17"/>
        <n v="18"/>
        <n v="19"/>
        <n v="20"/>
      </sharedItems>
    </cacheField>
    <cacheField name="Plate" numFmtId="0">
      <sharedItems containsSemiMixedTypes="0" containsString="0" containsNumber="1" containsInteger="1" minValue="4" maxValue="6"/>
    </cacheField>
    <cacheField name="Invasion.score" numFmtId="0">
      <sharedItems containsMixedTypes="1" containsNumber="1" minValue="0" maxValue="1.026"/>
    </cacheField>
    <cacheField name="Standardised.score" numFmtId="165">
      <sharedItems containsMixedTypes="1" containsNumber="1" minValue="-0.73766666666666703" maxValue="0.51333333333333298"/>
    </cacheField>
    <cacheField name="Control.growth" numFmtId="165">
      <sharedItems containsMixedTypes="1" containsNumber="1" minValue="0.51266666666666705" maxValue="0.73766666666666703"/>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 refreshedDate="43161.820739467592" createdVersion="4" refreshedVersion="6" minRefreshableVersion="3" recordCount="513" xr:uid="{00000000-000A-0000-FFFF-FFFF25000000}">
  <cacheSource type="worksheet">
    <worksheetSource ref="A1:J514" sheet="NEW data table assay 3a control"/>
  </cacheSource>
  <cacheFields count="10">
    <cacheField name="Input.order" numFmtId="0">
      <sharedItems containsSemiMixedTypes="0" containsString="0" containsNumber="1" containsInteger="1" minValue="1" maxValue="513"/>
    </cacheField>
    <cacheField name="Ps.strain" numFmtId="0">
      <sharedItems/>
    </cacheField>
    <cacheField name="Ps.genotype" numFmtId="0">
      <sharedItems/>
    </cacheField>
    <cacheField name="Invader" numFmtId="0">
      <sharedItems/>
    </cacheField>
    <cacheField name="Inv.strain" numFmtId="0">
      <sharedItems containsSemiMixedTypes="0" containsString="0" containsNumber="1" containsInteger="1" minValue="1" maxValue="10" count="9">
        <n v="1"/>
        <n v="2"/>
        <n v="3"/>
        <n v="5"/>
        <n v="6"/>
        <n v="7"/>
        <n v="8"/>
        <n v="9"/>
        <n v="10"/>
      </sharedItems>
    </cacheField>
    <cacheField name="Plate" numFmtId="0">
      <sharedItems containsSemiMixedTypes="0" containsString="0" containsNumber="1" containsInteger="1" minValue="1" maxValue="3"/>
    </cacheField>
    <cacheField name="Invasion.score" numFmtId="0">
      <sharedItems containsMixedTypes="1" containsNumber="1" minValue="0" maxValue="1.861"/>
    </cacheField>
    <cacheField name="Control.growth" numFmtId="164">
      <sharedItems containsMixedTypes="1" containsNumber="1" minValue="0.79933333333333301" maxValue="1.3536666666666699"/>
    </cacheField>
    <cacheField name="Spore.production" numFmtId="0">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0">
  <r>
    <n v="1"/>
    <s v="A"/>
    <s v="Ps2"/>
    <s v="nonproducers"/>
    <x v="0"/>
    <n v="4"/>
    <n v="0.57699999999999996"/>
    <n v="-9.0666666666667006E-2"/>
    <n v="0.66766666666666696"/>
    <m/>
  </r>
  <r>
    <n v="2"/>
    <s v="A"/>
    <s v="Ps2"/>
    <s v="nonproducers"/>
    <x v="0"/>
    <n v="5"/>
    <n v="0.40899999999999997"/>
    <n v="-0.25866666666666699"/>
    <n v="0.66766666666666696"/>
    <m/>
  </r>
  <r>
    <n v="3"/>
    <s v="A"/>
    <s v="Ps2"/>
    <s v="nonproducers"/>
    <x v="0"/>
    <n v="6"/>
    <n v="0.46400000000000002"/>
    <n v="-0.20366666666666694"/>
    <n v="0.66766666666666696"/>
    <m/>
  </r>
  <r>
    <n v="31"/>
    <s v="B"/>
    <s v="Ps2"/>
    <s v="nonproducers"/>
    <x v="0"/>
    <n v="4"/>
    <n v="0.36899999999999999"/>
    <n v="-0.29866666666666697"/>
    <n v="0.66766666666666696"/>
    <m/>
  </r>
  <r>
    <n v="32"/>
    <s v="B"/>
    <s v="Ps2"/>
    <s v="nonproducers"/>
    <x v="0"/>
    <n v="5"/>
    <n v="0.42299999999999999"/>
    <n v="-0.24466666666666698"/>
    <n v="0.66766666666666696"/>
    <m/>
  </r>
  <r>
    <n v="33"/>
    <s v="B"/>
    <s v="Ps2"/>
    <s v="nonproducers"/>
    <x v="0"/>
    <n v="6"/>
    <n v="0.36"/>
    <n v="-0.30766666666666698"/>
    <n v="0.66766666666666696"/>
    <m/>
  </r>
  <r>
    <n v="61"/>
    <s v="C"/>
    <s v="Ps2"/>
    <s v="nonproducers"/>
    <x v="0"/>
    <n v="4"/>
    <n v="0"/>
    <n v="-0.66766666666666696"/>
    <n v="0.66766666666666696"/>
    <m/>
  </r>
  <r>
    <n v="62"/>
    <s v="C"/>
    <s v="Ps2"/>
    <s v="nonproducers"/>
    <x v="0"/>
    <n v="5"/>
    <n v="0.33100000000000002"/>
    <n v="-0.33666666666666695"/>
    <n v="0.66766666666666696"/>
    <m/>
  </r>
  <r>
    <n v="63"/>
    <s v="C"/>
    <s v="Ps2"/>
    <s v="nonproducers"/>
    <x v="0"/>
    <n v="6"/>
    <n v="0.29299999999999998"/>
    <n v="-0.37466666666666698"/>
    <n v="0.66766666666666696"/>
    <m/>
  </r>
  <r>
    <n v="91"/>
    <s v="D"/>
    <s v="Ps2"/>
    <s v="nonproducers"/>
    <x v="0"/>
    <n v="4"/>
    <n v="0.372"/>
    <n v="-0.29566666666666697"/>
    <n v="0.66766666666666696"/>
    <m/>
  </r>
  <r>
    <n v="92"/>
    <s v="D"/>
    <s v="Ps2"/>
    <s v="nonproducers"/>
    <x v="0"/>
    <n v="5"/>
    <n v="0.44800000000000001"/>
    <n v="-0.21966666666666695"/>
    <n v="0.66766666666666696"/>
    <m/>
  </r>
  <r>
    <n v="93"/>
    <s v="D"/>
    <s v="Ps2"/>
    <s v="nonproducers"/>
    <x v="0"/>
    <n v="6"/>
    <n v="0.45"/>
    <n v="-0.21766666666666695"/>
    <n v="0.66766666666666696"/>
    <m/>
  </r>
  <r>
    <n v="121"/>
    <s v="E"/>
    <s v="Ps1"/>
    <s v="nonproducers"/>
    <x v="0"/>
    <n v="4"/>
    <n v="0.36"/>
    <n v="-0.30766666666666698"/>
    <n v="0.66766666666666696"/>
    <m/>
  </r>
  <r>
    <n v="122"/>
    <s v="E"/>
    <s v="Ps1"/>
    <s v="nonproducers"/>
    <x v="0"/>
    <n v="5"/>
    <n v="0.39400000000000002"/>
    <n v="-0.27366666666666695"/>
    <n v="0.66766666666666696"/>
    <m/>
  </r>
  <r>
    <n v="123"/>
    <s v="E"/>
    <s v="Ps1"/>
    <s v="nonproducers"/>
    <x v="0"/>
    <n v="6"/>
    <n v="0.35399999999999998"/>
    <n v="-0.31366666666666698"/>
    <n v="0.66766666666666696"/>
    <m/>
  </r>
  <r>
    <n v="151"/>
    <s v="F"/>
    <s v="Ps2"/>
    <s v="nonproducers"/>
    <x v="0"/>
    <n v="4"/>
    <n v="0.436"/>
    <n v="-0.23166666666666696"/>
    <n v="0.66766666666666696"/>
    <m/>
  </r>
  <r>
    <n v="152"/>
    <s v="F"/>
    <s v="Ps2"/>
    <s v="nonproducers"/>
    <x v="0"/>
    <n v="5"/>
    <n v="0.436"/>
    <n v="-0.23166666666666696"/>
    <n v="0.66766666666666696"/>
    <m/>
  </r>
  <r>
    <n v="153"/>
    <s v="F"/>
    <s v="Ps2"/>
    <s v="nonproducers"/>
    <x v="0"/>
    <n v="6"/>
    <n v="0.32700000000000001"/>
    <n v="-0.34066666666666695"/>
    <n v="0.66766666666666696"/>
    <m/>
  </r>
  <r>
    <n v="181"/>
    <s v="G"/>
    <s v="Ps2"/>
    <s v="nonproducers"/>
    <x v="0"/>
    <n v="4"/>
    <s v="NA"/>
    <s v="NA"/>
    <s v="NA"/>
    <s v="Plate was unscorable, so excluded"/>
  </r>
  <r>
    <n v="182"/>
    <s v="G"/>
    <s v="Ps2"/>
    <s v="nonproducers"/>
    <x v="0"/>
    <n v="5"/>
    <n v="0.53300000000000003"/>
    <n v="-0.13466666666666693"/>
    <n v="0.66766666666666696"/>
    <m/>
  </r>
  <r>
    <n v="183"/>
    <s v="G"/>
    <s v="Ps2"/>
    <s v="nonproducers"/>
    <x v="0"/>
    <n v="6"/>
    <n v="0.36799999999999999"/>
    <n v="-0.29966666666666697"/>
    <n v="0.66766666666666696"/>
    <m/>
  </r>
  <r>
    <n v="211"/>
    <s v="H"/>
    <s v="Ps1"/>
    <s v="nonproducers"/>
    <x v="0"/>
    <n v="4"/>
    <n v="0.55300000000000005"/>
    <n v="-0.11466666666666692"/>
    <n v="0.66766666666666696"/>
    <m/>
  </r>
  <r>
    <n v="212"/>
    <s v="H"/>
    <s v="Ps1"/>
    <s v="nonproducers"/>
    <x v="0"/>
    <n v="5"/>
    <n v="0.67800000000000005"/>
    <n v="1.0333333333333083E-2"/>
    <n v="0.66766666666666696"/>
    <m/>
  </r>
  <r>
    <n v="213"/>
    <s v="H"/>
    <s v="Ps1"/>
    <s v="nonproducers"/>
    <x v="0"/>
    <n v="6"/>
    <n v="0.58399999999999996"/>
    <n v="-8.3666666666667E-2"/>
    <n v="0.66766666666666696"/>
    <m/>
  </r>
  <r>
    <n v="241"/>
    <s v="I"/>
    <s v="Ps2"/>
    <s v="nonproducers"/>
    <x v="0"/>
    <n v="4"/>
    <n v="0.37"/>
    <n v="-0.29766666666666697"/>
    <n v="0.66766666666666696"/>
    <m/>
  </r>
  <r>
    <n v="242"/>
    <s v="I"/>
    <s v="Ps2"/>
    <s v="nonproducers"/>
    <x v="0"/>
    <n v="5"/>
    <n v="0.318"/>
    <n v="-0.34966666666666696"/>
    <n v="0.66766666666666696"/>
    <m/>
  </r>
  <r>
    <n v="243"/>
    <s v="I"/>
    <s v="Ps2"/>
    <s v="nonproducers"/>
    <x v="0"/>
    <n v="6"/>
    <s v="NA"/>
    <s v="NA"/>
    <s v="NA"/>
    <s v="Plate was unscorable, so excluded"/>
  </r>
  <r>
    <n v="271"/>
    <s v="J"/>
    <s v="Ps2"/>
    <s v="nonproducers"/>
    <x v="0"/>
    <n v="4"/>
    <n v="0.43"/>
    <n v="-0.23766666666666697"/>
    <n v="0.66766666666666696"/>
    <m/>
  </r>
  <r>
    <n v="272"/>
    <s v="J"/>
    <s v="Ps2"/>
    <s v="nonproducers"/>
    <x v="0"/>
    <n v="5"/>
    <n v="0.36599999999999999"/>
    <n v="-0.30166666666666697"/>
    <n v="0.66766666666666696"/>
    <m/>
  </r>
  <r>
    <n v="273"/>
    <s v="J"/>
    <s v="Ps2"/>
    <s v="nonproducers"/>
    <x v="0"/>
    <n v="6"/>
    <n v="0.48899999999999999"/>
    <n v="-0.17866666666666697"/>
    <n v="0.66766666666666696"/>
    <m/>
  </r>
  <r>
    <n v="301"/>
    <s v="K"/>
    <s v="Ps1"/>
    <s v="nonproducers"/>
    <x v="0"/>
    <n v="4"/>
    <n v="0.442"/>
    <n v="-0.22566666666666696"/>
    <n v="0.66766666666666696"/>
    <m/>
  </r>
  <r>
    <n v="302"/>
    <s v="K"/>
    <s v="Ps1"/>
    <s v="nonproducers"/>
    <x v="0"/>
    <n v="5"/>
    <n v="0.66"/>
    <n v="-7.6666666666669325E-3"/>
    <n v="0.66766666666666696"/>
    <m/>
  </r>
  <r>
    <n v="303"/>
    <s v="K"/>
    <s v="Ps1"/>
    <s v="nonproducers"/>
    <x v="0"/>
    <n v="6"/>
    <n v="0.753"/>
    <n v="8.5333333333333039E-2"/>
    <n v="0.66766666666666696"/>
    <m/>
  </r>
  <r>
    <n v="331"/>
    <s v="L"/>
    <s v="Ps2"/>
    <s v="nonproducers"/>
    <x v="0"/>
    <n v="4"/>
    <n v="0.47799999999999998"/>
    <n v="-0.18966666666666698"/>
    <n v="0.66766666666666696"/>
    <m/>
  </r>
  <r>
    <n v="332"/>
    <s v="L"/>
    <s v="Ps2"/>
    <s v="nonproducers"/>
    <x v="0"/>
    <n v="5"/>
    <n v="0.46100000000000002"/>
    <n v="-0.20666666666666694"/>
    <n v="0.66766666666666696"/>
    <m/>
  </r>
  <r>
    <n v="333"/>
    <s v="L"/>
    <s v="Ps2"/>
    <s v="nonproducers"/>
    <x v="0"/>
    <n v="6"/>
    <n v="0.44500000000000001"/>
    <n v="-0.22266666666666696"/>
    <n v="0.66766666666666696"/>
    <m/>
  </r>
  <r>
    <n v="361"/>
    <s v="M"/>
    <s v="Ps2"/>
    <s v="nonproducers"/>
    <x v="0"/>
    <n v="4"/>
    <n v="0.56699999999999995"/>
    <n v="-0.10066666666666702"/>
    <n v="0.66766666666666696"/>
    <m/>
  </r>
  <r>
    <n v="362"/>
    <s v="M"/>
    <s v="Ps2"/>
    <s v="nonproducers"/>
    <x v="0"/>
    <n v="5"/>
    <n v="0.38200000000000001"/>
    <n v="-0.28566666666666696"/>
    <n v="0.66766666666666696"/>
    <m/>
  </r>
  <r>
    <n v="363"/>
    <s v="M"/>
    <s v="Ps2"/>
    <s v="nonproducers"/>
    <x v="0"/>
    <n v="6"/>
    <n v="0.48499999999999999"/>
    <n v="-0.18266666666666698"/>
    <n v="0.66766666666666696"/>
    <m/>
  </r>
  <r>
    <n v="391"/>
    <s v="N"/>
    <s v="Ps1"/>
    <s v="nonproducers"/>
    <x v="0"/>
    <n v="4"/>
    <n v="0.52400000000000002"/>
    <n v="-0.14366666666666694"/>
    <n v="0.66766666666666696"/>
    <m/>
  </r>
  <r>
    <n v="392"/>
    <s v="N"/>
    <s v="Ps1"/>
    <s v="nonproducers"/>
    <x v="0"/>
    <n v="5"/>
    <n v="0.56100000000000005"/>
    <n v="-0.10666666666666691"/>
    <n v="0.66766666666666696"/>
    <m/>
  </r>
  <r>
    <n v="393"/>
    <s v="N"/>
    <s v="Ps1"/>
    <s v="nonproducers"/>
    <x v="0"/>
    <n v="6"/>
    <n v="0.56799999999999995"/>
    <n v="-9.9666666666667014E-2"/>
    <n v="0.66766666666666696"/>
    <m/>
  </r>
  <r>
    <n v="421"/>
    <s v="Ø"/>
    <s v="Ps2"/>
    <s v="nonproducers"/>
    <x v="0"/>
    <n v="4"/>
    <n v="0.42499999999999999"/>
    <n v="-0.24266666666666697"/>
    <n v="0.66766666666666696"/>
    <m/>
  </r>
  <r>
    <n v="422"/>
    <s v="Ø"/>
    <s v="Ps2"/>
    <s v="nonproducers"/>
    <x v="0"/>
    <n v="5"/>
    <n v="0.42699999999999999"/>
    <n v="-0.24066666666666697"/>
    <n v="0.66766666666666696"/>
    <m/>
  </r>
  <r>
    <n v="423"/>
    <s v="Ø"/>
    <s v="Ps2"/>
    <s v="nonproducers"/>
    <x v="0"/>
    <n v="6"/>
    <n v="0.35499999999999998"/>
    <n v="-0.31266666666666698"/>
    <n v="0.66766666666666696"/>
    <m/>
  </r>
  <r>
    <n v="451"/>
    <s v="P"/>
    <s v="Ps1"/>
    <s v="nonproducers"/>
    <x v="0"/>
    <n v="4"/>
    <n v="0.34899999999999998"/>
    <n v="-0.31866666666666699"/>
    <n v="0.66766666666666696"/>
    <m/>
  </r>
  <r>
    <n v="452"/>
    <s v="P"/>
    <s v="Ps1"/>
    <s v="nonproducers"/>
    <x v="0"/>
    <n v="5"/>
    <n v="0.50900000000000001"/>
    <n v="-0.15866666666666696"/>
    <n v="0.66766666666666696"/>
    <m/>
  </r>
  <r>
    <n v="453"/>
    <s v="P"/>
    <s v="Ps1"/>
    <s v="nonproducers"/>
    <x v="0"/>
    <n v="6"/>
    <n v="0.375"/>
    <n v="-0.29266666666666696"/>
    <n v="0.66766666666666696"/>
    <m/>
  </r>
  <r>
    <n v="481"/>
    <s v="Q"/>
    <s v="Ps1"/>
    <s v="nonproducers"/>
    <x v="0"/>
    <n v="4"/>
    <n v="0.58899999999999997"/>
    <n v="-7.8666666666666996E-2"/>
    <n v="0.66766666666666696"/>
    <m/>
  </r>
  <r>
    <n v="482"/>
    <s v="Q"/>
    <s v="Ps1"/>
    <s v="nonproducers"/>
    <x v="0"/>
    <n v="5"/>
    <n v="0.621"/>
    <n v="-4.6666666666666967E-2"/>
    <n v="0.66766666666666696"/>
    <m/>
  </r>
  <r>
    <n v="483"/>
    <s v="Q"/>
    <s v="Ps1"/>
    <s v="nonproducers"/>
    <x v="0"/>
    <n v="6"/>
    <n v="0.504"/>
    <n v="-0.16366666666666696"/>
    <n v="0.66766666666666696"/>
    <m/>
  </r>
  <r>
    <n v="511"/>
    <s v="R"/>
    <s v="unknown"/>
    <s v="nonproducers"/>
    <x v="0"/>
    <n v="4"/>
    <n v="0.73"/>
    <n v="6.2333333333333019E-2"/>
    <n v="0.66766666666666696"/>
    <m/>
  </r>
  <r>
    <n v="512"/>
    <s v="R"/>
    <s v="unknown"/>
    <s v="nonproducers"/>
    <x v="0"/>
    <n v="5"/>
    <n v="0.54200000000000004"/>
    <n v="-0.12566666666666693"/>
    <n v="0.66766666666666696"/>
    <m/>
  </r>
  <r>
    <n v="513"/>
    <s v="R"/>
    <s v="unknown"/>
    <s v="nonproducers"/>
    <x v="0"/>
    <n v="6"/>
    <n v="0.67600000000000005"/>
    <n v="8.3333333333330817E-3"/>
    <n v="0.66766666666666696"/>
    <m/>
  </r>
  <r>
    <n v="541"/>
    <s v="S"/>
    <s v="Ps1"/>
    <s v="nonproducers"/>
    <x v="0"/>
    <n v="4"/>
    <n v="0.65600000000000003"/>
    <n v="-1.1666666666666936E-2"/>
    <n v="0.66766666666666696"/>
    <m/>
  </r>
  <r>
    <n v="542"/>
    <s v="S"/>
    <s v="Ps1"/>
    <s v="nonproducers"/>
    <x v="0"/>
    <n v="5"/>
    <n v="0.69"/>
    <n v="2.2333333333332983E-2"/>
    <n v="0.66766666666666696"/>
    <m/>
  </r>
  <r>
    <n v="543"/>
    <s v="S"/>
    <s v="Ps1"/>
    <s v="nonproducers"/>
    <x v="0"/>
    <n v="6"/>
    <n v="0.60799999999999998"/>
    <n v="-5.9666666666666979E-2"/>
    <n v="0.66766666666666696"/>
    <m/>
  </r>
  <r>
    <n v="4"/>
    <s v="A"/>
    <s v="Ps2"/>
    <s v="nonproducers"/>
    <x v="1"/>
    <n v="4"/>
    <n v="0.60099999999999998"/>
    <n v="-8.5666666666667002E-2"/>
    <n v="0.68666666666666698"/>
    <m/>
  </r>
  <r>
    <n v="5"/>
    <s v="A"/>
    <s v="Ps2"/>
    <s v="nonproducers"/>
    <x v="1"/>
    <n v="5"/>
    <n v="0.46200000000000002"/>
    <n v="-0.22466666666666696"/>
    <n v="0.68666666666666698"/>
    <m/>
  </r>
  <r>
    <n v="6"/>
    <s v="A"/>
    <s v="Ps2"/>
    <s v="nonproducers"/>
    <x v="1"/>
    <n v="6"/>
    <n v="0.72799999999999998"/>
    <n v="4.1333333333333E-2"/>
    <n v="0.68666666666666698"/>
    <m/>
  </r>
  <r>
    <n v="34"/>
    <s v="B"/>
    <s v="Ps2"/>
    <s v="nonproducers"/>
    <x v="1"/>
    <n v="4"/>
    <n v="0.47099999999999997"/>
    <n v="-0.21566666666666701"/>
    <n v="0.68666666666666698"/>
    <m/>
  </r>
  <r>
    <n v="35"/>
    <s v="B"/>
    <s v="Ps2"/>
    <s v="nonproducers"/>
    <x v="1"/>
    <n v="5"/>
    <n v="0.57399999999999995"/>
    <n v="-0.11266666666666703"/>
    <n v="0.68666666666666698"/>
    <m/>
  </r>
  <r>
    <n v="36"/>
    <s v="B"/>
    <s v="Ps2"/>
    <s v="nonproducers"/>
    <x v="1"/>
    <n v="6"/>
    <n v="0.33500000000000002"/>
    <n v="-0.35166666666666696"/>
    <n v="0.68666666666666698"/>
    <m/>
  </r>
  <r>
    <n v="64"/>
    <s v="C"/>
    <s v="Ps2"/>
    <s v="nonproducers"/>
    <x v="1"/>
    <n v="4"/>
    <n v="0"/>
    <n v="-0.68666666666666698"/>
    <n v="0.68666666666666698"/>
    <m/>
  </r>
  <r>
    <n v="65"/>
    <s v="C"/>
    <s v="Ps2"/>
    <s v="nonproducers"/>
    <x v="1"/>
    <n v="5"/>
    <n v="0.46899999999999997"/>
    <n v="-0.21766666666666701"/>
    <n v="0.68666666666666698"/>
    <m/>
  </r>
  <r>
    <n v="66"/>
    <s v="C"/>
    <s v="Ps2"/>
    <s v="nonproducers"/>
    <x v="1"/>
    <n v="6"/>
    <n v="0.39100000000000001"/>
    <n v="-0.29566666666666697"/>
    <n v="0.68666666666666698"/>
    <m/>
  </r>
  <r>
    <n v="94"/>
    <s v="D"/>
    <s v="Ps2"/>
    <s v="nonproducers"/>
    <x v="1"/>
    <n v="4"/>
    <n v="0.45100000000000001"/>
    <n v="-0.23566666666666697"/>
    <n v="0.68666666666666698"/>
    <m/>
  </r>
  <r>
    <n v="95"/>
    <s v="D"/>
    <s v="Ps2"/>
    <s v="nonproducers"/>
    <x v="1"/>
    <n v="5"/>
    <n v="0.48199999999999998"/>
    <n v="-0.204666666666667"/>
    <n v="0.68666666666666698"/>
    <m/>
  </r>
  <r>
    <n v="96"/>
    <s v="D"/>
    <s v="Ps2"/>
    <s v="nonproducers"/>
    <x v="1"/>
    <n v="6"/>
    <n v="0.55700000000000005"/>
    <n v="-0.12966666666666693"/>
    <n v="0.68666666666666698"/>
    <m/>
  </r>
  <r>
    <n v="124"/>
    <s v="E"/>
    <s v="Ps1"/>
    <s v="nonproducers"/>
    <x v="1"/>
    <n v="4"/>
    <n v="0.38600000000000001"/>
    <n v="-0.30066666666666697"/>
    <n v="0.68666666666666698"/>
    <m/>
  </r>
  <r>
    <n v="125"/>
    <s v="E"/>
    <s v="Ps1"/>
    <s v="nonproducers"/>
    <x v="1"/>
    <n v="5"/>
    <n v="0.56100000000000005"/>
    <n v="-0.12566666666666693"/>
    <n v="0.68666666666666698"/>
    <m/>
  </r>
  <r>
    <n v="126"/>
    <s v="E"/>
    <s v="Ps1"/>
    <s v="nonproducers"/>
    <x v="1"/>
    <n v="6"/>
    <n v="0.45200000000000001"/>
    <n v="-0.23466666666666697"/>
    <n v="0.68666666666666698"/>
    <m/>
  </r>
  <r>
    <n v="154"/>
    <s v="F"/>
    <s v="Ps2"/>
    <s v="nonproducers"/>
    <x v="1"/>
    <n v="4"/>
    <n v="0.47599999999999998"/>
    <n v="-0.210666666666667"/>
    <n v="0.68666666666666698"/>
    <m/>
  </r>
  <r>
    <n v="155"/>
    <s v="F"/>
    <s v="Ps2"/>
    <s v="nonproducers"/>
    <x v="1"/>
    <n v="5"/>
    <n v="0.48899999999999999"/>
    <n v="-0.19766666666666699"/>
    <n v="0.68666666666666698"/>
    <m/>
  </r>
  <r>
    <n v="156"/>
    <s v="F"/>
    <s v="Ps2"/>
    <s v="nonproducers"/>
    <x v="1"/>
    <n v="6"/>
    <n v="0.35299999999999998"/>
    <n v="-0.333666666666667"/>
    <n v="0.68666666666666698"/>
    <m/>
  </r>
  <r>
    <n v="184"/>
    <s v="G"/>
    <s v="Ps2"/>
    <s v="nonproducers"/>
    <x v="1"/>
    <n v="4"/>
    <s v="NA"/>
    <s v="NA"/>
    <s v="NA"/>
    <s v="Plate was unscorable, so excluded"/>
  </r>
  <r>
    <n v="185"/>
    <s v="G"/>
    <s v="Ps2"/>
    <s v="nonproducers"/>
    <x v="1"/>
    <n v="5"/>
    <n v="0.49299999999999999"/>
    <n v="-0.19366666666666699"/>
    <n v="0.68666666666666698"/>
    <m/>
  </r>
  <r>
    <n v="186"/>
    <s v="G"/>
    <s v="Ps2"/>
    <s v="nonproducers"/>
    <x v="1"/>
    <n v="6"/>
    <n v="0.63500000000000001"/>
    <n v="-5.1666666666666972E-2"/>
    <n v="0.68666666666666698"/>
    <m/>
  </r>
  <r>
    <n v="214"/>
    <s v="H"/>
    <s v="Ps1"/>
    <s v="nonproducers"/>
    <x v="1"/>
    <n v="4"/>
    <n v="0.59599999999999997"/>
    <n v="-9.0666666666667006E-2"/>
    <n v="0.68666666666666698"/>
    <m/>
  </r>
  <r>
    <n v="215"/>
    <s v="H"/>
    <s v="Ps1"/>
    <s v="nonproducers"/>
    <x v="1"/>
    <n v="5"/>
    <n v="0.71299999999999997"/>
    <n v="2.6333333333332987E-2"/>
    <n v="0.68666666666666698"/>
    <m/>
  </r>
  <r>
    <n v="216"/>
    <s v="H"/>
    <s v="Ps1"/>
    <s v="nonproducers"/>
    <x v="1"/>
    <n v="6"/>
    <n v="0.60199999999999998"/>
    <n v="-8.4666666666667001E-2"/>
    <n v="0.68666666666666698"/>
    <m/>
  </r>
  <r>
    <n v="244"/>
    <s v="I"/>
    <s v="Ps2"/>
    <s v="nonproducers"/>
    <x v="1"/>
    <n v="4"/>
    <n v="0.39700000000000002"/>
    <n v="-0.28966666666666696"/>
    <n v="0.68666666666666698"/>
    <m/>
  </r>
  <r>
    <n v="245"/>
    <s v="I"/>
    <s v="Ps2"/>
    <s v="nonproducers"/>
    <x v="1"/>
    <n v="5"/>
    <n v="0.46899999999999997"/>
    <n v="-0.21766666666666701"/>
    <n v="0.68666666666666698"/>
    <m/>
  </r>
  <r>
    <n v="246"/>
    <s v="I"/>
    <s v="Ps2"/>
    <s v="nonproducers"/>
    <x v="1"/>
    <n v="6"/>
    <s v="NA"/>
    <s v="NA"/>
    <s v="NA"/>
    <s v="Plate was unscorable, so excluded"/>
  </r>
  <r>
    <n v="274"/>
    <s v="J"/>
    <s v="Ps2"/>
    <s v="nonproducers"/>
    <x v="1"/>
    <n v="4"/>
    <n v="0.495"/>
    <n v="-0.19166666666666698"/>
    <n v="0.68666666666666698"/>
    <m/>
  </r>
  <r>
    <n v="275"/>
    <s v="J"/>
    <s v="Ps2"/>
    <s v="nonproducers"/>
    <x v="1"/>
    <n v="5"/>
    <n v="0.54600000000000004"/>
    <n v="-0.14066666666666694"/>
    <n v="0.68666666666666698"/>
    <m/>
  </r>
  <r>
    <n v="276"/>
    <s v="J"/>
    <s v="Ps2"/>
    <s v="nonproducers"/>
    <x v="1"/>
    <n v="6"/>
    <n v="0.56599999999999995"/>
    <n v="-0.12066666666666703"/>
    <n v="0.68666666666666698"/>
    <m/>
  </r>
  <r>
    <n v="304"/>
    <s v="K"/>
    <s v="Ps1"/>
    <s v="nonproducers"/>
    <x v="1"/>
    <n v="4"/>
    <n v="0.52100000000000002"/>
    <n v="-0.16566666666666696"/>
    <n v="0.68666666666666698"/>
    <m/>
  </r>
  <r>
    <n v="305"/>
    <s v="K"/>
    <s v="Ps1"/>
    <s v="nonproducers"/>
    <x v="1"/>
    <n v="5"/>
    <n v="0.60099999999999998"/>
    <n v="-8.5666666666667002E-2"/>
    <n v="0.68666666666666698"/>
    <m/>
  </r>
  <r>
    <n v="306"/>
    <s v="K"/>
    <s v="Ps1"/>
    <s v="nonproducers"/>
    <x v="1"/>
    <n v="6"/>
    <n v="0.69299999999999995"/>
    <n v="6.3333333333329689E-3"/>
    <n v="0.68666666666666698"/>
    <m/>
  </r>
  <r>
    <n v="334"/>
    <s v="L"/>
    <s v="Ps2"/>
    <s v="nonproducers"/>
    <x v="1"/>
    <n v="4"/>
    <n v="0.53800000000000003"/>
    <n v="-0.14866666666666695"/>
    <n v="0.68666666666666698"/>
    <m/>
  </r>
  <r>
    <n v="335"/>
    <s v="L"/>
    <s v="Ps2"/>
    <s v="nonproducers"/>
    <x v="1"/>
    <n v="5"/>
    <n v="0.47299999999999998"/>
    <n v="-0.213666666666667"/>
    <n v="0.68666666666666698"/>
    <m/>
  </r>
  <r>
    <n v="336"/>
    <s v="L"/>
    <s v="Ps2"/>
    <s v="nonproducers"/>
    <x v="1"/>
    <n v="6"/>
    <n v="0.55100000000000005"/>
    <n v="-0.13566666666666694"/>
    <n v="0.68666666666666698"/>
    <m/>
  </r>
  <r>
    <n v="364"/>
    <s v="M"/>
    <s v="Ps2"/>
    <s v="nonproducers"/>
    <x v="1"/>
    <n v="4"/>
    <n v="0.53100000000000003"/>
    <n v="-0.15566666666666695"/>
    <n v="0.68666666666666698"/>
    <m/>
  </r>
  <r>
    <n v="365"/>
    <s v="M"/>
    <s v="Ps2"/>
    <s v="nonproducers"/>
    <x v="1"/>
    <n v="5"/>
    <n v="0.45"/>
    <n v="-0.23666666666666697"/>
    <n v="0.68666666666666698"/>
    <m/>
  </r>
  <r>
    <n v="366"/>
    <s v="M"/>
    <s v="Ps2"/>
    <s v="nonproducers"/>
    <x v="1"/>
    <n v="6"/>
    <n v="0.55100000000000005"/>
    <n v="-0.13566666666666694"/>
    <n v="0.68666666666666698"/>
    <m/>
  </r>
  <r>
    <n v="394"/>
    <s v="N"/>
    <s v="Ps1"/>
    <s v="nonproducers"/>
    <x v="1"/>
    <n v="4"/>
    <n v="0.53"/>
    <n v="-0.15666666666666695"/>
    <n v="0.68666666666666698"/>
    <m/>
  </r>
  <r>
    <n v="395"/>
    <s v="N"/>
    <s v="Ps1"/>
    <s v="nonproducers"/>
    <x v="1"/>
    <n v="5"/>
    <n v="0.56499999999999995"/>
    <n v="-0.12166666666666703"/>
    <n v="0.68666666666666698"/>
    <m/>
  </r>
  <r>
    <n v="396"/>
    <s v="N"/>
    <s v="Ps1"/>
    <s v="nonproducers"/>
    <x v="1"/>
    <n v="6"/>
    <n v="0.60499999999999998"/>
    <n v="-8.1666666666666998E-2"/>
    <n v="0.68666666666666698"/>
    <m/>
  </r>
  <r>
    <n v="424"/>
    <s v="Ø"/>
    <s v="Ps2"/>
    <s v="nonproducers"/>
    <x v="1"/>
    <n v="4"/>
    <n v="0.23499999999999999"/>
    <n v="-0.45166666666666699"/>
    <n v="0.68666666666666698"/>
    <m/>
  </r>
  <r>
    <n v="425"/>
    <s v="Ø"/>
    <s v="Ps2"/>
    <s v="nonproducers"/>
    <x v="1"/>
    <n v="5"/>
    <n v="0.47399999999999998"/>
    <n v="-0.212666666666667"/>
    <n v="0.68666666666666698"/>
    <m/>
  </r>
  <r>
    <n v="426"/>
    <s v="Ø"/>
    <s v="Ps2"/>
    <s v="nonproducers"/>
    <x v="1"/>
    <n v="6"/>
    <n v="0.52100000000000002"/>
    <n v="-0.16566666666666696"/>
    <n v="0.68666666666666698"/>
    <m/>
  </r>
  <r>
    <n v="454"/>
    <s v="P"/>
    <s v="Ps1"/>
    <s v="nonproducers"/>
    <x v="1"/>
    <n v="4"/>
    <n v="0.53400000000000003"/>
    <n v="-0.15266666666666695"/>
    <n v="0.68666666666666698"/>
    <m/>
  </r>
  <r>
    <n v="455"/>
    <s v="P"/>
    <s v="Ps1"/>
    <s v="nonproducers"/>
    <x v="1"/>
    <n v="5"/>
    <n v="0.60199999999999998"/>
    <n v="-8.4666666666667001E-2"/>
    <n v="0.68666666666666698"/>
    <m/>
  </r>
  <r>
    <n v="456"/>
    <s v="P"/>
    <s v="Ps1"/>
    <s v="nonproducers"/>
    <x v="1"/>
    <n v="6"/>
    <n v="0.5"/>
    <n v="-0.18666666666666698"/>
    <n v="0.68666666666666698"/>
    <m/>
  </r>
  <r>
    <n v="484"/>
    <s v="Q"/>
    <s v="Ps1"/>
    <s v="nonproducers"/>
    <x v="1"/>
    <n v="4"/>
    <n v="0.67400000000000004"/>
    <n v="-1.2666666666666937E-2"/>
    <n v="0.68666666666666698"/>
    <m/>
  </r>
  <r>
    <n v="485"/>
    <s v="Q"/>
    <s v="Ps1"/>
    <s v="nonproducers"/>
    <x v="1"/>
    <n v="5"/>
    <n v="0.55300000000000005"/>
    <n v="-0.13366666666666693"/>
    <n v="0.68666666666666698"/>
    <m/>
  </r>
  <r>
    <n v="486"/>
    <s v="Q"/>
    <s v="Ps1"/>
    <s v="nonproducers"/>
    <x v="1"/>
    <n v="6"/>
    <n v="0.51"/>
    <n v="-0.17666666666666697"/>
    <n v="0.68666666666666698"/>
    <m/>
  </r>
  <r>
    <n v="514"/>
    <s v="R"/>
    <s v="unknown"/>
    <s v="nonproducers"/>
    <x v="1"/>
    <n v="4"/>
    <n v="0.78"/>
    <n v="9.3333333333333046E-2"/>
    <n v="0.68666666666666698"/>
    <m/>
  </r>
  <r>
    <n v="515"/>
    <s v="R"/>
    <s v="unknown"/>
    <s v="nonproducers"/>
    <x v="1"/>
    <n v="5"/>
    <n v="0.69899999999999995"/>
    <n v="1.2333333333332974E-2"/>
    <n v="0.68666666666666698"/>
    <m/>
  </r>
  <r>
    <n v="516"/>
    <s v="R"/>
    <s v="unknown"/>
    <s v="nonproducers"/>
    <x v="1"/>
    <n v="6"/>
    <n v="0.77"/>
    <n v="8.3333333333333037E-2"/>
    <n v="0.68666666666666698"/>
    <m/>
  </r>
  <r>
    <n v="544"/>
    <s v="S"/>
    <s v="Ps1"/>
    <s v="nonproducers"/>
    <x v="1"/>
    <n v="4"/>
    <n v="0.72099999999999997"/>
    <n v="3.4333333333332994E-2"/>
    <n v="0.68666666666666698"/>
    <m/>
  </r>
  <r>
    <n v="545"/>
    <s v="S"/>
    <s v="Ps1"/>
    <s v="nonproducers"/>
    <x v="1"/>
    <n v="5"/>
    <n v="0.90700000000000003"/>
    <n v="0.22033333333333305"/>
    <n v="0.68666666666666698"/>
    <m/>
  </r>
  <r>
    <n v="546"/>
    <s v="S"/>
    <s v="Ps1"/>
    <s v="nonproducers"/>
    <x v="1"/>
    <n v="6"/>
    <n v="0.80400000000000005"/>
    <n v="0.11733333333333307"/>
    <n v="0.68666666666666698"/>
    <m/>
  </r>
  <r>
    <n v="7"/>
    <s v="A"/>
    <s v="Ps2"/>
    <s v="nonproducers"/>
    <x v="2"/>
    <n v="4"/>
    <n v="0.40799999999999997"/>
    <n v="-0.20566666666666705"/>
    <n v="0.61366666666666703"/>
    <m/>
  </r>
  <r>
    <n v="8"/>
    <s v="A"/>
    <s v="Ps2"/>
    <s v="nonproducers"/>
    <x v="2"/>
    <n v="5"/>
    <n v="0"/>
    <n v="-0.61366666666666703"/>
    <n v="0.61366666666666703"/>
    <m/>
  </r>
  <r>
    <n v="9"/>
    <s v="A"/>
    <s v="Ps2"/>
    <s v="nonproducers"/>
    <x v="2"/>
    <n v="6"/>
    <n v="0.42199999999999999"/>
    <n v="-0.19166666666666704"/>
    <n v="0.61366666666666703"/>
    <m/>
  </r>
  <r>
    <n v="37"/>
    <s v="B"/>
    <s v="Ps2"/>
    <s v="nonproducers"/>
    <x v="2"/>
    <n v="4"/>
    <n v="0"/>
    <n v="-0.61366666666666703"/>
    <n v="0.61366666666666703"/>
    <m/>
  </r>
  <r>
    <n v="38"/>
    <s v="B"/>
    <s v="Ps2"/>
    <s v="nonproducers"/>
    <x v="2"/>
    <n v="5"/>
    <n v="0"/>
    <n v="-0.61366666666666703"/>
    <n v="0.61366666666666703"/>
    <m/>
  </r>
  <r>
    <n v="39"/>
    <s v="B"/>
    <s v="Ps2"/>
    <s v="nonproducers"/>
    <x v="2"/>
    <n v="6"/>
    <n v="0.30099999999999999"/>
    <n v="-0.31266666666666704"/>
    <n v="0.61366666666666703"/>
    <m/>
  </r>
  <r>
    <n v="67"/>
    <s v="C"/>
    <s v="Ps2"/>
    <s v="nonproducers"/>
    <x v="2"/>
    <n v="4"/>
    <n v="0"/>
    <n v="-0.61366666666666703"/>
    <n v="0.61366666666666703"/>
    <m/>
  </r>
  <r>
    <n v="68"/>
    <s v="C"/>
    <s v="Ps2"/>
    <s v="nonproducers"/>
    <x v="2"/>
    <n v="5"/>
    <n v="0"/>
    <n v="-0.61366666666666703"/>
    <n v="0.61366666666666703"/>
    <m/>
  </r>
  <r>
    <n v="69"/>
    <s v="C"/>
    <s v="Ps2"/>
    <s v="nonproducers"/>
    <x v="2"/>
    <n v="6"/>
    <n v="0"/>
    <n v="-0.61366666666666703"/>
    <n v="0.61366666666666703"/>
    <m/>
  </r>
  <r>
    <n v="97"/>
    <s v="D"/>
    <s v="Ps2"/>
    <s v="nonproducers"/>
    <x v="2"/>
    <n v="4"/>
    <n v="0"/>
    <n v="-0.61366666666666703"/>
    <n v="0.61366666666666703"/>
    <m/>
  </r>
  <r>
    <n v="98"/>
    <s v="D"/>
    <s v="Ps2"/>
    <s v="nonproducers"/>
    <x v="2"/>
    <n v="5"/>
    <n v="0"/>
    <n v="-0.61366666666666703"/>
    <n v="0.61366666666666703"/>
    <m/>
  </r>
  <r>
    <n v="99"/>
    <s v="D"/>
    <s v="Ps2"/>
    <s v="nonproducers"/>
    <x v="2"/>
    <n v="6"/>
    <n v="0"/>
    <n v="-0.61366666666666703"/>
    <n v="0.61366666666666703"/>
    <m/>
  </r>
  <r>
    <n v="127"/>
    <s v="E"/>
    <s v="Ps1"/>
    <s v="nonproducers"/>
    <x v="2"/>
    <n v="4"/>
    <n v="0.33"/>
    <n v="-0.28366666666666701"/>
    <n v="0.61366666666666703"/>
    <m/>
  </r>
  <r>
    <n v="128"/>
    <s v="E"/>
    <s v="Ps1"/>
    <s v="nonproducers"/>
    <x v="2"/>
    <n v="5"/>
    <n v="0.77600000000000002"/>
    <n v="0.162333333333333"/>
    <n v="0.61366666666666703"/>
    <m/>
  </r>
  <r>
    <n v="129"/>
    <s v="E"/>
    <s v="Ps1"/>
    <s v="nonproducers"/>
    <x v="2"/>
    <n v="6"/>
    <n v="0.41599999999999998"/>
    <n v="-0.19766666666666705"/>
    <n v="0.61366666666666703"/>
    <m/>
  </r>
  <r>
    <n v="157"/>
    <s v="F"/>
    <s v="Ps2"/>
    <s v="nonproducers"/>
    <x v="2"/>
    <n v="4"/>
    <n v="0"/>
    <n v="-0.61366666666666703"/>
    <n v="0.61366666666666703"/>
    <m/>
  </r>
  <r>
    <n v="158"/>
    <s v="F"/>
    <s v="Ps2"/>
    <s v="nonproducers"/>
    <x v="2"/>
    <n v="5"/>
    <n v="0"/>
    <n v="-0.61366666666666703"/>
    <n v="0.61366666666666703"/>
    <m/>
  </r>
  <r>
    <n v="159"/>
    <s v="F"/>
    <s v="Ps2"/>
    <s v="nonproducers"/>
    <x v="2"/>
    <n v="6"/>
    <n v="0"/>
    <n v="-0.61366666666666703"/>
    <n v="0.61366666666666703"/>
    <m/>
  </r>
  <r>
    <n v="187"/>
    <s v="G"/>
    <s v="Ps2"/>
    <s v="nonproducers"/>
    <x v="2"/>
    <n v="4"/>
    <s v="NA"/>
    <s v="NA"/>
    <s v="NA"/>
    <s v="Plate was unscorable, so excluded"/>
  </r>
  <r>
    <n v="188"/>
    <s v="G"/>
    <s v="Ps2"/>
    <s v="nonproducers"/>
    <x v="2"/>
    <n v="5"/>
    <n v="0"/>
    <n v="-0.61366666666666703"/>
    <n v="0.61366666666666703"/>
    <m/>
  </r>
  <r>
    <n v="189"/>
    <s v="G"/>
    <s v="Ps2"/>
    <s v="nonproducers"/>
    <x v="2"/>
    <n v="6"/>
    <n v="0"/>
    <n v="-0.61366666666666703"/>
    <n v="0.61366666666666703"/>
    <m/>
  </r>
  <r>
    <n v="217"/>
    <s v="H"/>
    <s v="Ps1"/>
    <s v="nonproducers"/>
    <x v="2"/>
    <n v="4"/>
    <n v="0.47099999999999997"/>
    <n v="-0.14266666666666705"/>
    <n v="0.61366666666666703"/>
    <m/>
  </r>
  <r>
    <n v="218"/>
    <s v="H"/>
    <s v="Ps1"/>
    <s v="nonproducers"/>
    <x v="2"/>
    <n v="5"/>
    <n v="0.56000000000000005"/>
    <n v="-5.3666666666666973E-2"/>
    <n v="0.61366666666666703"/>
    <m/>
  </r>
  <r>
    <n v="219"/>
    <s v="H"/>
    <s v="Ps1"/>
    <s v="nonproducers"/>
    <x v="2"/>
    <n v="6"/>
    <n v="0.53800000000000003"/>
    <n v="-7.5666666666666993E-2"/>
    <n v="0.61366666666666703"/>
    <m/>
  </r>
  <r>
    <n v="247"/>
    <s v="I"/>
    <s v="Ps2"/>
    <s v="nonproducers"/>
    <x v="2"/>
    <n v="4"/>
    <n v="0"/>
    <n v="-0.61366666666666703"/>
    <n v="0.61366666666666703"/>
    <m/>
  </r>
  <r>
    <n v="248"/>
    <s v="I"/>
    <s v="Ps2"/>
    <s v="nonproducers"/>
    <x v="2"/>
    <n v="5"/>
    <n v="0"/>
    <n v="-0.61366666666666703"/>
    <n v="0.61366666666666703"/>
    <m/>
  </r>
  <r>
    <n v="249"/>
    <s v="I"/>
    <s v="Ps2"/>
    <s v="nonproducers"/>
    <x v="2"/>
    <n v="6"/>
    <s v="NA"/>
    <s v="NA"/>
    <s v="NA"/>
    <s v="Plate was unscorable, so excluded"/>
  </r>
  <r>
    <n v="277"/>
    <s v="J"/>
    <s v="Ps2"/>
    <s v="nonproducers"/>
    <x v="2"/>
    <n v="4"/>
    <n v="0"/>
    <n v="-0.61366666666666703"/>
    <n v="0.61366666666666703"/>
    <m/>
  </r>
  <r>
    <n v="278"/>
    <s v="J"/>
    <s v="Ps2"/>
    <s v="nonproducers"/>
    <x v="2"/>
    <n v="5"/>
    <n v="0"/>
    <n v="-0.61366666666666703"/>
    <n v="0.61366666666666703"/>
    <m/>
  </r>
  <r>
    <n v="279"/>
    <s v="J"/>
    <s v="Ps2"/>
    <s v="nonproducers"/>
    <x v="2"/>
    <n v="6"/>
    <n v="0"/>
    <n v="-0.61366666666666703"/>
    <n v="0.61366666666666703"/>
    <m/>
  </r>
  <r>
    <n v="307"/>
    <s v="K"/>
    <s v="Ps1"/>
    <s v="nonproducers"/>
    <x v="2"/>
    <n v="4"/>
    <n v="0.44400000000000001"/>
    <n v="-0.16966666666666702"/>
    <n v="0.61366666666666703"/>
    <m/>
  </r>
  <r>
    <n v="308"/>
    <s v="K"/>
    <s v="Ps1"/>
    <s v="nonproducers"/>
    <x v="2"/>
    <n v="5"/>
    <n v="0.57099999999999995"/>
    <n v="-4.2666666666667075E-2"/>
    <n v="0.61366666666666703"/>
    <m/>
  </r>
  <r>
    <n v="309"/>
    <s v="K"/>
    <s v="Ps1"/>
    <s v="nonproducers"/>
    <x v="2"/>
    <n v="6"/>
    <n v="0.65500000000000003"/>
    <n v="4.1333333333333E-2"/>
    <n v="0.61366666666666703"/>
    <m/>
  </r>
  <r>
    <n v="337"/>
    <s v="L"/>
    <s v="Ps2"/>
    <s v="nonproducers"/>
    <x v="2"/>
    <n v="4"/>
    <n v="0"/>
    <n v="-0.61366666666666703"/>
    <n v="0.61366666666666703"/>
    <m/>
  </r>
  <r>
    <n v="338"/>
    <s v="L"/>
    <s v="Ps2"/>
    <s v="nonproducers"/>
    <x v="2"/>
    <n v="5"/>
    <n v="0"/>
    <n v="-0.61366666666666703"/>
    <n v="0.61366666666666703"/>
    <m/>
  </r>
  <r>
    <n v="339"/>
    <s v="L"/>
    <s v="Ps2"/>
    <s v="nonproducers"/>
    <x v="2"/>
    <n v="6"/>
    <n v="0"/>
    <n v="-0.61366666666666703"/>
    <n v="0.61366666666666703"/>
    <m/>
  </r>
  <r>
    <n v="367"/>
    <s v="M"/>
    <s v="Ps2"/>
    <s v="nonproducers"/>
    <x v="2"/>
    <n v="4"/>
    <n v="0"/>
    <n v="-0.61366666666666703"/>
    <n v="0.61366666666666703"/>
    <m/>
  </r>
  <r>
    <n v="368"/>
    <s v="M"/>
    <s v="Ps2"/>
    <s v="nonproducers"/>
    <x v="2"/>
    <n v="5"/>
    <n v="0"/>
    <n v="-0.61366666666666703"/>
    <n v="0.61366666666666703"/>
    <m/>
  </r>
  <r>
    <n v="369"/>
    <s v="M"/>
    <s v="Ps2"/>
    <s v="nonproducers"/>
    <x v="2"/>
    <n v="6"/>
    <n v="0"/>
    <n v="-0.61366666666666703"/>
    <n v="0.61366666666666703"/>
    <m/>
  </r>
  <r>
    <n v="397"/>
    <s v="N"/>
    <s v="Ps1"/>
    <s v="nonproducers"/>
    <x v="2"/>
    <n v="4"/>
    <n v="0"/>
    <n v="-0.61366666666666703"/>
    <n v="0.61366666666666703"/>
    <m/>
  </r>
  <r>
    <n v="398"/>
    <s v="N"/>
    <s v="Ps1"/>
    <s v="nonproducers"/>
    <x v="2"/>
    <n v="5"/>
    <n v="0.72"/>
    <n v="0.10633333333333295"/>
    <n v="0.61366666666666703"/>
    <m/>
  </r>
  <r>
    <n v="399"/>
    <s v="N"/>
    <s v="Ps1"/>
    <s v="nonproducers"/>
    <x v="2"/>
    <n v="6"/>
    <n v="0.56599999999999995"/>
    <n v="-4.7666666666667079E-2"/>
    <n v="0.61366666666666703"/>
    <m/>
  </r>
  <r>
    <n v="427"/>
    <s v="Ø"/>
    <s v="Ps2"/>
    <s v="nonproducers"/>
    <x v="2"/>
    <n v="4"/>
    <n v="0"/>
    <n v="-0.61366666666666703"/>
    <n v="0.61366666666666703"/>
    <m/>
  </r>
  <r>
    <n v="428"/>
    <s v="Ø"/>
    <s v="Ps2"/>
    <s v="nonproducers"/>
    <x v="2"/>
    <n v="5"/>
    <n v="0"/>
    <n v="-0.61366666666666703"/>
    <n v="0.61366666666666703"/>
    <m/>
  </r>
  <r>
    <n v="429"/>
    <s v="Ø"/>
    <s v="Ps2"/>
    <s v="nonproducers"/>
    <x v="2"/>
    <n v="6"/>
    <n v="0"/>
    <n v="-0.61366666666666703"/>
    <n v="0.61366666666666703"/>
    <m/>
  </r>
  <r>
    <n v="457"/>
    <s v="P"/>
    <s v="Ps1"/>
    <s v="nonproducers"/>
    <x v="2"/>
    <n v="4"/>
    <n v="0"/>
    <n v="-0.61366666666666703"/>
    <n v="0.61366666666666703"/>
    <m/>
  </r>
  <r>
    <n v="458"/>
    <s v="P"/>
    <s v="Ps1"/>
    <s v="nonproducers"/>
    <x v="2"/>
    <n v="5"/>
    <n v="0"/>
    <n v="-0.61366666666666703"/>
    <n v="0.61366666666666703"/>
    <m/>
  </r>
  <r>
    <n v="459"/>
    <s v="P"/>
    <s v="Ps1"/>
    <s v="nonproducers"/>
    <x v="2"/>
    <n v="6"/>
    <n v="0"/>
    <n v="-0.61366666666666703"/>
    <n v="0.61366666666666703"/>
    <m/>
  </r>
  <r>
    <n v="487"/>
    <s v="Q"/>
    <s v="Ps1"/>
    <s v="nonproducers"/>
    <x v="2"/>
    <n v="4"/>
    <n v="0.60099999999999998"/>
    <n v="-1.2666666666667048E-2"/>
    <n v="0.61366666666666703"/>
    <m/>
  </r>
  <r>
    <n v="488"/>
    <s v="Q"/>
    <s v="Ps1"/>
    <s v="nonproducers"/>
    <x v="2"/>
    <n v="5"/>
    <n v="0"/>
    <n v="-0.61366666666666703"/>
    <n v="0.61366666666666703"/>
    <m/>
  </r>
  <r>
    <n v="489"/>
    <s v="Q"/>
    <s v="Ps1"/>
    <s v="nonproducers"/>
    <x v="2"/>
    <n v="6"/>
    <n v="0"/>
    <n v="-0.61366666666666703"/>
    <n v="0.61366666666666703"/>
    <m/>
  </r>
  <r>
    <n v="517"/>
    <s v="R"/>
    <s v="unknown"/>
    <s v="nonproducers"/>
    <x v="2"/>
    <n v="4"/>
    <n v="0.63900000000000001"/>
    <n v="2.5333333333332986E-2"/>
    <n v="0.61366666666666703"/>
    <m/>
  </r>
  <r>
    <n v="518"/>
    <s v="R"/>
    <s v="unknown"/>
    <s v="nonproducers"/>
    <x v="2"/>
    <n v="5"/>
    <n v="0.73199999999999998"/>
    <n v="0.11833333333333296"/>
    <n v="0.61366666666666703"/>
    <m/>
  </r>
  <r>
    <n v="519"/>
    <s v="R"/>
    <s v="unknown"/>
    <s v="nonproducers"/>
    <x v="2"/>
    <n v="6"/>
    <n v="0.59799999999999998"/>
    <n v="-1.5666666666667051E-2"/>
    <n v="0.61366666666666703"/>
    <m/>
  </r>
  <r>
    <n v="547"/>
    <s v="S"/>
    <s v="Ps1"/>
    <s v="nonproducers"/>
    <x v="2"/>
    <n v="4"/>
    <n v="0.73599999999999999"/>
    <n v="0.12233333333333296"/>
    <n v="0.61366666666666703"/>
    <m/>
  </r>
  <r>
    <n v="548"/>
    <s v="S"/>
    <s v="Ps1"/>
    <s v="nonproducers"/>
    <x v="2"/>
    <n v="5"/>
    <n v="0.58499999999999996"/>
    <n v="-2.8666666666667062E-2"/>
    <n v="0.61366666666666703"/>
    <m/>
  </r>
  <r>
    <n v="549"/>
    <s v="S"/>
    <s v="Ps1"/>
    <s v="nonproducers"/>
    <x v="2"/>
    <n v="6"/>
    <n v="0.73799999999999999"/>
    <n v="0.12433333333333296"/>
    <n v="0.61366666666666703"/>
    <m/>
  </r>
  <r>
    <n v="10"/>
    <s v="A"/>
    <s v="Ps2"/>
    <s v="nonproducers"/>
    <x v="3"/>
    <n v="4"/>
    <n v="0.68799999999999994"/>
    <n v="0.12266666666666692"/>
    <n v="0.56533333333333302"/>
    <m/>
  </r>
  <r>
    <n v="11"/>
    <s v="A"/>
    <s v="Ps2"/>
    <s v="nonproducers"/>
    <x v="3"/>
    <n v="5"/>
    <n v="0.41199999999999998"/>
    <n v="-0.15333333333333304"/>
    <n v="0.56533333333333302"/>
    <m/>
  </r>
  <r>
    <n v="12"/>
    <s v="A"/>
    <s v="Ps2"/>
    <s v="nonproducers"/>
    <x v="3"/>
    <n v="6"/>
    <n v="0.438"/>
    <n v="-0.12733333333333302"/>
    <n v="0.56533333333333302"/>
    <m/>
  </r>
  <r>
    <n v="40"/>
    <s v="B"/>
    <s v="Ps2"/>
    <s v="nonproducers"/>
    <x v="3"/>
    <n v="4"/>
    <n v="0.73499999999999999"/>
    <n v="0.16966666666666697"/>
    <n v="0.56533333333333302"/>
    <m/>
  </r>
  <r>
    <n v="41"/>
    <s v="B"/>
    <s v="Ps2"/>
    <s v="nonproducers"/>
    <x v="3"/>
    <n v="5"/>
    <n v="0.48899999999999999"/>
    <n v="-7.6333333333333031E-2"/>
    <n v="0.56533333333333302"/>
    <m/>
  </r>
  <r>
    <n v="42"/>
    <s v="B"/>
    <s v="Ps2"/>
    <s v="nonproducers"/>
    <x v="3"/>
    <n v="6"/>
    <n v="0.33500000000000002"/>
    <n v="-0.230333333333333"/>
    <n v="0.56533333333333302"/>
    <m/>
  </r>
  <r>
    <n v="70"/>
    <s v="C"/>
    <s v="Ps2"/>
    <s v="nonproducers"/>
    <x v="3"/>
    <n v="4"/>
    <n v="0.628"/>
    <n v="6.2666666666666981E-2"/>
    <n v="0.56533333333333302"/>
    <m/>
  </r>
  <r>
    <n v="71"/>
    <s v="C"/>
    <s v="Ps2"/>
    <s v="nonproducers"/>
    <x v="3"/>
    <n v="5"/>
    <n v="0.55200000000000005"/>
    <n v="-1.3333333333332975E-2"/>
    <n v="0.56533333333333302"/>
    <m/>
  </r>
  <r>
    <n v="72"/>
    <s v="C"/>
    <s v="Ps2"/>
    <s v="nonproducers"/>
    <x v="3"/>
    <n v="6"/>
    <n v="0.57399999999999995"/>
    <n v="8.6666666666669334E-3"/>
    <n v="0.56533333333333302"/>
    <m/>
  </r>
  <r>
    <n v="100"/>
    <s v="D"/>
    <s v="Ps2"/>
    <s v="nonproducers"/>
    <x v="3"/>
    <n v="4"/>
    <n v="0.61599999999999999"/>
    <n v="5.0666666666666971E-2"/>
    <n v="0.56533333333333302"/>
    <m/>
  </r>
  <r>
    <n v="101"/>
    <s v="D"/>
    <s v="Ps2"/>
    <s v="nonproducers"/>
    <x v="3"/>
    <n v="5"/>
    <n v="0.58899999999999997"/>
    <n v="2.3666666666666947E-2"/>
    <n v="0.56533333333333302"/>
    <m/>
  </r>
  <r>
    <n v="102"/>
    <s v="D"/>
    <s v="Ps2"/>
    <s v="nonproducers"/>
    <x v="3"/>
    <n v="6"/>
    <n v="0.77200000000000002"/>
    <n v="0.206666666666667"/>
    <n v="0.56533333333333302"/>
    <m/>
  </r>
  <r>
    <n v="130"/>
    <s v="E"/>
    <s v="Ps1"/>
    <s v="nonproducers"/>
    <x v="3"/>
    <n v="4"/>
    <n v="0.70799999999999996"/>
    <n v="0.14266666666666694"/>
    <n v="0.56533333333333302"/>
    <m/>
  </r>
  <r>
    <n v="131"/>
    <s v="E"/>
    <s v="Ps1"/>
    <s v="nonproducers"/>
    <x v="3"/>
    <n v="5"/>
    <n v="0.68700000000000006"/>
    <n v="0.12166666666666703"/>
    <n v="0.56533333333333302"/>
    <m/>
  </r>
  <r>
    <n v="132"/>
    <s v="E"/>
    <s v="Ps1"/>
    <s v="nonproducers"/>
    <x v="3"/>
    <n v="6"/>
    <n v="0.49199999999999999"/>
    <n v="-7.3333333333333028E-2"/>
    <n v="0.56533333333333302"/>
    <m/>
  </r>
  <r>
    <n v="160"/>
    <s v="F"/>
    <s v="Ps2"/>
    <s v="nonproducers"/>
    <x v="3"/>
    <n v="4"/>
    <n v="0.45500000000000002"/>
    <n v="-0.11033333333333301"/>
    <n v="0.56533333333333302"/>
    <m/>
  </r>
  <r>
    <n v="161"/>
    <s v="F"/>
    <s v="Ps2"/>
    <s v="nonproducers"/>
    <x v="3"/>
    <n v="5"/>
    <n v="0.40899999999999997"/>
    <n v="-0.15633333333333305"/>
    <n v="0.56533333333333302"/>
    <m/>
  </r>
  <r>
    <n v="162"/>
    <s v="F"/>
    <s v="Ps2"/>
    <s v="nonproducers"/>
    <x v="3"/>
    <n v="6"/>
    <n v="0.42499999999999999"/>
    <n v="-0.14033333333333303"/>
    <n v="0.56533333333333302"/>
    <m/>
  </r>
  <r>
    <n v="190"/>
    <s v="G"/>
    <s v="Ps2"/>
    <s v="nonproducers"/>
    <x v="3"/>
    <n v="4"/>
    <s v="NA"/>
    <s v="NA"/>
    <s v="NA"/>
    <s v="Plate was unscorable, so excluded"/>
  </r>
  <r>
    <n v="191"/>
    <s v="G"/>
    <s v="Ps2"/>
    <s v="nonproducers"/>
    <x v="3"/>
    <n v="5"/>
    <n v="0.41099999999999998"/>
    <n v="-0.15433333333333304"/>
    <n v="0.56533333333333302"/>
    <m/>
  </r>
  <r>
    <n v="192"/>
    <s v="G"/>
    <s v="Ps2"/>
    <s v="nonproducers"/>
    <x v="3"/>
    <n v="6"/>
    <n v="0.45200000000000001"/>
    <n v="-0.11333333333333301"/>
    <n v="0.56533333333333302"/>
    <m/>
  </r>
  <r>
    <n v="220"/>
    <s v="H"/>
    <s v="Ps1"/>
    <s v="nonproducers"/>
    <x v="3"/>
    <n v="4"/>
    <n v="0.54900000000000004"/>
    <n v="-1.6333333333332978E-2"/>
    <n v="0.56533333333333302"/>
    <m/>
  </r>
  <r>
    <n v="221"/>
    <s v="H"/>
    <s v="Ps1"/>
    <s v="nonproducers"/>
    <x v="3"/>
    <n v="5"/>
    <n v="0.67700000000000005"/>
    <n v="0.11166666666666702"/>
    <n v="0.56533333333333302"/>
    <m/>
  </r>
  <r>
    <n v="222"/>
    <s v="H"/>
    <s v="Ps1"/>
    <s v="nonproducers"/>
    <x v="3"/>
    <n v="6"/>
    <n v="0.57099999999999995"/>
    <n v="5.6666666666669308E-3"/>
    <n v="0.56533333333333302"/>
    <m/>
  </r>
  <r>
    <n v="250"/>
    <s v="I"/>
    <s v="Ps2"/>
    <s v="nonproducers"/>
    <x v="3"/>
    <n v="4"/>
    <n v="0.57399999999999995"/>
    <n v="8.6666666666669334E-3"/>
    <n v="0.56533333333333302"/>
    <m/>
  </r>
  <r>
    <n v="251"/>
    <s v="I"/>
    <s v="Ps2"/>
    <s v="nonproducers"/>
    <x v="3"/>
    <n v="5"/>
    <n v="0.66"/>
    <n v="9.466666666666701E-2"/>
    <n v="0.56533333333333302"/>
    <m/>
  </r>
  <r>
    <n v="252"/>
    <s v="I"/>
    <s v="Ps2"/>
    <s v="nonproducers"/>
    <x v="3"/>
    <n v="6"/>
    <s v="NA"/>
    <s v="NA"/>
    <s v="NA"/>
    <s v="Plate was unscorable, so excluded"/>
  </r>
  <r>
    <n v="280"/>
    <s v="J"/>
    <s v="Ps2"/>
    <s v="nonproducers"/>
    <x v="3"/>
    <n v="4"/>
    <n v="0.70799999999999996"/>
    <n v="0.14266666666666694"/>
    <n v="0.56533333333333302"/>
    <m/>
  </r>
  <r>
    <n v="281"/>
    <s v="J"/>
    <s v="Ps2"/>
    <s v="nonproducers"/>
    <x v="3"/>
    <n v="5"/>
    <n v="0.64700000000000002"/>
    <n v="8.1666666666666998E-2"/>
    <n v="0.56533333333333302"/>
    <m/>
  </r>
  <r>
    <n v="282"/>
    <s v="J"/>
    <s v="Ps2"/>
    <s v="nonproducers"/>
    <x v="3"/>
    <n v="6"/>
    <n v="0.72699999999999998"/>
    <n v="0.16166666666666696"/>
    <n v="0.56533333333333302"/>
    <m/>
  </r>
  <r>
    <n v="310"/>
    <s v="K"/>
    <s v="Ps1"/>
    <s v="nonproducers"/>
    <x v="3"/>
    <n v="4"/>
    <n v="0.69599999999999995"/>
    <n v="0.13066666666666693"/>
    <n v="0.56533333333333302"/>
    <m/>
  </r>
  <r>
    <n v="311"/>
    <s v="K"/>
    <s v="Ps1"/>
    <s v="nonproducers"/>
    <x v="3"/>
    <n v="5"/>
    <n v="0.63600000000000001"/>
    <n v="7.0666666666666988E-2"/>
    <n v="0.56533333333333302"/>
    <m/>
  </r>
  <r>
    <n v="312"/>
    <s v="K"/>
    <s v="Ps1"/>
    <s v="nonproducers"/>
    <x v="3"/>
    <n v="6"/>
    <n v="0.82199999999999995"/>
    <n v="0.25666666666666693"/>
    <n v="0.56533333333333302"/>
    <m/>
  </r>
  <r>
    <n v="340"/>
    <s v="L"/>
    <s v="Ps2"/>
    <s v="nonproducers"/>
    <x v="3"/>
    <n v="4"/>
    <n v="0.55000000000000004"/>
    <n v="-1.5333333333332977E-2"/>
    <n v="0.56533333333333302"/>
    <m/>
  </r>
  <r>
    <n v="341"/>
    <s v="L"/>
    <s v="Ps2"/>
    <s v="nonproducers"/>
    <x v="3"/>
    <n v="5"/>
    <n v="0.57599999999999996"/>
    <n v="1.0666666666666935E-2"/>
    <n v="0.56533333333333302"/>
    <m/>
  </r>
  <r>
    <n v="342"/>
    <s v="L"/>
    <s v="Ps2"/>
    <s v="nonproducers"/>
    <x v="3"/>
    <n v="6"/>
    <n v="0.6"/>
    <n v="3.4666666666666957E-2"/>
    <n v="0.56533333333333302"/>
    <m/>
  </r>
  <r>
    <n v="370"/>
    <s v="M"/>
    <s v="Ps2"/>
    <s v="nonproducers"/>
    <x v="3"/>
    <n v="4"/>
    <n v="0.55200000000000005"/>
    <n v="-1.3333333333332975E-2"/>
    <n v="0.56533333333333302"/>
    <m/>
  </r>
  <r>
    <n v="371"/>
    <s v="M"/>
    <s v="Ps2"/>
    <s v="nonproducers"/>
    <x v="3"/>
    <n v="5"/>
    <n v="0.61699999999999999"/>
    <n v="5.1666666666666972E-2"/>
    <n v="0.56533333333333302"/>
    <m/>
  </r>
  <r>
    <n v="372"/>
    <s v="M"/>
    <s v="Ps2"/>
    <s v="nonproducers"/>
    <x v="3"/>
    <n v="6"/>
    <n v="0.72299999999999998"/>
    <n v="0.15766666666666695"/>
    <n v="0.56533333333333302"/>
    <m/>
  </r>
  <r>
    <n v="400"/>
    <s v="N"/>
    <s v="Ps1"/>
    <s v="nonproducers"/>
    <x v="3"/>
    <n v="4"/>
    <n v="0.72699999999999998"/>
    <n v="0.16166666666666696"/>
    <n v="0.56533333333333302"/>
    <m/>
  </r>
  <r>
    <n v="401"/>
    <s v="N"/>
    <s v="Ps1"/>
    <s v="nonproducers"/>
    <x v="3"/>
    <n v="5"/>
    <n v="0.59299999999999997"/>
    <n v="2.766666666666695E-2"/>
    <n v="0.56533333333333302"/>
    <m/>
  </r>
  <r>
    <n v="402"/>
    <s v="N"/>
    <s v="Ps1"/>
    <s v="nonproducers"/>
    <x v="3"/>
    <n v="6"/>
    <n v="0.75900000000000001"/>
    <n v="0.19366666666666699"/>
    <n v="0.56533333333333302"/>
    <m/>
  </r>
  <r>
    <n v="430"/>
    <s v="Ø"/>
    <s v="Ps2"/>
    <s v="nonproducers"/>
    <x v="3"/>
    <n v="4"/>
    <n v="0.40799999999999997"/>
    <n v="-0.15733333333333305"/>
    <n v="0.56533333333333302"/>
    <m/>
  </r>
  <r>
    <n v="431"/>
    <s v="Ø"/>
    <s v="Ps2"/>
    <s v="nonproducers"/>
    <x v="3"/>
    <n v="5"/>
    <n v="0.439"/>
    <n v="-0.12633333333333302"/>
    <n v="0.56533333333333302"/>
    <m/>
  </r>
  <r>
    <n v="432"/>
    <s v="Ø"/>
    <s v="Ps2"/>
    <s v="nonproducers"/>
    <x v="3"/>
    <n v="6"/>
    <n v="0.42899999999999999"/>
    <n v="-0.13633333333333303"/>
    <n v="0.56533333333333302"/>
    <m/>
  </r>
  <r>
    <n v="460"/>
    <s v="P"/>
    <s v="Ps1"/>
    <s v="nonproducers"/>
    <x v="3"/>
    <n v="4"/>
    <n v="0.47899999999999998"/>
    <n v="-8.633333333333304E-2"/>
    <n v="0.56533333333333302"/>
    <m/>
  </r>
  <r>
    <n v="461"/>
    <s v="P"/>
    <s v="Ps1"/>
    <s v="nonproducers"/>
    <x v="3"/>
    <n v="5"/>
    <n v="0.56100000000000005"/>
    <n v="-4.3333333333329671E-3"/>
    <n v="0.56533333333333302"/>
    <m/>
  </r>
  <r>
    <n v="462"/>
    <s v="P"/>
    <s v="Ps1"/>
    <s v="nonproducers"/>
    <x v="3"/>
    <n v="6"/>
    <n v="0.60899999999999999"/>
    <n v="4.3666666666666965E-2"/>
    <n v="0.56533333333333302"/>
    <m/>
  </r>
  <r>
    <n v="490"/>
    <s v="Q"/>
    <s v="Ps1"/>
    <s v="nonproducers"/>
    <x v="3"/>
    <n v="4"/>
    <n v="0.67200000000000004"/>
    <n v="0.10666666666666702"/>
    <n v="0.56533333333333302"/>
    <m/>
  </r>
  <r>
    <n v="491"/>
    <s v="Q"/>
    <s v="Ps1"/>
    <s v="nonproducers"/>
    <x v="3"/>
    <n v="5"/>
    <n v="0.61199999999999999"/>
    <n v="4.6666666666666967E-2"/>
    <n v="0.56533333333333302"/>
    <m/>
  </r>
  <r>
    <n v="492"/>
    <s v="Q"/>
    <s v="Ps1"/>
    <s v="nonproducers"/>
    <x v="3"/>
    <n v="6"/>
    <n v="0.78200000000000003"/>
    <n v="0.21666666666666701"/>
    <n v="0.56533333333333302"/>
    <m/>
  </r>
  <r>
    <n v="520"/>
    <s v="R"/>
    <s v="unknown"/>
    <s v="nonproducers"/>
    <x v="3"/>
    <n v="4"/>
    <n v="0.71399999999999997"/>
    <n v="0.14866666666666695"/>
    <n v="0.56533333333333302"/>
    <m/>
  </r>
  <r>
    <n v="521"/>
    <s v="R"/>
    <s v="unknown"/>
    <s v="nonproducers"/>
    <x v="3"/>
    <n v="5"/>
    <n v="0.53500000000000003"/>
    <n v="-3.033333333333299E-2"/>
    <n v="0.56533333333333302"/>
    <m/>
  </r>
  <r>
    <n v="522"/>
    <s v="R"/>
    <s v="unknown"/>
    <s v="nonproducers"/>
    <x v="3"/>
    <n v="6"/>
    <n v="0.68200000000000005"/>
    <n v="0.11666666666666703"/>
    <n v="0.56533333333333302"/>
    <m/>
  </r>
  <r>
    <n v="550"/>
    <s v="S"/>
    <s v="Ps1"/>
    <s v="nonproducers"/>
    <x v="3"/>
    <n v="4"/>
    <n v="0.72699999999999998"/>
    <n v="0.16166666666666696"/>
    <n v="0.56533333333333302"/>
    <m/>
  </r>
  <r>
    <n v="551"/>
    <s v="S"/>
    <s v="Ps1"/>
    <s v="nonproducers"/>
    <x v="3"/>
    <n v="5"/>
    <n v="0.78900000000000003"/>
    <n v="0.22366666666666701"/>
    <n v="0.56533333333333302"/>
    <m/>
  </r>
  <r>
    <n v="552"/>
    <s v="S"/>
    <s v="Ps1"/>
    <s v="nonproducers"/>
    <x v="3"/>
    <n v="6"/>
    <n v="0.74399999999999999"/>
    <n v="0.17866666666666697"/>
    <n v="0.56533333333333302"/>
    <m/>
  </r>
  <r>
    <n v="13"/>
    <s v="A"/>
    <s v="Ps2"/>
    <s v="nonproducers"/>
    <x v="4"/>
    <n v="4"/>
    <n v="0.56699999999999995"/>
    <n v="-0.17066666666666708"/>
    <n v="0.73766666666666703"/>
    <m/>
  </r>
  <r>
    <n v="14"/>
    <s v="A"/>
    <s v="Ps2"/>
    <s v="nonproducers"/>
    <x v="4"/>
    <n v="5"/>
    <n v="0"/>
    <n v="-0.73766666666666703"/>
    <n v="0.73766666666666703"/>
    <m/>
  </r>
  <r>
    <n v="15"/>
    <s v="A"/>
    <s v="Ps2"/>
    <s v="nonproducers"/>
    <x v="4"/>
    <n v="6"/>
    <n v="0.59699999999999998"/>
    <n v="-0.14066666666666705"/>
    <n v="0.73766666666666703"/>
    <m/>
  </r>
  <r>
    <n v="43"/>
    <s v="B"/>
    <s v="Ps2"/>
    <s v="nonproducers"/>
    <x v="4"/>
    <n v="4"/>
    <n v="0"/>
    <n v="-0.73766666666666703"/>
    <n v="0.73766666666666703"/>
    <m/>
  </r>
  <r>
    <n v="44"/>
    <s v="B"/>
    <s v="Ps2"/>
    <s v="nonproducers"/>
    <x v="4"/>
    <n v="5"/>
    <n v="0"/>
    <n v="-0.73766666666666703"/>
    <n v="0.73766666666666703"/>
    <m/>
  </r>
  <r>
    <n v="45"/>
    <s v="B"/>
    <s v="Ps2"/>
    <s v="nonproducers"/>
    <x v="4"/>
    <n v="6"/>
    <n v="0.32800000000000001"/>
    <n v="-0.40966666666666701"/>
    <n v="0.73766666666666703"/>
    <m/>
  </r>
  <r>
    <n v="73"/>
    <s v="C"/>
    <s v="Ps2"/>
    <s v="nonproducers"/>
    <x v="4"/>
    <n v="4"/>
    <n v="0"/>
    <n v="-0.73766666666666703"/>
    <n v="0.73766666666666703"/>
    <m/>
  </r>
  <r>
    <n v="74"/>
    <s v="C"/>
    <s v="Ps2"/>
    <s v="nonproducers"/>
    <x v="4"/>
    <n v="5"/>
    <n v="0"/>
    <n v="-0.73766666666666703"/>
    <n v="0.73766666666666703"/>
    <m/>
  </r>
  <r>
    <n v="75"/>
    <s v="C"/>
    <s v="Ps2"/>
    <s v="nonproducers"/>
    <x v="4"/>
    <n v="6"/>
    <n v="0"/>
    <n v="-0.73766666666666703"/>
    <n v="0.73766666666666703"/>
    <m/>
  </r>
  <r>
    <n v="103"/>
    <s v="D"/>
    <s v="Ps2"/>
    <s v="nonproducers"/>
    <x v="4"/>
    <n v="4"/>
    <n v="0"/>
    <n v="-0.73766666666666703"/>
    <n v="0.73766666666666703"/>
    <m/>
  </r>
  <r>
    <n v="104"/>
    <s v="D"/>
    <s v="Ps2"/>
    <s v="nonproducers"/>
    <x v="4"/>
    <n v="5"/>
    <n v="0"/>
    <n v="-0.73766666666666703"/>
    <n v="0.73766666666666703"/>
    <m/>
  </r>
  <r>
    <n v="105"/>
    <s v="D"/>
    <s v="Ps2"/>
    <s v="nonproducers"/>
    <x v="4"/>
    <n v="6"/>
    <n v="0"/>
    <n v="-0.73766666666666703"/>
    <n v="0.73766666666666703"/>
    <m/>
  </r>
  <r>
    <n v="133"/>
    <s v="E"/>
    <s v="Ps1"/>
    <s v="nonproducers"/>
    <x v="4"/>
    <n v="4"/>
    <n v="0.52200000000000002"/>
    <n v="-0.21566666666666701"/>
    <n v="0.73766666666666703"/>
    <m/>
  </r>
  <r>
    <n v="134"/>
    <s v="E"/>
    <s v="Ps1"/>
    <s v="nonproducers"/>
    <x v="4"/>
    <n v="5"/>
    <n v="0.66200000000000003"/>
    <n v="-7.5666666666666993E-2"/>
    <n v="0.73766666666666703"/>
    <m/>
  </r>
  <r>
    <n v="135"/>
    <s v="E"/>
    <s v="Ps1"/>
    <s v="nonproducers"/>
    <x v="4"/>
    <n v="6"/>
    <n v="0.51400000000000001"/>
    <n v="-0.22366666666666701"/>
    <n v="0.73766666666666703"/>
    <m/>
  </r>
  <r>
    <n v="163"/>
    <s v="F"/>
    <s v="Ps2"/>
    <s v="nonproducers"/>
    <x v="4"/>
    <n v="4"/>
    <n v="0"/>
    <n v="-0.73766666666666703"/>
    <n v="0.73766666666666703"/>
    <m/>
  </r>
  <r>
    <n v="164"/>
    <s v="F"/>
    <s v="Ps2"/>
    <s v="nonproducers"/>
    <x v="4"/>
    <n v="5"/>
    <n v="0"/>
    <n v="-0.73766666666666703"/>
    <n v="0.73766666666666703"/>
    <m/>
  </r>
  <r>
    <n v="165"/>
    <s v="F"/>
    <s v="Ps2"/>
    <s v="nonproducers"/>
    <x v="4"/>
    <n v="6"/>
    <n v="0"/>
    <n v="-0.73766666666666703"/>
    <n v="0.73766666666666703"/>
    <m/>
  </r>
  <r>
    <n v="193"/>
    <s v="G"/>
    <s v="Ps2"/>
    <s v="nonproducers"/>
    <x v="4"/>
    <n v="4"/>
    <s v="NA"/>
    <s v="NA"/>
    <s v="NA"/>
    <s v="Plate was unscorable, so excluded"/>
  </r>
  <r>
    <n v="194"/>
    <s v="G"/>
    <s v="Ps2"/>
    <s v="nonproducers"/>
    <x v="4"/>
    <n v="5"/>
    <n v="0"/>
    <n v="-0.73766666666666703"/>
    <n v="0.73766666666666703"/>
    <m/>
  </r>
  <r>
    <n v="195"/>
    <s v="G"/>
    <s v="Ps2"/>
    <s v="nonproducers"/>
    <x v="4"/>
    <n v="6"/>
    <n v="0"/>
    <n v="-0.73766666666666703"/>
    <n v="0.73766666666666703"/>
    <m/>
  </r>
  <r>
    <n v="223"/>
    <s v="H"/>
    <s v="Ps1"/>
    <s v="nonproducers"/>
    <x v="4"/>
    <n v="4"/>
    <n v="0.38500000000000001"/>
    <n v="-0.35266666666666702"/>
    <n v="0.73766666666666703"/>
    <m/>
  </r>
  <r>
    <n v="224"/>
    <s v="H"/>
    <s v="Ps1"/>
    <s v="nonproducers"/>
    <x v="4"/>
    <n v="5"/>
    <n v="0.49"/>
    <n v="-0.24766666666666703"/>
    <n v="0.73766666666666703"/>
    <m/>
  </r>
  <r>
    <n v="225"/>
    <s v="H"/>
    <s v="Ps1"/>
    <s v="nonproducers"/>
    <x v="4"/>
    <n v="6"/>
    <n v="0.51900000000000002"/>
    <n v="-0.21866666666666701"/>
    <n v="0.73766666666666703"/>
    <m/>
  </r>
  <r>
    <n v="253"/>
    <s v="I"/>
    <s v="Ps2"/>
    <s v="nonproducers"/>
    <x v="4"/>
    <n v="4"/>
    <n v="0"/>
    <n v="-0.73766666666666703"/>
    <n v="0.73766666666666703"/>
    <m/>
  </r>
  <r>
    <n v="254"/>
    <s v="I"/>
    <s v="Ps2"/>
    <s v="nonproducers"/>
    <x v="4"/>
    <n v="5"/>
    <n v="0"/>
    <n v="-0.73766666666666703"/>
    <n v="0.73766666666666703"/>
    <m/>
  </r>
  <r>
    <n v="255"/>
    <s v="I"/>
    <s v="Ps2"/>
    <s v="nonproducers"/>
    <x v="4"/>
    <n v="6"/>
    <s v="NA"/>
    <s v="NA"/>
    <s v="NA"/>
    <s v="Plate was unscorable, so excluded"/>
  </r>
  <r>
    <n v="283"/>
    <s v="J"/>
    <s v="Ps2"/>
    <s v="nonproducers"/>
    <x v="4"/>
    <n v="4"/>
    <n v="0"/>
    <n v="-0.73766666666666703"/>
    <n v="0.73766666666666703"/>
    <m/>
  </r>
  <r>
    <n v="284"/>
    <s v="J"/>
    <s v="Ps2"/>
    <s v="nonproducers"/>
    <x v="4"/>
    <n v="5"/>
    <n v="0"/>
    <n v="-0.73766666666666703"/>
    <n v="0.73766666666666703"/>
    <m/>
  </r>
  <r>
    <n v="285"/>
    <s v="J"/>
    <s v="Ps2"/>
    <s v="nonproducers"/>
    <x v="4"/>
    <n v="6"/>
    <n v="0"/>
    <n v="-0.73766666666666703"/>
    <n v="0.73766666666666703"/>
    <m/>
  </r>
  <r>
    <n v="313"/>
    <s v="K"/>
    <s v="Ps1"/>
    <s v="nonproducers"/>
    <x v="4"/>
    <n v="4"/>
    <n v="0.58899999999999997"/>
    <n v="-0.14866666666666706"/>
    <n v="0.73766666666666703"/>
    <m/>
  </r>
  <r>
    <n v="314"/>
    <s v="K"/>
    <s v="Ps1"/>
    <s v="nonproducers"/>
    <x v="4"/>
    <n v="5"/>
    <n v="0.60099999999999998"/>
    <n v="-0.13666666666666705"/>
    <n v="0.73766666666666703"/>
    <m/>
  </r>
  <r>
    <n v="315"/>
    <s v="K"/>
    <s v="Ps1"/>
    <s v="nonproducers"/>
    <x v="4"/>
    <n v="6"/>
    <n v="0.76100000000000001"/>
    <n v="2.3333333333332984E-2"/>
    <n v="0.73766666666666703"/>
    <m/>
  </r>
  <r>
    <n v="343"/>
    <s v="L"/>
    <s v="Ps2"/>
    <s v="nonproducers"/>
    <x v="4"/>
    <n v="4"/>
    <n v="0"/>
    <n v="-0.73766666666666703"/>
    <n v="0.73766666666666703"/>
    <m/>
  </r>
  <r>
    <n v="344"/>
    <s v="L"/>
    <s v="Ps2"/>
    <s v="nonproducers"/>
    <x v="4"/>
    <n v="5"/>
    <n v="0"/>
    <n v="-0.73766666666666703"/>
    <n v="0.73766666666666703"/>
    <m/>
  </r>
  <r>
    <n v="345"/>
    <s v="L"/>
    <s v="Ps2"/>
    <s v="nonproducers"/>
    <x v="4"/>
    <n v="6"/>
    <n v="0"/>
    <n v="-0.73766666666666703"/>
    <n v="0.73766666666666703"/>
    <m/>
  </r>
  <r>
    <n v="373"/>
    <s v="M"/>
    <s v="Ps2"/>
    <s v="nonproducers"/>
    <x v="4"/>
    <n v="4"/>
    <n v="0"/>
    <n v="-0.73766666666666703"/>
    <n v="0.73766666666666703"/>
    <m/>
  </r>
  <r>
    <n v="374"/>
    <s v="M"/>
    <s v="Ps2"/>
    <s v="nonproducers"/>
    <x v="4"/>
    <n v="5"/>
    <n v="0"/>
    <n v="-0.73766666666666703"/>
    <n v="0.73766666666666703"/>
    <m/>
  </r>
  <r>
    <n v="375"/>
    <s v="M"/>
    <s v="Ps2"/>
    <s v="nonproducers"/>
    <x v="4"/>
    <n v="6"/>
    <n v="0"/>
    <n v="-0.73766666666666703"/>
    <n v="0.73766666666666703"/>
    <m/>
  </r>
  <r>
    <n v="403"/>
    <s v="N"/>
    <s v="Ps1"/>
    <s v="nonproducers"/>
    <x v="4"/>
    <n v="4"/>
    <n v="0"/>
    <n v="-0.73766666666666703"/>
    <n v="0.73766666666666703"/>
    <m/>
  </r>
  <r>
    <n v="404"/>
    <s v="N"/>
    <s v="Ps1"/>
    <s v="nonproducers"/>
    <x v="4"/>
    <n v="5"/>
    <n v="0.64500000000000002"/>
    <n v="-9.2666666666667008E-2"/>
    <n v="0.73766666666666703"/>
    <m/>
  </r>
  <r>
    <n v="405"/>
    <s v="N"/>
    <s v="Ps1"/>
    <s v="nonproducers"/>
    <x v="4"/>
    <n v="6"/>
    <n v="0.58099999999999996"/>
    <n v="-0.15666666666666706"/>
    <n v="0.73766666666666703"/>
    <m/>
  </r>
  <r>
    <n v="433"/>
    <s v="Ø"/>
    <s v="Ps2"/>
    <s v="nonproducers"/>
    <x v="4"/>
    <n v="4"/>
    <n v="0"/>
    <n v="-0.73766666666666703"/>
    <n v="0.73766666666666703"/>
    <m/>
  </r>
  <r>
    <n v="434"/>
    <s v="Ø"/>
    <s v="Ps2"/>
    <s v="nonproducers"/>
    <x v="4"/>
    <n v="5"/>
    <n v="0"/>
    <n v="-0.73766666666666703"/>
    <n v="0.73766666666666703"/>
    <m/>
  </r>
  <r>
    <n v="435"/>
    <s v="Ø"/>
    <s v="Ps2"/>
    <s v="nonproducers"/>
    <x v="4"/>
    <n v="6"/>
    <n v="0"/>
    <n v="-0.73766666666666703"/>
    <n v="0.73766666666666703"/>
    <m/>
  </r>
  <r>
    <n v="463"/>
    <s v="P"/>
    <s v="Ps1"/>
    <s v="nonproducers"/>
    <x v="4"/>
    <n v="4"/>
    <n v="0"/>
    <n v="-0.73766666666666703"/>
    <n v="0.73766666666666703"/>
    <m/>
  </r>
  <r>
    <n v="464"/>
    <s v="P"/>
    <s v="Ps1"/>
    <s v="nonproducers"/>
    <x v="4"/>
    <n v="5"/>
    <n v="0"/>
    <n v="-0.73766666666666703"/>
    <n v="0.73766666666666703"/>
    <m/>
  </r>
  <r>
    <n v="465"/>
    <s v="P"/>
    <s v="Ps1"/>
    <s v="nonproducers"/>
    <x v="4"/>
    <n v="6"/>
    <n v="0"/>
    <n v="-0.73766666666666703"/>
    <n v="0.73766666666666703"/>
    <m/>
  </r>
  <r>
    <n v="493"/>
    <s v="Q"/>
    <s v="Ps1"/>
    <s v="nonproducers"/>
    <x v="4"/>
    <n v="4"/>
    <n v="0.57499999999999996"/>
    <n v="-0.16266666666666707"/>
    <n v="0.73766666666666703"/>
    <m/>
  </r>
  <r>
    <n v="494"/>
    <s v="Q"/>
    <s v="Ps1"/>
    <s v="nonproducers"/>
    <x v="4"/>
    <n v="5"/>
    <n v="0"/>
    <n v="-0.73766666666666703"/>
    <n v="0.73766666666666703"/>
    <m/>
  </r>
  <r>
    <n v="495"/>
    <s v="Q"/>
    <s v="Ps1"/>
    <s v="nonproducers"/>
    <x v="4"/>
    <n v="6"/>
    <n v="0"/>
    <n v="-0.73766666666666703"/>
    <n v="0.73766666666666703"/>
    <m/>
  </r>
  <r>
    <n v="523"/>
    <s v="R"/>
    <s v="unknown"/>
    <s v="nonproducers"/>
    <x v="4"/>
    <n v="4"/>
    <n v="0.89900000000000002"/>
    <n v="0.161333333333333"/>
    <n v="0.73766666666666703"/>
    <m/>
  </r>
  <r>
    <n v="524"/>
    <s v="R"/>
    <s v="unknown"/>
    <s v="nonproducers"/>
    <x v="4"/>
    <n v="5"/>
    <n v="0.93500000000000005"/>
    <n v="0.19733333333333303"/>
    <n v="0.73766666666666703"/>
    <m/>
  </r>
  <r>
    <n v="525"/>
    <s v="R"/>
    <s v="unknown"/>
    <s v="nonproducers"/>
    <x v="4"/>
    <n v="6"/>
    <n v="0.624"/>
    <n v="-0.11366666666666703"/>
    <n v="0.73766666666666703"/>
    <m/>
  </r>
  <r>
    <n v="553"/>
    <s v="S"/>
    <s v="Ps1"/>
    <s v="nonproducers"/>
    <x v="4"/>
    <n v="4"/>
    <n v="0.70099999999999996"/>
    <n v="-3.6666666666667069E-2"/>
    <n v="0.73766666666666703"/>
    <m/>
  </r>
  <r>
    <n v="554"/>
    <s v="S"/>
    <s v="Ps1"/>
    <s v="nonproducers"/>
    <x v="4"/>
    <n v="5"/>
    <n v="0.74099999999999999"/>
    <n v="3.3333333333329662E-3"/>
    <n v="0.73766666666666703"/>
    <m/>
  </r>
  <r>
    <n v="555"/>
    <s v="S"/>
    <s v="Ps1"/>
    <s v="nonproducers"/>
    <x v="4"/>
    <n v="6"/>
    <n v="0.72"/>
    <n v="-1.7666666666667052E-2"/>
    <n v="0.73766666666666703"/>
    <m/>
  </r>
  <r>
    <n v="16"/>
    <s v="A"/>
    <s v="Ps2"/>
    <s v="nonproducers"/>
    <x v="5"/>
    <n v="4"/>
    <n v="0.44700000000000001"/>
    <n v="-0.26199999999999996"/>
    <n v="0.70899999999999996"/>
    <m/>
  </r>
  <r>
    <n v="17"/>
    <s v="A"/>
    <s v="Ps2"/>
    <s v="nonproducers"/>
    <x v="5"/>
    <n v="5"/>
    <n v="0.371"/>
    <n v="-0.33799999999999997"/>
    <n v="0.70899999999999996"/>
    <m/>
  </r>
  <r>
    <n v="18"/>
    <s v="A"/>
    <s v="Ps2"/>
    <s v="nonproducers"/>
    <x v="5"/>
    <n v="6"/>
    <n v="0.48199999999999998"/>
    <n v="-0.22699999999999998"/>
    <n v="0.70899999999999996"/>
    <m/>
  </r>
  <r>
    <n v="46"/>
    <s v="B"/>
    <s v="Ps2"/>
    <s v="nonproducers"/>
    <x v="5"/>
    <n v="4"/>
    <n v="0.38700000000000001"/>
    <n v="-0.32199999999999995"/>
    <n v="0.70899999999999996"/>
    <m/>
  </r>
  <r>
    <n v="47"/>
    <s v="B"/>
    <s v="Ps2"/>
    <s v="nonproducers"/>
    <x v="5"/>
    <n v="5"/>
    <n v="0.184"/>
    <n v="-0.52499999999999991"/>
    <n v="0.70899999999999985"/>
    <m/>
  </r>
  <r>
    <n v="48"/>
    <s v="B"/>
    <s v="Ps2"/>
    <s v="nonproducers"/>
    <x v="5"/>
    <n v="6"/>
    <n v="0.35299999999999998"/>
    <n v="-0.35599999999999998"/>
    <n v="0.70899999999999996"/>
    <m/>
  </r>
  <r>
    <n v="76"/>
    <s v="C"/>
    <s v="Ps2"/>
    <s v="nonproducers"/>
    <x v="5"/>
    <n v="4"/>
    <n v="0.33600000000000002"/>
    <n v="-0.37299999999999994"/>
    <n v="0.70899999999999996"/>
    <m/>
  </r>
  <r>
    <n v="77"/>
    <s v="C"/>
    <s v="Ps2"/>
    <s v="nonproducers"/>
    <x v="5"/>
    <n v="5"/>
    <n v="0.42599999999999999"/>
    <n v="-0.28299999999999997"/>
    <n v="0.70899999999999996"/>
    <m/>
  </r>
  <r>
    <n v="78"/>
    <s v="C"/>
    <s v="Ps2"/>
    <s v="nonproducers"/>
    <x v="5"/>
    <n v="6"/>
    <n v="0.40899999999999997"/>
    <n v="-0.3"/>
    <n v="0.70899999999999996"/>
    <m/>
  </r>
  <r>
    <n v="106"/>
    <s v="D"/>
    <s v="Ps2"/>
    <s v="nonproducers"/>
    <x v="5"/>
    <n v="4"/>
    <n v="0.43099999999999999"/>
    <n v="-0.27799999999999997"/>
    <n v="0.70899999999999996"/>
    <m/>
  </r>
  <r>
    <n v="107"/>
    <s v="D"/>
    <s v="Ps2"/>
    <s v="nonproducers"/>
    <x v="5"/>
    <n v="5"/>
    <n v="0.42899999999999999"/>
    <n v="-0.27999999999999997"/>
    <n v="0.70899999999999996"/>
    <m/>
  </r>
  <r>
    <n v="108"/>
    <s v="D"/>
    <s v="Ps2"/>
    <s v="nonproducers"/>
    <x v="5"/>
    <n v="6"/>
    <n v="0.504"/>
    <n v="-0.20499999999999996"/>
    <n v="0.70899999999999996"/>
    <m/>
  </r>
  <r>
    <n v="136"/>
    <s v="E"/>
    <s v="Ps1"/>
    <s v="nonproducers"/>
    <x v="5"/>
    <n v="4"/>
    <n v="0.60699999999999998"/>
    <n v="-0.10199999999999998"/>
    <n v="0.70899999999999996"/>
    <m/>
  </r>
  <r>
    <n v="137"/>
    <s v="E"/>
    <s v="Ps1"/>
    <s v="nonproducers"/>
    <x v="5"/>
    <n v="5"/>
    <n v="0.82799999999999996"/>
    <n v="0.11899999999999999"/>
    <n v="0.70899999999999996"/>
    <m/>
  </r>
  <r>
    <n v="138"/>
    <s v="E"/>
    <s v="Ps1"/>
    <s v="nonproducers"/>
    <x v="5"/>
    <n v="6"/>
    <n v="0.56899999999999995"/>
    <n v="-0.14000000000000001"/>
    <n v="0.70899999999999996"/>
    <m/>
  </r>
  <r>
    <n v="166"/>
    <s v="F"/>
    <s v="Ps2"/>
    <s v="nonproducers"/>
    <x v="5"/>
    <n v="4"/>
    <n v="0.34599999999999997"/>
    <n v="-0.36299999999999999"/>
    <n v="0.70899999999999996"/>
    <m/>
  </r>
  <r>
    <n v="167"/>
    <s v="F"/>
    <s v="Ps2"/>
    <s v="nonproducers"/>
    <x v="5"/>
    <n v="5"/>
    <n v="0.34"/>
    <n v="-0.36899999999999994"/>
    <n v="0.70899999999999996"/>
    <m/>
  </r>
  <r>
    <n v="168"/>
    <s v="F"/>
    <s v="Ps2"/>
    <s v="nonproducers"/>
    <x v="5"/>
    <n v="6"/>
    <n v="0.28899999999999998"/>
    <n v="-0.42"/>
    <n v="0.70899999999999996"/>
    <m/>
  </r>
  <r>
    <n v="196"/>
    <s v="G"/>
    <s v="Ps2"/>
    <s v="nonproducers"/>
    <x v="5"/>
    <n v="4"/>
    <s v="NA"/>
    <s v="NA"/>
    <s v="NA"/>
    <s v="Plate was unscorable, so excluded"/>
  </r>
  <r>
    <n v="197"/>
    <s v="G"/>
    <s v="Ps2"/>
    <s v="nonproducers"/>
    <x v="5"/>
    <n v="5"/>
    <n v="0.432"/>
    <n v="-0.27699999999999997"/>
    <n v="0.70899999999999996"/>
    <m/>
  </r>
  <r>
    <n v="198"/>
    <s v="G"/>
    <s v="Ps2"/>
    <s v="nonproducers"/>
    <x v="5"/>
    <n v="6"/>
    <n v="0.46800000000000003"/>
    <n v="-0.24099999999999994"/>
    <n v="0.70899999999999996"/>
    <m/>
  </r>
  <r>
    <n v="226"/>
    <s v="H"/>
    <s v="Ps1"/>
    <s v="nonproducers"/>
    <x v="5"/>
    <n v="4"/>
    <n v="0.64"/>
    <n v="-6.899999999999995E-2"/>
    <n v="0.70899999999999996"/>
    <m/>
  </r>
  <r>
    <n v="227"/>
    <s v="H"/>
    <s v="Ps1"/>
    <s v="nonproducers"/>
    <x v="5"/>
    <n v="5"/>
    <n v="0.59499999999999997"/>
    <n v="-0.11399999999999999"/>
    <n v="0.70899999999999996"/>
    <m/>
  </r>
  <r>
    <n v="228"/>
    <s v="H"/>
    <s v="Ps1"/>
    <s v="nonproducers"/>
    <x v="5"/>
    <n v="6"/>
    <n v="0.56499999999999995"/>
    <n v="-0.14400000000000002"/>
    <n v="0.70899999999999996"/>
    <m/>
  </r>
  <r>
    <n v="256"/>
    <s v="I"/>
    <s v="Ps2"/>
    <s v="nonproducers"/>
    <x v="5"/>
    <n v="4"/>
    <n v="0.34899999999999998"/>
    <n v="-0.36"/>
    <n v="0.70899999999999996"/>
    <m/>
  </r>
  <r>
    <n v="257"/>
    <s v="I"/>
    <s v="Ps2"/>
    <s v="nonproducers"/>
    <x v="5"/>
    <n v="5"/>
    <n v="0.41"/>
    <n v="-0.29899999999999999"/>
    <n v="0.70899999999999996"/>
    <m/>
  </r>
  <r>
    <n v="258"/>
    <s v="I"/>
    <s v="Ps2"/>
    <s v="nonproducers"/>
    <x v="5"/>
    <n v="6"/>
    <s v="NA"/>
    <s v="NA"/>
    <s v="NA"/>
    <s v="Plate was unscorable, so excluded"/>
  </r>
  <r>
    <n v="286"/>
    <s v="J"/>
    <s v="Ps2"/>
    <s v="nonproducers"/>
    <x v="5"/>
    <n v="4"/>
    <n v="0.35899999999999999"/>
    <n v="-0.35"/>
    <n v="0.70899999999999996"/>
    <m/>
  </r>
  <r>
    <n v="287"/>
    <s v="J"/>
    <s v="Ps2"/>
    <s v="nonproducers"/>
    <x v="5"/>
    <n v="5"/>
    <n v="0.39600000000000002"/>
    <n v="-0.31299999999999994"/>
    <n v="0.70899999999999996"/>
    <m/>
  </r>
  <r>
    <n v="288"/>
    <s v="J"/>
    <s v="Ps2"/>
    <s v="nonproducers"/>
    <x v="5"/>
    <n v="6"/>
    <n v="0.40899999999999997"/>
    <n v="-0.3"/>
    <n v="0.70899999999999996"/>
    <m/>
  </r>
  <r>
    <n v="316"/>
    <s v="K"/>
    <s v="Ps1"/>
    <s v="nonproducers"/>
    <x v="5"/>
    <n v="4"/>
    <n v="0.61"/>
    <n v="-9.8999999999999977E-2"/>
    <n v="0.70899999999999996"/>
    <m/>
  </r>
  <r>
    <n v="317"/>
    <s v="K"/>
    <s v="Ps1"/>
    <s v="nonproducers"/>
    <x v="5"/>
    <n v="5"/>
    <n v="0.68899999999999995"/>
    <n v="-2.0000000000000018E-2"/>
    <n v="0.70899999999999996"/>
    <m/>
  </r>
  <r>
    <n v="318"/>
    <s v="K"/>
    <s v="Ps1"/>
    <s v="nonproducers"/>
    <x v="5"/>
    <n v="6"/>
    <n v="0.73"/>
    <n v="2.1000000000000019E-2"/>
    <n v="0.70899999999999996"/>
    <m/>
  </r>
  <r>
    <n v="346"/>
    <s v="L"/>
    <s v="Ps2"/>
    <s v="nonproducers"/>
    <x v="5"/>
    <n v="4"/>
    <n v="0.36399999999999999"/>
    <n v="-0.34499999999999997"/>
    <n v="0.70899999999999996"/>
    <m/>
  </r>
  <r>
    <n v="347"/>
    <s v="L"/>
    <s v="Ps2"/>
    <s v="nonproducers"/>
    <x v="5"/>
    <n v="5"/>
    <n v="0.30199999999999999"/>
    <n v="-0.40699999999999997"/>
    <n v="0.70899999999999996"/>
    <m/>
  </r>
  <r>
    <n v="348"/>
    <s v="L"/>
    <s v="Ps2"/>
    <s v="nonproducers"/>
    <x v="5"/>
    <n v="6"/>
    <n v="0.35199999999999998"/>
    <n v="-0.35699999999999998"/>
    <n v="0.70899999999999996"/>
    <m/>
  </r>
  <r>
    <n v="376"/>
    <s v="M"/>
    <s v="Ps2"/>
    <s v="nonproducers"/>
    <x v="5"/>
    <n v="4"/>
    <n v="0.40300000000000002"/>
    <n v="-0.30599999999999994"/>
    <n v="0.70899999999999996"/>
    <m/>
  </r>
  <r>
    <n v="377"/>
    <s v="M"/>
    <s v="Ps2"/>
    <s v="nonproducers"/>
    <x v="5"/>
    <n v="5"/>
    <n v="0.30199999999999999"/>
    <n v="-0.40699999999999997"/>
    <n v="0.70899999999999996"/>
    <m/>
  </r>
  <r>
    <n v="378"/>
    <s v="M"/>
    <s v="Ps2"/>
    <s v="nonproducers"/>
    <x v="5"/>
    <n v="6"/>
    <n v="0.42099999999999999"/>
    <n v="-0.28799999999999998"/>
    <n v="0.70899999999999996"/>
    <m/>
  </r>
  <r>
    <n v="406"/>
    <s v="N"/>
    <s v="Ps1"/>
    <s v="nonproducers"/>
    <x v="5"/>
    <n v="4"/>
    <n v="0.57399999999999995"/>
    <n v="-0.13500000000000001"/>
    <n v="0.70899999999999996"/>
    <m/>
  </r>
  <r>
    <n v="407"/>
    <s v="N"/>
    <s v="Ps1"/>
    <s v="nonproducers"/>
    <x v="5"/>
    <n v="5"/>
    <n v="0.52800000000000002"/>
    <n v="-0.18099999999999994"/>
    <n v="0.70899999999999996"/>
    <m/>
  </r>
  <r>
    <n v="408"/>
    <s v="N"/>
    <s v="Ps1"/>
    <s v="nonproducers"/>
    <x v="5"/>
    <n v="6"/>
    <n v="0.58299999999999996"/>
    <n v="-0.126"/>
    <n v="0.70899999999999996"/>
    <m/>
  </r>
  <r>
    <n v="436"/>
    <s v="Ø"/>
    <s v="Ps2"/>
    <s v="nonproducers"/>
    <x v="5"/>
    <n v="4"/>
    <n v="0.38600000000000001"/>
    <n v="-0.32299999999999995"/>
    <n v="0.70899999999999996"/>
    <m/>
  </r>
  <r>
    <n v="437"/>
    <s v="Ø"/>
    <s v="Ps2"/>
    <s v="nonproducers"/>
    <x v="5"/>
    <n v="5"/>
    <n v="0.443"/>
    <n v="-0.26599999999999996"/>
    <n v="0.70899999999999996"/>
    <m/>
  </r>
  <r>
    <n v="438"/>
    <s v="Ø"/>
    <s v="Ps2"/>
    <s v="nonproducers"/>
    <x v="5"/>
    <n v="6"/>
    <n v="0.42199999999999999"/>
    <n v="-0.28699999999999998"/>
    <n v="0.70899999999999996"/>
    <m/>
  </r>
  <r>
    <n v="466"/>
    <s v="P"/>
    <s v="Ps1"/>
    <s v="nonproducers"/>
    <x v="5"/>
    <n v="4"/>
    <n v="0.56499999999999995"/>
    <n v="-0.14400000000000002"/>
    <n v="0.70899999999999996"/>
    <m/>
  </r>
  <r>
    <n v="467"/>
    <s v="P"/>
    <s v="Ps1"/>
    <s v="nonproducers"/>
    <x v="5"/>
    <n v="5"/>
    <n v="0.56599999999999995"/>
    <n v="-0.14300000000000002"/>
    <n v="0.70899999999999996"/>
    <m/>
  </r>
  <r>
    <n v="468"/>
    <s v="P"/>
    <s v="Ps1"/>
    <s v="nonproducers"/>
    <x v="5"/>
    <n v="6"/>
    <n v="0.51300000000000001"/>
    <n v="-0.19599999999999995"/>
    <n v="0.70899999999999996"/>
    <m/>
  </r>
  <r>
    <n v="496"/>
    <s v="Q"/>
    <s v="Ps1"/>
    <s v="nonproducers"/>
    <x v="5"/>
    <n v="4"/>
    <n v="0.56399999999999995"/>
    <n v="-0.14500000000000002"/>
    <n v="0.70899999999999996"/>
    <m/>
  </r>
  <r>
    <n v="497"/>
    <s v="Q"/>
    <s v="Ps1"/>
    <s v="nonproducers"/>
    <x v="5"/>
    <n v="5"/>
    <n v="0.14399999999999999"/>
    <n v="-0.56499999999999995"/>
    <n v="0.70899999999999996"/>
    <m/>
  </r>
  <r>
    <n v="498"/>
    <s v="Q"/>
    <s v="Ps1"/>
    <s v="nonproducers"/>
    <x v="5"/>
    <n v="6"/>
    <n v="0.47599999999999998"/>
    <n v="-0.23299999999999998"/>
    <n v="0.70899999999999996"/>
    <m/>
  </r>
  <r>
    <n v="526"/>
    <s v="R"/>
    <s v="unknown"/>
    <s v="nonproducers"/>
    <x v="5"/>
    <n v="4"/>
    <n v="0.61299999999999999"/>
    <n v="-9.5999999999999974E-2"/>
    <n v="0.70899999999999996"/>
    <m/>
  </r>
  <r>
    <n v="527"/>
    <s v="R"/>
    <s v="unknown"/>
    <s v="nonproducers"/>
    <x v="5"/>
    <n v="5"/>
    <n v="0.65800000000000003"/>
    <n v="-5.0999999999999934E-2"/>
    <n v="0.70899999999999996"/>
    <m/>
  </r>
  <r>
    <n v="528"/>
    <s v="R"/>
    <s v="unknown"/>
    <s v="nonproducers"/>
    <x v="5"/>
    <n v="6"/>
    <n v="0.72899999999999998"/>
    <n v="2.0000000000000018E-2"/>
    <n v="0.70899999999999996"/>
    <m/>
  </r>
  <r>
    <n v="556"/>
    <s v="S"/>
    <s v="Ps1"/>
    <s v="nonproducers"/>
    <x v="5"/>
    <n v="4"/>
    <n v="0.71"/>
    <n v="1.0000000000000009E-3"/>
    <n v="0.70899999999999996"/>
    <m/>
  </r>
  <r>
    <n v="557"/>
    <s v="S"/>
    <s v="Ps1"/>
    <s v="nonproducers"/>
    <x v="5"/>
    <n v="5"/>
    <n v="0.77"/>
    <n v="6.1000000000000054E-2"/>
    <n v="0.70899999999999996"/>
    <m/>
  </r>
  <r>
    <n v="558"/>
    <s v="S"/>
    <s v="Ps1"/>
    <s v="nonproducers"/>
    <x v="5"/>
    <n v="6"/>
    <n v="0.75800000000000001"/>
    <n v="4.9000000000000044E-2"/>
    <n v="0.70899999999999996"/>
    <m/>
  </r>
  <r>
    <n v="19"/>
    <s v="A"/>
    <s v="Ps2"/>
    <s v="nonproducers"/>
    <x v="6"/>
    <n v="4"/>
    <n v="0.502"/>
    <n v="-5.3000000000000047E-2"/>
    <n v="0.55500000000000005"/>
    <m/>
  </r>
  <r>
    <n v="20"/>
    <s v="A"/>
    <s v="Ps2"/>
    <s v="nonproducers"/>
    <x v="6"/>
    <n v="5"/>
    <n v="0.309"/>
    <n v="-0.24600000000000005"/>
    <n v="0.55500000000000005"/>
    <m/>
  </r>
  <r>
    <n v="21"/>
    <s v="A"/>
    <s v="Ps2"/>
    <s v="nonproducers"/>
    <x v="6"/>
    <n v="6"/>
    <n v="0.51900000000000002"/>
    <n v="-3.6000000000000032E-2"/>
    <n v="0.55500000000000005"/>
    <m/>
  </r>
  <r>
    <n v="49"/>
    <s v="B"/>
    <s v="Ps2"/>
    <s v="nonproducers"/>
    <x v="6"/>
    <n v="4"/>
    <n v="0.34799999999999998"/>
    <n v="-0.20700000000000007"/>
    <n v="0.55500000000000005"/>
    <m/>
  </r>
  <r>
    <n v="50"/>
    <s v="B"/>
    <s v="Ps2"/>
    <s v="nonproducers"/>
    <x v="6"/>
    <n v="5"/>
    <n v="0.46400000000000002"/>
    <n v="-9.1000000000000025E-2"/>
    <n v="0.55500000000000005"/>
    <m/>
  </r>
  <r>
    <n v="51"/>
    <s v="B"/>
    <s v="Ps2"/>
    <s v="nonproducers"/>
    <x v="6"/>
    <n v="6"/>
    <n v="0.3"/>
    <n v="-0.25500000000000006"/>
    <n v="0.55500000000000005"/>
    <m/>
  </r>
  <r>
    <n v="79"/>
    <s v="C"/>
    <s v="Ps2"/>
    <s v="nonproducers"/>
    <x v="6"/>
    <n v="4"/>
    <n v="0.45800000000000002"/>
    <n v="-9.7000000000000031E-2"/>
    <n v="0.55500000000000005"/>
    <m/>
  </r>
  <r>
    <n v="80"/>
    <s v="C"/>
    <s v="Ps2"/>
    <s v="nonproducers"/>
    <x v="6"/>
    <n v="5"/>
    <n v="0.46700000000000003"/>
    <n v="-8.8000000000000023E-2"/>
    <n v="0.55500000000000005"/>
    <m/>
  </r>
  <r>
    <n v="81"/>
    <s v="C"/>
    <s v="Ps2"/>
    <s v="nonproducers"/>
    <x v="6"/>
    <n v="6"/>
    <n v="0.371"/>
    <n v="-0.18400000000000005"/>
    <n v="0.55500000000000005"/>
    <m/>
  </r>
  <r>
    <n v="109"/>
    <s v="D"/>
    <s v="Ps2"/>
    <s v="nonproducers"/>
    <x v="6"/>
    <n v="4"/>
    <n v="0.47"/>
    <n v="-8.5000000000000075E-2"/>
    <n v="0.55500000000000005"/>
    <m/>
  </r>
  <r>
    <n v="110"/>
    <s v="D"/>
    <s v="Ps2"/>
    <s v="nonproducers"/>
    <x v="6"/>
    <n v="5"/>
    <n v="0.501"/>
    <n v="-5.4000000000000048E-2"/>
    <n v="0.55500000000000005"/>
    <m/>
  </r>
  <r>
    <n v="111"/>
    <s v="D"/>
    <s v="Ps2"/>
    <s v="nonproducers"/>
    <x v="6"/>
    <n v="6"/>
    <n v="0.45"/>
    <n v="-0.10500000000000004"/>
    <n v="0.55500000000000005"/>
    <m/>
  </r>
  <r>
    <n v="139"/>
    <s v="E"/>
    <s v="Ps1"/>
    <s v="nonproducers"/>
    <x v="6"/>
    <n v="4"/>
    <n v="0.53400000000000003"/>
    <n v="-2.1000000000000019E-2"/>
    <n v="0.55500000000000005"/>
    <m/>
  </r>
  <r>
    <n v="140"/>
    <s v="E"/>
    <s v="Ps1"/>
    <s v="nonproducers"/>
    <x v="6"/>
    <n v="5"/>
    <n v="0.65300000000000002"/>
    <n v="9.7999999999999976E-2"/>
    <n v="0.55500000000000005"/>
    <m/>
  </r>
  <r>
    <n v="141"/>
    <s v="E"/>
    <s v="Ps1"/>
    <s v="nonproducers"/>
    <x v="6"/>
    <n v="6"/>
    <n v="0.42499999999999999"/>
    <n v="-0.13000000000000006"/>
    <n v="0.55500000000000005"/>
    <m/>
  </r>
  <r>
    <n v="169"/>
    <s v="F"/>
    <s v="Ps2"/>
    <s v="nonproducers"/>
    <x v="6"/>
    <n v="4"/>
    <n v="0.44"/>
    <n v="-0.11500000000000005"/>
    <n v="0.55500000000000005"/>
    <m/>
  </r>
  <r>
    <n v="170"/>
    <s v="F"/>
    <s v="Ps2"/>
    <s v="nonproducers"/>
    <x v="6"/>
    <n v="5"/>
    <n v="0.41899999999999998"/>
    <n v="-0.13600000000000007"/>
    <n v="0.55500000000000005"/>
    <m/>
  </r>
  <r>
    <n v="171"/>
    <s v="F"/>
    <s v="Ps2"/>
    <s v="nonproducers"/>
    <x v="6"/>
    <n v="6"/>
    <n v="0.376"/>
    <n v="-0.17900000000000005"/>
    <n v="0.55500000000000005"/>
    <m/>
  </r>
  <r>
    <n v="199"/>
    <s v="G"/>
    <s v="Ps2"/>
    <s v="nonproducers"/>
    <x v="6"/>
    <n v="4"/>
    <s v="NA"/>
    <s v="NA"/>
    <s v="NA"/>
    <s v="Plate was unscorable, so excluded"/>
  </r>
  <r>
    <n v="200"/>
    <s v="G"/>
    <s v="Ps2"/>
    <s v="nonproducers"/>
    <x v="6"/>
    <n v="5"/>
    <n v="0.53"/>
    <n v="-2.5000000000000022E-2"/>
    <n v="0.55500000000000005"/>
    <m/>
  </r>
  <r>
    <n v="201"/>
    <s v="G"/>
    <s v="Ps2"/>
    <s v="nonproducers"/>
    <x v="6"/>
    <n v="6"/>
    <n v="0.45500000000000002"/>
    <n v="-0.10000000000000003"/>
    <n v="0.55500000000000005"/>
    <m/>
  </r>
  <r>
    <n v="229"/>
    <s v="H"/>
    <s v="Ps1"/>
    <s v="nonproducers"/>
    <x v="6"/>
    <n v="4"/>
    <n v="0.55200000000000005"/>
    <n v="-3.0000000000000027E-3"/>
    <n v="0.55500000000000005"/>
    <m/>
  </r>
  <r>
    <n v="230"/>
    <s v="H"/>
    <s v="Ps1"/>
    <s v="nonproducers"/>
    <x v="6"/>
    <n v="5"/>
    <n v="0.55000000000000004"/>
    <n v="-5.0000000000000044E-3"/>
    <n v="0.55500000000000005"/>
    <m/>
  </r>
  <r>
    <n v="231"/>
    <s v="H"/>
    <s v="Ps1"/>
    <s v="nonproducers"/>
    <x v="6"/>
    <n v="6"/>
    <n v="0.50900000000000001"/>
    <n v="-4.6000000000000041E-2"/>
    <n v="0.55500000000000005"/>
    <m/>
  </r>
  <r>
    <n v="259"/>
    <s v="I"/>
    <s v="Ps2"/>
    <s v="nonproducers"/>
    <x v="6"/>
    <n v="4"/>
    <n v="0.371"/>
    <n v="-0.18400000000000005"/>
    <n v="0.55500000000000005"/>
    <m/>
  </r>
  <r>
    <n v="260"/>
    <s v="I"/>
    <s v="Ps2"/>
    <s v="nonproducers"/>
    <x v="6"/>
    <n v="5"/>
    <n v="0.39600000000000002"/>
    <n v="-0.15900000000000003"/>
    <n v="0.55500000000000005"/>
    <m/>
  </r>
  <r>
    <n v="261"/>
    <s v="I"/>
    <s v="Ps2"/>
    <s v="nonproducers"/>
    <x v="6"/>
    <n v="6"/>
    <s v="NA"/>
    <s v="NA"/>
    <s v="NA"/>
    <s v="Plate was unscorable, so excluded"/>
  </r>
  <r>
    <n v="289"/>
    <s v="J"/>
    <s v="Ps2"/>
    <s v="nonproducers"/>
    <x v="6"/>
    <n v="4"/>
    <n v="0.42499999999999999"/>
    <n v="-0.13000000000000006"/>
    <n v="0.55500000000000005"/>
    <m/>
  </r>
  <r>
    <n v="290"/>
    <s v="J"/>
    <s v="Ps2"/>
    <s v="nonproducers"/>
    <x v="6"/>
    <n v="5"/>
    <n v="0.442"/>
    <n v="-0.11300000000000004"/>
    <n v="0.55500000000000005"/>
    <m/>
  </r>
  <r>
    <n v="291"/>
    <s v="J"/>
    <s v="Ps2"/>
    <s v="nonproducers"/>
    <x v="6"/>
    <n v="6"/>
    <n v="0.39200000000000002"/>
    <n v="-0.16300000000000003"/>
    <n v="0.55500000000000005"/>
    <m/>
  </r>
  <r>
    <n v="319"/>
    <s v="K"/>
    <s v="Ps1"/>
    <s v="nonproducers"/>
    <x v="6"/>
    <n v="4"/>
    <n v="0.51700000000000002"/>
    <n v="-3.8000000000000034E-2"/>
    <n v="0.55500000000000005"/>
    <m/>
  </r>
  <r>
    <n v="320"/>
    <s v="K"/>
    <s v="Ps1"/>
    <s v="nonproducers"/>
    <x v="6"/>
    <n v="5"/>
    <n v="0.52500000000000002"/>
    <n v="-3.0000000000000027E-2"/>
    <n v="0.55500000000000005"/>
    <m/>
  </r>
  <r>
    <n v="321"/>
    <s v="K"/>
    <s v="Ps1"/>
    <s v="nonproducers"/>
    <x v="6"/>
    <n v="6"/>
    <n v="0.52100000000000002"/>
    <n v="-3.400000000000003E-2"/>
    <n v="0.55500000000000005"/>
    <m/>
  </r>
  <r>
    <n v="349"/>
    <s v="L"/>
    <s v="Ps2"/>
    <s v="nonproducers"/>
    <x v="6"/>
    <n v="4"/>
    <n v="0.42899999999999999"/>
    <n v="-0.12600000000000006"/>
    <n v="0.55500000000000005"/>
    <m/>
  </r>
  <r>
    <n v="350"/>
    <s v="L"/>
    <s v="Ps2"/>
    <s v="nonproducers"/>
    <x v="6"/>
    <n v="5"/>
    <n v="0.40200000000000002"/>
    <n v="-0.15300000000000002"/>
    <n v="0.55500000000000005"/>
    <m/>
  </r>
  <r>
    <n v="351"/>
    <s v="L"/>
    <s v="Ps2"/>
    <s v="nonproducers"/>
    <x v="6"/>
    <n v="6"/>
    <n v="0.41699999999999998"/>
    <n v="-0.13800000000000007"/>
    <n v="0.55500000000000005"/>
    <m/>
  </r>
  <r>
    <n v="379"/>
    <s v="M"/>
    <s v="Ps2"/>
    <s v="nonproducers"/>
    <x v="6"/>
    <n v="4"/>
    <n v="0.41799999999999998"/>
    <n v="-0.13700000000000007"/>
    <n v="0.55500000000000005"/>
    <m/>
  </r>
  <r>
    <n v="380"/>
    <s v="M"/>
    <s v="Ps2"/>
    <s v="nonproducers"/>
    <x v="6"/>
    <n v="5"/>
    <n v="0.36799999999999999"/>
    <n v="-0.18700000000000006"/>
    <n v="0.55500000000000005"/>
    <m/>
  </r>
  <r>
    <n v="381"/>
    <s v="M"/>
    <s v="Ps2"/>
    <s v="nonproducers"/>
    <x v="6"/>
    <n v="6"/>
    <n v="0.439"/>
    <n v="-0.11600000000000005"/>
    <n v="0.55500000000000005"/>
    <m/>
  </r>
  <r>
    <n v="409"/>
    <s v="N"/>
    <s v="Ps1"/>
    <s v="nonproducers"/>
    <x v="6"/>
    <n v="4"/>
    <n v="0.48599999999999999"/>
    <n v="-6.9000000000000061E-2"/>
    <n v="0.55500000000000005"/>
    <m/>
  </r>
  <r>
    <n v="410"/>
    <s v="N"/>
    <s v="Ps1"/>
    <s v="nonproducers"/>
    <x v="6"/>
    <n v="5"/>
    <n v="0.44800000000000001"/>
    <n v="-0.10700000000000004"/>
    <n v="0.55500000000000005"/>
    <m/>
  </r>
  <r>
    <n v="411"/>
    <s v="N"/>
    <s v="Ps1"/>
    <s v="nonproducers"/>
    <x v="6"/>
    <n v="6"/>
    <n v="0.50700000000000001"/>
    <n v="-4.8000000000000043E-2"/>
    <n v="0.55500000000000005"/>
    <m/>
  </r>
  <r>
    <n v="439"/>
    <s v="Ø"/>
    <s v="Ps2"/>
    <s v="nonproducers"/>
    <x v="6"/>
    <n v="4"/>
    <n v="0.41299999999999998"/>
    <n v="-0.14200000000000007"/>
    <n v="0.55500000000000005"/>
    <m/>
  </r>
  <r>
    <n v="440"/>
    <s v="Ø"/>
    <s v="Ps2"/>
    <s v="nonproducers"/>
    <x v="6"/>
    <n v="5"/>
    <n v="0.50700000000000001"/>
    <n v="-4.8000000000000043E-2"/>
    <n v="0.55500000000000005"/>
    <m/>
  </r>
  <r>
    <n v="441"/>
    <s v="Ø"/>
    <s v="Ps2"/>
    <s v="nonproducers"/>
    <x v="6"/>
    <n v="6"/>
    <n v="0.40300000000000002"/>
    <n v="-0.15200000000000002"/>
    <n v="0.55500000000000005"/>
    <m/>
  </r>
  <r>
    <n v="469"/>
    <s v="P"/>
    <s v="Ps1"/>
    <s v="nonproducers"/>
    <x v="6"/>
    <n v="4"/>
    <n v="0.39900000000000002"/>
    <n v="-0.15600000000000003"/>
    <n v="0.55500000000000005"/>
    <m/>
  </r>
  <r>
    <n v="470"/>
    <s v="P"/>
    <s v="Ps1"/>
    <s v="nonproducers"/>
    <x v="6"/>
    <n v="5"/>
    <n v="0.442"/>
    <n v="-0.11300000000000004"/>
    <n v="0.55500000000000005"/>
    <m/>
  </r>
  <r>
    <n v="471"/>
    <s v="P"/>
    <s v="Ps1"/>
    <s v="nonproducers"/>
    <x v="6"/>
    <n v="6"/>
    <n v="0.35799999999999998"/>
    <n v="-0.19700000000000006"/>
    <n v="0.55500000000000005"/>
    <m/>
  </r>
  <r>
    <n v="499"/>
    <s v="Q"/>
    <s v="Ps1"/>
    <s v="nonproducers"/>
    <x v="6"/>
    <n v="4"/>
    <n v="0.67300000000000004"/>
    <n v="0.11799999999999999"/>
    <n v="0.55500000000000005"/>
    <m/>
  </r>
  <r>
    <n v="500"/>
    <s v="Q"/>
    <s v="Ps1"/>
    <s v="nonproducers"/>
    <x v="6"/>
    <n v="5"/>
    <n v="0.503"/>
    <n v="-5.2000000000000046E-2"/>
    <n v="0.55500000000000005"/>
    <m/>
  </r>
  <r>
    <n v="501"/>
    <s v="Q"/>
    <s v="Ps1"/>
    <s v="nonproducers"/>
    <x v="6"/>
    <n v="6"/>
    <n v="0.56299999999999994"/>
    <n v="7.9999999999998961E-3"/>
    <n v="0.55500000000000005"/>
    <m/>
  </r>
  <r>
    <n v="529"/>
    <s v="R"/>
    <s v="unknown"/>
    <s v="nonproducers"/>
    <x v="6"/>
    <n v="4"/>
    <n v="0.59399999999999997"/>
    <n v="3.8999999999999924E-2"/>
    <n v="0.55500000000000005"/>
    <m/>
  </r>
  <r>
    <n v="530"/>
    <s v="R"/>
    <s v="unknown"/>
    <s v="nonproducers"/>
    <x v="6"/>
    <n v="5"/>
    <n v="0.42199999999999999"/>
    <n v="-0.13300000000000006"/>
    <n v="0.55500000000000005"/>
    <m/>
  </r>
  <r>
    <n v="531"/>
    <s v="R"/>
    <s v="unknown"/>
    <s v="nonproducers"/>
    <x v="6"/>
    <n v="6"/>
    <n v="0.62"/>
    <n v="6.4999999999999947E-2"/>
    <n v="0.55500000000000005"/>
    <m/>
  </r>
  <r>
    <n v="559"/>
    <s v="S"/>
    <s v="Ps1"/>
    <s v="nonproducers"/>
    <x v="6"/>
    <n v="4"/>
    <n v="0.58599999999999997"/>
    <n v="3.0999999999999917E-2"/>
    <n v="0.55500000000000005"/>
    <m/>
  </r>
  <r>
    <n v="560"/>
    <s v="S"/>
    <s v="Ps1"/>
    <s v="nonproducers"/>
    <x v="6"/>
    <n v="5"/>
    <n v="0.72199999999999998"/>
    <n v="0.16699999999999993"/>
    <n v="0.55500000000000005"/>
    <m/>
  </r>
  <r>
    <n v="561"/>
    <s v="S"/>
    <s v="Ps1"/>
    <s v="nonproducers"/>
    <x v="6"/>
    <n v="6"/>
    <n v="0.94299999999999995"/>
    <n v="0.3879999999999999"/>
    <n v="0.55500000000000005"/>
    <m/>
  </r>
  <r>
    <n v="22"/>
    <s v="A"/>
    <s v="Ps2"/>
    <s v="nonproducers"/>
    <x v="7"/>
    <n v="4"/>
    <n v="0.72899999999999998"/>
    <n v="0.21633333333333293"/>
    <n v="0.51266666666666705"/>
    <m/>
  </r>
  <r>
    <n v="23"/>
    <s v="A"/>
    <s v="Ps2"/>
    <s v="nonproducers"/>
    <x v="7"/>
    <n v="5"/>
    <n v="0.52700000000000002"/>
    <n v="1.4333333333332976E-2"/>
    <n v="0.51266666666666705"/>
    <m/>
  </r>
  <r>
    <n v="24"/>
    <s v="A"/>
    <s v="Ps2"/>
    <s v="nonproducers"/>
    <x v="7"/>
    <n v="6"/>
    <n v="0.66"/>
    <n v="0.14733333333333298"/>
    <n v="0.51266666666666705"/>
    <m/>
  </r>
  <r>
    <n v="52"/>
    <s v="B"/>
    <s v="Ps2"/>
    <s v="nonproducers"/>
    <x v="7"/>
    <n v="4"/>
    <n v="0.38400000000000001"/>
    <n v="-0.12866666666666704"/>
    <n v="0.51266666666666705"/>
    <m/>
  </r>
  <r>
    <n v="53"/>
    <s v="B"/>
    <s v="Ps2"/>
    <s v="nonproducers"/>
    <x v="7"/>
    <n v="5"/>
    <n v="0.42199999999999999"/>
    <n v="-9.0666666666667062E-2"/>
    <n v="0.51266666666666705"/>
    <m/>
  </r>
  <r>
    <n v="54"/>
    <s v="B"/>
    <s v="Ps2"/>
    <s v="nonproducers"/>
    <x v="7"/>
    <n v="6"/>
    <n v="0.371"/>
    <n v="-0.14166666666666705"/>
    <n v="0.51266666666666705"/>
    <m/>
  </r>
  <r>
    <n v="82"/>
    <s v="C"/>
    <s v="Ps2"/>
    <s v="nonproducers"/>
    <x v="7"/>
    <n v="4"/>
    <n v="0.441"/>
    <n v="-7.1666666666667045E-2"/>
    <n v="0.51266666666666705"/>
    <m/>
  </r>
  <r>
    <n v="83"/>
    <s v="C"/>
    <s v="Ps2"/>
    <s v="nonproducers"/>
    <x v="7"/>
    <n v="5"/>
    <n v="0.36199999999999999"/>
    <n v="-0.15066666666666706"/>
    <n v="0.51266666666666705"/>
    <m/>
  </r>
  <r>
    <n v="84"/>
    <s v="C"/>
    <s v="Ps2"/>
    <s v="nonproducers"/>
    <x v="7"/>
    <n v="6"/>
    <n v="0.34399999999999997"/>
    <n v="-0.16866666666666708"/>
    <n v="0.51266666666666705"/>
    <m/>
  </r>
  <r>
    <n v="112"/>
    <s v="D"/>
    <s v="Ps2"/>
    <s v="nonproducers"/>
    <x v="7"/>
    <n v="4"/>
    <n v="0.495"/>
    <n v="-1.7666666666667052E-2"/>
    <n v="0.51266666666666705"/>
    <m/>
  </r>
  <r>
    <n v="113"/>
    <s v="D"/>
    <s v="Ps2"/>
    <s v="nonproducers"/>
    <x v="7"/>
    <n v="5"/>
    <n v="0.49"/>
    <n v="-2.2666666666667057E-2"/>
    <n v="0.51266666666666705"/>
    <m/>
  </r>
  <r>
    <n v="114"/>
    <s v="D"/>
    <s v="Ps2"/>
    <s v="nonproducers"/>
    <x v="7"/>
    <n v="6"/>
    <n v="0.46"/>
    <n v="-5.2666666666667028E-2"/>
    <n v="0.51266666666666705"/>
    <m/>
  </r>
  <r>
    <n v="142"/>
    <s v="E"/>
    <s v="Ps1"/>
    <s v="nonproducers"/>
    <x v="7"/>
    <n v="4"/>
    <n v="0.64400000000000002"/>
    <n v="0.13133333333333297"/>
    <n v="0.51266666666666705"/>
    <m/>
  </r>
  <r>
    <n v="143"/>
    <s v="E"/>
    <s v="Ps1"/>
    <s v="nonproducers"/>
    <x v="7"/>
    <n v="5"/>
    <n v="0.626"/>
    <n v="0.11333333333333295"/>
    <n v="0.51266666666666705"/>
    <m/>
  </r>
  <r>
    <n v="144"/>
    <s v="E"/>
    <s v="Ps1"/>
    <s v="nonproducers"/>
    <x v="7"/>
    <n v="6"/>
    <n v="0.53100000000000003"/>
    <n v="1.833333333333298E-2"/>
    <n v="0.51266666666666705"/>
    <m/>
  </r>
  <r>
    <n v="172"/>
    <s v="F"/>
    <s v="Ps2"/>
    <s v="nonproducers"/>
    <x v="7"/>
    <n v="4"/>
    <n v="0.44800000000000001"/>
    <n v="-6.4666666666667039E-2"/>
    <n v="0.51266666666666705"/>
    <m/>
  </r>
  <r>
    <n v="173"/>
    <s v="F"/>
    <s v="Ps2"/>
    <s v="nonproducers"/>
    <x v="7"/>
    <n v="5"/>
    <n v="0.47599999999999998"/>
    <n v="-3.6666666666667069E-2"/>
    <n v="0.51266666666666705"/>
    <m/>
  </r>
  <r>
    <n v="174"/>
    <s v="F"/>
    <s v="Ps2"/>
    <s v="nonproducers"/>
    <x v="7"/>
    <n v="6"/>
    <n v="0.42499999999999999"/>
    <n v="-8.7666666666667059E-2"/>
    <n v="0.51266666666666705"/>
    <m/>
  </r>
  <r>
    <n v="202"/>
    <s v="G"/>
    <s v="Ps2"/>
    <s v="nonproducers"/>
    <x v="7"/>
    <n v="4"/>
    <s v="NA"/>
    <s v="NA"/>
    <s v="NA"/>
    <s v="Plate was unscorable, so excluded"/>
  </r>
  <r>
    <n v="203"/>
    <s v="G"/>
    <s v="Ps2"/>
    <s v="nonproducers"/>
    <x v="7"/>
    <n v="5"/>
    <n v="0.53800000000000003"/>
    <n v="2.5333333333332986E-2"/>
    <n v="0.51266666666666705"/>
    <m/>
  </r>
  <r>
    <n v="204"/>
    <s v="G"/>
    <s v="Ps2"/>
    <s v="nonproducers"/>
    <x v="7"/>
    <n v="6"/>
    <n v="0.54800000000000004"/>
    <n v="3.5333333333332995E-2"/>
    <n v="0.51266666666666705"/>
    <m/>
  </r>
  <r>
    <n v="232"/>
    <s v="H"/>
    <s v="Ps1"/>
    <s v="nonproducers"/>
    <x v="7"/>
    <n v="4"/>
    <n v="0.871"/>
    <n v="0.35833333333333295"/>
    <n v="0.51266666666666705"/>
    <m/>
  </r>
  <r>
    <n v="233"/>
    <s v="H"/>
    <s v="Ps1"/>
    <s v="nonproducers"/>
    <x v="7"/>
    <n v="5"/>
    <n v="0.65700000000000003"/>
    <n v="0.14433333333333298"/>
    <n v="0.51266666666666705"/>
    <m/>
  </r>
  <r>
    <n v="234"/>
    <s v="H"/>
    <s v="Ps1"/>
    <s v="nonproducers"/>
    <x v="7"/>
    <n v="6"/>
    <n v="0.77200000000000002"/>
    <n v="0.25933333333333297"/>
    <n v="0.51266666666666705"/>
    <m/>
  </r>
  <r>
    <n v="262"/>
    <s v="I"/>
    <s v="Ps2"/>
    <s v="nonproducers"/>
    <x v="7"/>
    <n v="4"/>
    <n v="0.45400000000000001"/>
    <n v="-5.8666666666667033E-2"/>
    <n v="0.51266666666666705"/>
    <m/>
  </r>
  <r>
    <n v="263"/>
    <s v="I"/>
    <s v="Ps2"/>
    <s v="nonproducers"/>
    <x v="7"/>
    <n v="5"/>
    <n v="0.44800000000000001"/>
    <n v="-6.4666666666667039E-2"/>
    <n v="0.51266666666666705"/>
    <m/>
  </r>
  <r>
    <n v="264"/>
    <s v="I"/>
    <s v="Ps2"/>
    <s v="nonproducers"/>
    <x v="7"/>
    <n v="6"/>
    <s v="NA"/>
    <s v="NA"/>
    <s v="NA"/>
    <s v="Plate was unscorable, so excluded"/>
  </r>
  <r>
    <n v="292"/>
    <s v="J"/>
    <s v="Ps2"/>
    <s v="nonproducers"/>
    <x v="7"/>
    <n v="4"/>
    <n v="0.40600000000000003"/>
    <n v="-0.10666666666666702"/>
    <n v="0.51266666666666705"/>
    <m/>
  </r>
  <r>
    <n v="293"/>
    <s v="J"/>
    <s v="Ps2"/>
    <s v="nonproducers"/>
    <x v="7"/>
    <n v="5"/>
    <n v="0.48599999999999999"/>
    <n v="-2.666666666666706E-2"/>
    <n v="0.51266666666666705"/>
    <m/>
  </r>
  <r>
    <n v="294"/>
    <s v="J"/>
    <s v="Ps2"/>
    <s v="nonproducers"/>
    <x v="7"/>
    <n v="6"/>
    <n v="0.63600000000000001"/>
    <n v="0.12333333333333296"/>
    <n v="0.51266666666666705"/>
    <m/>
  </r>
  <r>
    <n v="322"/>
    <s v="K"/>
    <s v="Ps1"/>
    <s v="nonproducers"/>
    <x v="7"/>
    <n v="4"/>
    <n v="0.92300000000000004"/>
    <n v="0.41033333333333299"/>
    <n v="0.51266666666666705"/>
    <m/>
  </r>
  <r>
    <n v="323"/>
    <s v="K"/>
    <s v="Ps1"/>
    <s v="nonproducers"/>
    <x v="7"/>
    <n v="5"/>
    <n v="0.82"/>
    <n v="0.3073333333333329"/>
    <n v="0.51266666666666705"/>
    <m/>
  </r>
  <r>
    <n v="324"/>
    <s v="K"/>
    <s v="Ps1"/>
    <s v="nonproducers"/>
    <x v="7"/>
    <n v="6"/>
    <n v="0.78300000000000003"/>
    <n v="0.27033333333333298"/>
    <n v="0.51266666666666705"/>
    <m/>
  </r>
  <r>
    <n v="352"/>
    <s v="L"/>
    <s v="Ps2"/>
    <s v="nonproducers"/>
    <x v="7"/>
    <n v="4"/>
    <n v="0.48099999999999998"/>
    <n v="-3.1666666666667065E-2"/>
    <n v="0.51266666666666705"/>
    <m/>
  </r>
  <r>
    <n v="353"/>
    <s v="L"/>
    <s v="Ps2"/>
    <s v="nonproducers"/>
    <x v="7"/>
    <n v="5"/>
    <n v="0.47099999999999997"/>
    <n v="-4.1666666666667074E-2"/>
    <n v="0.51266666666666705"/>
    <m/>
  </r>
  <r>
    <n v="354"/>
    <s v="L"/>
    <s v="Ps2"/>
    <s v="nonproducers"/>
    <x v="7"/>
    <n v="6"/>
    <n v="0.41599999999999998"/>
    <n v="-9.6666666666667067E-2"/>
    <n v="0.51266666666666705"/>
    <m/>
  </r>
  <r>
    <n v="382"/>
    <s v="M"/>
    <s v="Ps2"/>
    <s v="nonproducers"/>
    <x v="7"/>
    <n v="4"/>
    <n v="0.56200000000000006"/>
    <n v="4.9333333333333007E-2"/>
    <n v="0.51266666666666705"/>
    <m/>
  </r>
  <r>
    <n v="383"/>
    <s v="M"/>
    <s v="Ps2"/>
    <s v="nonproducers"/>
    <x v="7"/>
    <n v="5"/>
    <n v="0.46800000000000003"/>
    <n v="-4.4666666666667021E-2"/>
    <n v="0.51266666666666705"/>
    <m/>
  </r>
  <r>
    <n v="384"/>
    <s v="M"/>
    <s v="Ps2"/>
    <s v="nonproducers"/>
    <x v="7"/>
    <n v="6"/>
    <n v="0.55700000000000005"/>
    <n v="4.4333333333333003E-2"/>
    <n v="0.51266666666666705"/>
    <m/>
  </r>
  <r>
    <n v="412"/>
    <s v="N"/>
    <s v="Ps1"/>
    <s v="nonproducers"/>
    <x v="7"/>
    <n v="4"/>
    <n v="0.66900000000000004"/>
    <n v="0.15633333333333299"/>
    <n v="0.51266666666666705"/>
    <m/>
  </r>
  <r>
    <n v="413"/>
    <s v="N"/>
    <s v="Ps1"/>
    <s v="nonproducers"/>
    <x v="7"/>
    <n v="5"/>
    <n v="0.64600000000000002"/>
    <n v="0.13333333333333297"/>
    <n v="0.51266666666666705"/>
    <m/>
  </r>
  <r>
    <n v="414"/>
    <s v="N"/>
    <s v="Ps1"/>
    <s v="nonproducers"/>
    <x v="7"/>
    <n v="6"/>
    <n v="1.026"/>
    <n v="0.51333333333333298"/>
    <n v="0.51266666666666705"/>
    <m/>
  </r>
  <r>
    <n v="442"/>
    <s v="Ø"/>
    <s v="Ps2"/>
    <s v="nonproducers"/>
    <x v="7"/>
    <n v="4"/>
    <n v="0.44800000000000001"/>
    <n v="-6.4666666666667039E-2"/>
    <n v="0.51266666666666705"/>
    <m/>
  </r>
  <r>
    <n v="443"/>
    <s v="Ø"/>
    <s v="Ps2"/>
    <s v="nonproducers"/>
    <x v="7"/>
    <n v="5"/>
    <n v="0.504"/>
    <n v="-8.6666666666670444E-3"/>
    <n v="0.51266666666666705"/>
    <m/>
  </r>
  <r>
    <n v="444"/>
    <s v="Ø"/>
    <s v="Ps2"/>
    <s v="nonproducers"/>
    <x v="7"/>
    <n v="6"/>
    <n v="0.47699999999999998"/>
    <n v="-3.5666666666667068E-2"/>
    <n v="0.51266666666666705"/>
    <m/>
  </r>
  <r>
    <n v="472"/>
    <s v="P"/>
    <s v="Ps1"/>
    <s v="nonproducers"/>
    <x v="7"/>
    <n v="4"/>
    <n v="0.46"/>
    <n v="-5.2666666666667028E-2"/>
    <n v="0.51266666666666705"/>
    <m/>
  </r>
  <r>
    <n v="473"/>
    <s v="P"/>
    <s v="Ps1"/>
    <s v="nonproducers"/>
    <x v="7"/>
    <n v="5"/>
    <n v="0.437"/>
    <n v="-7.5666666666667048E-2"/>
    <n v="0.51266666666666705"/>
    <m/>
  </r>
  <r>
    <n v="474"/>
    <s v="P"/>
    <s v="Ps1"/>
    <s v="nonproducers"/>
    <x v="7"/>
    <n v="6"/>
    <n v="0.496"/>
    <n v="-1.6666666666667052E-2"/>
    <n v="0.51266666666666705"/>
    <m/>
  </r>
  <r>
    <n v="502"/>
    <s v="Q"/>
    <s v="Ps1"/>
    <s v="nonproducers"/>
    <x v="7"/>
    <n v="4"/>
    <n v="0.85099999999999998"/>
    <n v="0.33833333333333293"/>
    <n v="0.51266666666666705"/>
    <m/>
  </r>
  <r>
    <n v="503"/>
    <s v="Q"/>
    <s v="Ps1"/>
    <s v="nonproducers"/>
    <x v="7"/>
    <n v="5"/>
    <n v="0.60399999999999998"/>
    <n v="9.1333333333332933E-2"/>
    <n v="0.51266666666666705"/>
    <m/>
  </r>
  <r>
    <n v="504"/>
    <s v="Q"/>
    <s v="Ps1"/>
    <s v="nonproducers"/>
    <x v="7"/>
    <n v="6"/>
    <n v="0.57399999999999995"/>
    <n v="6.1333333333332907E-2"/>
    <n v="0.51266666666666705"/>
    <m/>
  </r>
  <r>
    <n v="532"/>
    <s v="R"/>
    <s v="unknown"/>
    <s v="nonproducers"/>
    <x v="7"/>
    <n v="4"/>
    <n v="0.67200000000000004"/>
    <n v="0.15933333333333299"/>
    <n v="0.51266666666666705"/>
    <m/>
  </r>
  <r>
    <n v="533"/>
    <s v="R"/>
    <s v="unknown"/>
    <s v="nonproducers"/>
    <x v="7"/>
    <n v="5"/>
    <n v="0.499"/>
    <n v="-1.3666666666667049E-2"/>
    <n v="0.51266666666666705"/>
    <m/>
  </r>
  <r>
    <n v="534"/>
    <s v="R"/>
    <s v="unknown"/>
    <s v="nonproducers"/>
    <x v="7"/>
    <n v="6"/>
    <n v="0.58699999999999997"/>
    <n v="7.4333333333332918E-2"/>
    <n v="0.51266666666666705"/>
    <m/>
  </r>
  <r>
    <n v="562"/>
    <s v="S"/>
    <s v="Ps1"/>
    <s v="nonproducers"/>
    <x v="7"/>
    <n v="4"/>
    <n v="0.68700000000000006"/>
    <n v="0.17433333333333301"/>
    <n v="0.51266666666666705"/>
    <m/>
  </r>
  <r>
    <n v="563"/>
    <s v="S"/>
    <s v="Ps1"/>
    <s v="nonproducers"/>
    <x v="7"/>
    <n v="5"/>
    <n v="0.73699999999999999"/>
    <n v="0.22433333333333294"/>
    <n v="0.51266666666666705"/>
    <m/>
  </r>
  <r>
    <n v="564"/>
    <s v="S"/>
    <s v="Ps1"/>
    <s v="nonproducers"/>
    <x v="7"/>
    <n v="6"/>
    <n v="0.69099999999999995"/>
    <n v="0.1783333333333329"/>
    <n v="0.51266666666666705"/>
    <m/>
  </r>
  <r>
    <n v="25"/>
    <s v="A"/>
    <s v="Ps2"/>
    <s v="nonproducers"/>
    <x v="8"/>
    <n v="4"/>
    <n v="0.623"/>
    <n v="-0.10566666666666702"/>
    <n v="0.72866666666666702"/>
    <m/>
  </r>
  <r>
    <n v="26"/>
    <s v="A"/>
    <s v="Ps2"/>
    <s v="nonproducers"/>
    <x v="8"/>
    <n v="5"/>
    <n v="0.52200000000000002"/>
    <n v="-0.206666666666667"/>
    <n v="0.72866666666666702"/>
    <m/>
  </r>
  <r>
    <n v="27"/>
    <s v="A"/>
    <s v="Ps2"/>
    <s v="nonproducers"/>
    <x v="8"/>
    <n v="6"/>
    <n v="0.60599999999999998"/>
    <n v="-0.12266666666666703"/>
    <n v="0.72866666666666702"/>
    <m/>
  </r>
  <r>
    <n v="55"/>
    <s v="B"/>
    <s v="Ps2"/>
    <s v="nonproducers"/>
    <x v="8"/>
    <n v="4"/>
    <n v="0.45500000000000002"/>
    <n v="-0.273666666666667"/>
    <n v="0.72866666666666702"/>
    <m/>
  </r>
  <r>
    <n v="56"/>
    <s v="B"/>
    <s v="Ps2"/>
    <s v="nonproducers"/>
    <x v="8"/>
    <n v="5"/>
    <n v="0.55100000000000005"/>
    <n v="-0.17766666666666697"/>
    <n v="0.72866666666666702"/>
    <m/>
  </r>
  <r>
    <n v="57"/>
    <s v="B"/>
    <s v="Ps2"/>
    <s v="nonproducers"/>
    <x v="8"/>
    <n v="6"/>
    <n v="0.47299999999999998"/>
    <n v="-0.25566666666666704"/>
    <n v="0.72866666666666702"/>
    <m/>
  </r>
  <r>
    <n v="85"/>
    <s v="C"/>
    <s v="Ps2"/>
    <s v="nonproducers"/>
    <x v="8"/>
    <n v="4"/>
    <n v="0.50700000000000001"/>
    <n v="-0.22166666666666701"/>
    <n v="0.72866666666666702"/>
    <m/>
  </r>
  <r>
    <n v="86"/>
    <s v="C"/>
    <s v="Ps2"/>
    <s v="nonproducers"/>
    <x v="8"/>
    <n v="5"/>
    <n v="0.36199999999999999"/>
    <n v="-0.36666666666666703"/>
    <n v="0.72866666666666702"/>
    <m/>
  </r>
  <r>
    <n v="87"/>
    <s v="C"/>
    <s v="Ps2"/>
    <s v="nonproducers"/>
    <x v="8"/>
    <n v="6"/>
    <n v="0.21299999999999999"/>
    <n v="-0.51566666666666705"/>
    <n v="0.72866666666666702"/>
    <m/>
  </r>
  <r>
    <n v="115"/>
    <s v="D"/>
    <s v="Ps2"/>
    <s v="nonproducers"/>
    <x v="8"/>
    <n v="4"/>
    <n v="0.52400000000000002"/>
    <n v="-0.204666666666667"/>
    <n v="0.72866666666666702"/>
    <m/>
  </r>
  <r>
    <n v="116"/>
    <s v="D"/>
    <s v="Ps2"/>
    <s v="nonproducers"/>
    <x v="8"/>
    <n v="5"/>
    <n v="0.441"/>
    <n v="-0.28766666666666701"/>
    <n v="0.72866666666666702"/>
    <m/>
  </r>
  <r>
    <n v="117"/>
    <s v="D"/>
    <s v="Ps2"/>
    <s v="nonproducers"/>
    <x v="8"/>
    <n v="6"/>
    <n v="0.54700000000000004"/>
    <n v="-0.18166666666666698"/>
    <n v="0.72866666666666702"/>
    <m/>
  </r>
  <r>
    <n v="145"/>
    <s v="E"/>
    <s v="Ps1"/>
    <s v="nonproducers"/>
    <x v="8"/>
    <n v="4"/>
    <n v="0.80600000000000005"/>
    <n v="7.7333333333333032E-2"/>
    <n v="0.72866666666666702"/>
    <m/>
  </r>
  <r>
    <n v="146"/>
    <s v="E"/>
    <s v="Ps1"/>
    <s v="nonproducers"/>
    <x v="8"/>
    <n v="5"/>
    <n v="0.8"/>
    <n v="7.1333333333333027E-2"/>
    <n v="0.72866666666666702"/>
    <m/>
  </r>
  <r>
    <n v="147"/>
    <s v="E"/>
    <s v="Ps1"/>
    <s v="nonproducers"/>
    <x v="8"/>
    <n v="6"/>
    <n v="0.69299999999999995"/>
    <n v="-3.5666666666667068E-2"/>
    <n v="0.72866666666666702"/>
    <m/>
  </r>
  <r>
    <n v="175"/>
    <s v="F"/>
    <s v="Ps2"/>
    <s v="nonproducers"/>
    <x v="8"/>
    <n v="4"/>
    <n v="0"/>
    <n v="-0.72866666666666702"/>
    <n v="0.72866666666666702"/>
    <m/>
  </r>
  <r>
    <n v="176"/>
    <s v="F"/>
    <s v="Ps2"/>
    <s v="nonproducers"/>
    <x v="8"/>
    <n v="5"/>
    <n v="0.47399999999999998"/>
    <n v="-0.25466666666666704"/>
    <n v="0.72866666666666702"/>
    <m/>
  </r>
  <r>
    <n v="177"/>
    <s v="F"/>
    <s v="Ps2"/>
    <s v="nonproducers"/>
    <x v="8"/>
    <n v="6"/>
    <n v="0.49299999999999999"/>
    <n v="-0.23566666666666702"/>
    <n v="0.72866666666666702"/>
    <m/>
  </r>
  <r>
    <n v="205"/>
    <s v="G"/>
    <s v="Ps2"/>
    <s v="nonproducers"/>
    <x v="8"/>
    <n v="4"/>
    <s v="NA"/>
    <s v="NA"/>
    <s v="NA"/>
    <s v="Plate was unscorable, so excluded"/>
  </r>
  <r>
    <n v="206"/>
    <s v="G"/>
    <s v="Ps2"/>
    <s v="nonproducers"/>
    <x v="8"/>
    <n v="5"/>
    <n v="0.61299999999999999"/>
    <n v="-0.11566666666666703"/>
    <n v="0.72866666666666702"/>
    <m/>
  </r>
  <r>
    <n v="207"/>
    <s v="G"/>
    <s v="Ps2"/>
    <s v="nonproducers"/>
    <x v="8"/>
    <n v="6"/>
    <n v="0.61299999999999999"/>
    <n v="-0.11566666666666703"/>
    <n v="0.72866666666666702"/>
    <m/>
  </r>
  <r>
    <n v="235"/>
    <s v="H"/>
    <s v="Ps1"/>
    <s v="nonproducers"/>
    <x v="8"/>
    <n v="4"/>
    <n v="0.69099999999999995"/>
    <n v="-3.766666666666707E-2"/>
    <n v="0.72866666666666702"/>
    <m/>
  </r>
  <r>
    <n v="236"/>
    <s v="H"/>
    <s v="Ps1"/>
    <s v="nonproducers"/>
    <x v="8"/>
    <n v="5"/>
    <n v="0.67700000000000005"/>
    <n v="-5.1666666666666972E-2"/>
    <n v="0.72866666666666702"/>
    <m/>
  </r>
  <r>
    <n v="237"/>
    <s v="H"/>
    <s v="Ps1"/>
    <s v="nonproducers"/>
    <x v="8"/>
    <n v="6"/>
    <n v="0.71099999999999997"/>
    <n v="-1.7666666666667052E-2"/>
    <n v="0.72866666666666702"/>
    <m/>
  </r>
  <r>
    <n v="265"/>
    <s v="I"/>
    <s v="Ps2"/>
    <s v="nonproducers"/>
    <x v="8"/>
    <n v="4"/>
    <n v="0.40400000000000003"/>
    <n v="-0.32466666666666699"/>
    <n v="0.72866666666666702"/>
    <m/>
  </r>
  <r>
    <n v="266"/>
    <s v="I"/>
    <s v="Ps2"/>
    <s v="nonproducers"/>
    <x v="8"/>
    <n v="5"/>
    <n v="0.25800000000000001"/>
    <n v="-0.47066666666666701"/>
    <n v="0.72866666666666702"/>
    <m/>
  </r>
  <r>
    <n v="267"/>
    <s v="I"/>
    <s v="Ps2"/>
    <s v="nonproducers"/>
    <x v="8"/>
    <n v="6"/>
    <s v="NA"/>
    <s v="NA"/>
    <s v="NA"/>
    <s v="Plate was unscorable, so excluded"/>
  </r>
  <r>
    <n v="295"/>
    <s v="J"/>
    <s v="Ps2"/>
    <s v="nonproducers"/>
    <x v="8"/>
    <n v="4"/>
    <n v="0.45600000000000002"/>
    <n v="-0.272666666666667"/>
    <n v="0.72866666666666702"/>
    <m/>
  </r>
  <r>
    <n v="296"/>
    <s v="J"/>
    <s v="Ps2"/>
    <s v="nonproducers"/>
    <x v="8"/>
    <n v="5"/>
    <n v="0.56000000000000005"/>
    <n v="-0.16866666666666696"/>
    <n v="0.72866666666666702"/>
    <m/>
  </r>
  <r>
    <n v="297"/>
    <s v="J"/>
    <s v="Ps2"/>
    <s v="nonproducers"/>
    <x v="8"/>
    <n v="6"/>
    <n v="0.53800000000000003"/>
    <n v="-0.19066666666666698"/>
    <n v="0.72866666666666702"/>
    <m/>
  </r>
  <r>
    <n v="325"/>
    <s v="K"/>
    <s v="Ps1"/>
    <s v="nonproducers"/>
    <x v="8"/>
    <n v="4"/>
    <n v="0.60099999999999998"/>
    <n v="-0.12766666666666704"/>
    <n v="0.72866666666666702"/>
    <m/>
  </r>
  <r>
    <n v="326"/>
    <s v="K"/>
    <s v="Ps1"/>
    <s v="nonproducers"/>
    <x v="8"/>
    <n v="5"/>
    <n v="0.58899999999999997"/>
    <n v="-0.13966666666666705"/>
    <n v="0.72866666666666702"/>
    <m/>
  </r>
  <r>
    <n v="327"/>
    <s v="K"/>
    <s v="Ps1"/>
    <s v="nonproducers"/>
    <x v="8"/>
    <n v="6"/>
    <n v="0.57999999999999996"/>
    <n v="-0.14866666666666706"/>
    <n v="0.72866666666666702"/>
    <m/>
  </r>
  <r>
    <n v="355"/>
    <s v="L"/>
    <s v="Ps2"/>
    <s v="nonproducers"/>
    <x v="8"/>
    <n v="4"/>
    <n v="0.64800000000000002"/>
    <n v="-8.0666666666666997E-2"/>
    <n v="0.72866666666666702"/>
    <m/>
  </r>
  <r>
    <n v="356"/>
    <s v="L"/>
    <s v="Ps2"/>
    <s v="nonproducers"/>
    <x v="8"/>
    <n v="5"/>
    <n v="0.47899999999999998"/>
    <n v="-0.24966666666666704"/>
    <n v="0.72866666666666702"/>
    <m/>
  </r>
  <r>
    <n v="357"/>
    <s v="L"/>
    <s v="Ps2"/>
    <s v="nonproducers"/>
    <x v="8"/>
    <n v="6"/>
    <n v="0.17599999999999999"/>
    <n v="-0.55266666666666708"/>
    <n v="0.72866666666666702"/>
    <m/>
  </r>
  <r>
    <n v="385"/>
    <s v="M"/>
    <s v="Ps2"/>
    <s v="nonproducers"/>
    <x v="8"/>
    <n v="4"/>
    <n v="0.53600000000000003"/>
    <n v="-0.19266666666666699"/>
    <n v="0.72866666666666702"/>
    <m/>
  </r>
  <r>
    <n v="386"/>
    <s v="M"/>
    <s v="Ps2"/>
    <s v="nonproducers"/>
    <x v="8"/>
    <n v="5"/>
    <n v="0.46300000000000002"/>
    <n v="-0.265666666666667"/>
    <n v="0.72866666666666702"/>
    <m/>
  </r>
  <r>
    <n v="387"/>
    <s v="M"/>
    <s v="Ps2"/>
    <s v="nonproducers"/>
    <x v="8"/>
    <n v="6"/>
    <n v="0.47099999999999997"/>
    <n v="-0.25766666666666704"/>
    <n v="0.72866666666666702"/>
    <m/>
  </r>
  <r>
    <n v="415"/>
    <s v="N"/>
    <s v="Ps1"/>
    <s v="nonproducers"/>
    <x v="8"/>
    <n v="4"/>
    <n v="0.628"/>
    <n v="-0.10066666666666702"/>
    <n v="0.72866666666666702"/>
    <m/>
  </r>
  <r>
    <n v="416"/>
    <s v="N"/>
    <s v="Ps1"/>
    <s v="nonproducers"/>
    <x v="8"/>
    <n v="5"/>
    <n v="0.71599999999999997"/>
    <n v="-1.2666666666667048E-2"/>
    <n v="0.72866666666666702"/>
    <m/>
  </r>
  <r>
    <n v="417"/>
    <s v="N"/>
    <s v="Ps1"/>
    <s v="nonproducers"/>
    <x v="8"/>
    <n v="6"/>
    <n v="0.71899999999999997"/>
    <n v="-9.6666666666670453E-3"/>
    <n v="0.72866666666666702"/>
    <m/>
  </r>
  <r>
    <n v="445"/>
    <s v="Ø"/>
    <s v="Ps2"/>
    <s v="nonproducers"/>
    <x v="8"/>
    <n v="4"/>
    <n v="0.626"/>
    <n v="-0.10266666666666702"/>
    <n v="0.72866666666666702"/>
    <m/>
  </r>
  <r>
    <n v="446"/>
    <s v="Ø"/>
    <s v="Ps2"/>
    <s v="nonproducers"/>
    <x v="8"/>
    <n v="5"/>
    <n v="0.46"/>
    <n v="-0.268666666666667"/>
    <n v="0.72866666666666702"/>
    <m/>
  </r>
  <r>
    <n v="447"/>
    <s v="Ø"/>
    <s v="Ps2"/>
    <s v="nonproducers"/>
    <x v="8"/>
    <n v="6"/>
    <n v="0.35299999999999998"/>
    <n v="-0.37566666666666704"/>
    <n v="0.72866666666666702"/>
    <m/>
  </r>
  <r>
    <n v="475"/>
    <s v="P"/>
    <s v="Ps1"/>
    <s v="nonproducers"/>
    <x v="8"/>
    <n v="4"/>
    <n v="0.68"/>
    <n v="-4.8666666666666969E-2"/>
    <n v="0.72866666666666702"/>
    <m/>
  </r>
  <r>
    <n v="476"/>
    <s v="P"/>
    <s v="Ps1"/>
    <s v="nonproducers"/>
    <x v="8"/>
    <n v="5"/>
    <n v="0.58399999999999996"/>
    <n v="-0.14466666666666705"/>
    <n v="0.72866666666666702"/>
    <m/>
  </r>
  <r>
    <n v="477"/>
    <s v="P"/>
    <s v="Ps1"/>
    <s v="nonproducers"/>
    <x v="8"/>
    <n v="6"/>
    <n v="0.40100000000000002"/>
    <n v="-0.32766666666666699"/>
    <n v="0.72866666666666702"/>
    <m/>
  </r>
  <r>
    <n v="505"/>
    <s v="Q"/>
    <s v="Ps1"/>
    <s v="nonproducers"/>
    <x v="8"/>
    <n v="4"/>
    <n v="0.72399999999999998"/>
    <n v="-4.6666666666670409E-3"/>
    <n v="0.72866666666666702"/>
    <m/>
  </r>
  <r>
    <n v="506"/>
    <s v="Q"/>
    <s v="Ps1"/>
    <s v="nonproducers"/>
    <x v="8"/>
    <n v="5"/>
    <n v="0.48899999999999999"/>
    <n v="-0.23966666666666703"/>
    <n v="0.72866666666666702"/>
    <m/>
  </r>
  <r>
    <n v="507"/>
    <s v="Q"/>
    <s v="Ps1"/>
    <s v="nonproducers"/>
    <x v="8"/>
    <n v="6"/>
    <n v="0.51200000000000001"/>
    <n v="-0.21666666666666701"/>
    <n v="0.72866666666666702"/>
    <m/>
  </r>
  <r>
    <n v="535"/>
    <s v="R"/>
    <s v="unknown"/>
    <s v="nonproducers"/>
    <x v="8"/>
    <n v="4"/>
    <n v="0.68799999999999994"/>
    <n v="-4.0666666666667073E-2"/>
    <n v="0.72866666666666702"/>
    <m/>
  </r>
  <r>
    <n v="536"/>
    <s v="R"/>
    <s v="unknown"/>
    <s v="nonproducers"/>
    <x v="8"/>
    <n v="5"/>
    <n v="0.67700000000000005"/>
    <n v="-5.1666666666666972E-2"/>
    <n v="0.72866666666666702"/>
    <m/>
  </r>
  <r>
    <n v="537"/>
    <s v="R"/>
    <s v="unknown"/>
    <s v="nonproducers"/>
    <x v="8"/>
    <n v="6"/>
    <n v="0.76"/>
    <n v="3.1333333333332991E-2"/>
    <n v="0.72866666666666702"/>
    <m/>
  </r>
  <r>
    <n v="565"/>
    <s v="S"/>
    <s v="Ps1"/>
    <s v="nonproducers"/>
    <x v="8"/>
    <n v="4"/>
    <n v="0.92"/>
    <n v="0.19133333333333302"/>
    <n v="0.72866666666666702"/>
    <m/>
  </r>
  <r>
    <n v="566"/>
    <s v="S"/>
    <s v="Ps1"/>
    <s v="nonproducers"/>
    <x v="8"/>
    <n v="5"/>
    <n v="0.76500000000000001"/>
    <n v="3.6333333333332996E-2"/>
    <n v="0.72866666666666702"/>
    <m/>
  </r>
  <r>
    <n v="567"/>
    <s v="S"/>
    <s v="Ps1"/>
    <s v="nonproducers"/>
    <x v="8"/>
    <n v="6"/>
    <n v="0.93400000000000005"/>
    <n v="0.20533333333333303"/>
    <n v="0.72866666666666702"/>
    <m/>
  </r>
  <r>
    <n v="28"/>
    <s v="A"/>
    <s v="Ps2"/>
    <s v="nonproducers"/>
    <x v="9"/>
    <n v="4"/>
    <n v="0.621"/>
    <n v="1.2666666666667048E-2"/>
    <n v="0.60833333333333295"/>
    <m/>
  </r>
  <r>
    <n v="29"/>
    <s v="A"/>
    <s v="Ps2"/>
    <s v="nonproducers"/>
    <x v="9"/>
    <n v="5"/>
    <n v="0.46899999999999997"/>
    <n v="-0.13933333333333298"/>
    <n v="0.60833333333333295"/>
    <m/>
  </r>
  <r>
    <n v="30"/>
    <s v="A"/>
    <s v="Ps2"/>
    <s v="nonproducers"/>
    <x v="9"/>
    <n v="6"/>
    <n v="0.57399999999999995"/>
    <n v="-3.4333333333332994E-2"/>
    <n v="0.60833333333333295"/>
    <m/>
  </r>
  <r>
    <n v="58"/>
    <s v="B"/>
    <s v="Ps2"/>
    <s v="nonproducers"/>
    <x v="9"/>
    <n v="4"/>
    <n v="0.36899999999999999"/>
    <n v="-0.23933333333333295"/>
    <n v="0.60833333333333295"/>
    <m/>
  </r>
  <r>
    <n v="59"/>
    <s v="B"/>
    <s v="Ps2"/>
    <s v="nonproducers"/>
    <x v="9"/>
    <n v="5"/>
    <n v="0.54300000000000004"/>
    <n v="-6.533333333333291E-2"/>
    <n v="0.60833333333333295"/>
    <m/>
  </r>
  <r>
    <n v="60"/>
    <s v="B"/>
    <s v="Ps2"/>
    <s v="nonproducers"/>
    <x v="9"/>
    <n v="6"/>
    <n v="0.432"/>
    <n v="-0.17633333333333295"/>
    <n v="0.60833333333333295"/>
    <m/>
  </r>
  <r>
    <n v="88"/>
    <s v="C"/>
    <s v="Ps2"/>
    <s v="nonproducers"/>
    <x v="9"/>
    <n v="4"/>
    <n v="0.52"/>
    <n v="-8.8333333333332931E-2"/>
    <n v="0.60833333333333295"/>
    <m/>
  </r>
  <r>
    <n v="89"/>
    <s v="C"/>
    <s v="Ps2"/>
    <s v="nonproducers"/>
    <x v="9"/>
    <n v="5"/>
    <n v="0.34399999999999997"/>
    <n v="-0.26433333333333298"/>
    <n v="0.60833333333333295"/>
    <m/>
  </r>
  <r>
    <n v="90"/>
    <s v="C"/>
    <s v="Ps2"/>
    <s v="nonproducers"/>
    <x v="9"/>
    <n v="6"/>
    <n v="0.376"/>
    <n v="-0.23233333333333295"/>
    <n v="0.60833333333333295"/>
    <m/>
  </r>
  <r>
    <n v="118"/>
    <s v="D"/>
    <s v="Ps2"/>
    <s v="nonproducers"/>
    <x v="9"/>
    <n v="4"/>
    <n v="0.60099999999999998"/>
    <n v="-7.3333333333329698E-3"/>
    <n v="0.60833333333333295"/>
    <m/>
  </r>
  <r>
    <n v="119"/>
    <s v="D"/>
    <s v="Ps2"/>
    <s v="nonproducers"/>
    <x v="9"/>
    <n v="5"/>
    <n v="0.503"/>
    <n v="-0.10533333333333295"/>
    <n v="0.60833333333333295"/>
    <m/>
  </r>
  <r>
    <n v="120"/>
    <s v="D"/>
    <s v="Ps2"/>
    <s v="nonproducers"/>
    <x v="9"/>
    <n v="6"/>
    <n v="0.51500000000000001"/>
    <n v="-9.3333333333332935E-2"/>
    <n v="0.60833333333333295"/>
    <m/>
  </r>
  <r>
    <n v="148"/>
    <s v="E"/>
    <s v="Ps1"/>
    <s v="nonproducers"/>
    <x v="9"/>
    <n v="4"/>
    <n v="0.71099999999999997"/>
    <n v="0.10266666666666702"/>
    <n v="0.60833333333333295"/>
    <m/>
  </r>
  <r>
    <n v="149"/>
    <s v="E"/>
    <s v="Ps1"/>
    <s v="nonproducers"/>
    <x v="9"/>
    <n v="5"/>
    <n v="0.63200000000000001"/>
    <n v="2.3666666666667058E-2"/>
    <n v="0.60833333333333295"/>
    <m/>
  </r>
  <r>
    <n v="150"/>
    <s v="E"/>
    <s v="Ps1"/>
    <s v="nonproducers"/>
    <x v="9"/>
    <n v="6"/>
    <n v="0.55300000000000005"/>
    <n v="-5.5333333333332901E-2"/>
    <n v="0.60833333333333295"/>
    <m/>
  </r>
  <r>
    <n v="178"/>
    <s v="F"/>
    <s v="Ps2"/>
    <s v="nonproducers"/>
    <x v="9"/>
    <n v="4"/>
    <n v="0.42899999999999999"/>
    <n v="-0.17933333333333296"/>
    <n v="0.60833333333333295"/>
    <m/>
  </r>
  <r>
    <n v="179"/>
    <s v="F"/>
    <s v="Ps2"/>
    <s v="nonproducers"/>
    <x v="9"/>
    <n v="5"/>
    <n v="0.434"/>
    <n v="-0.17433333333333295"/>
    <n v="0.60833333333333295"/>
    <m/>
  </r>
  <r>
    <n v="180"/>
    <s v="F"/>
    <s v="Ps2"/>
    <s v="nonproducers"/>
    <x v="9"/>
    <n v="6"/>
    <n v="0.35299999999999998"/>
    <n v="-0.25533333333333297"/>
    <n v="0.60833333333333295"/>
    <m/>
  </r>
  <r>
    <n v="208"/>
    <s v="G"/>
    <s v="Ps2"/>
    <s v="nonproducers"/>
    <x v="9"/>
    <n v="4"/>
    <s v="NA"/>
    <s v="NA"/>
    <s v="NA"/>
    <s v="Plate was unscorable, so excluded"/>
  </r>
  <r>
    <n v="209"/>
    <s v="G"/>
    <s v="Ps2"/>
    <s v="nonproducers"/>
    <x v="9"/>
    <n v="5"/>
    <n v="0.54500000000000004"/>
    <n v="-6.3333333333332908E-2"/>
    <n v="0.60833333333333295"/>
    <m/>
  </r>
  <r>
    <n v="210"/>
    <s v="G"/>
    <s v="Ps2"/>
    <s v="nonproducers"/>
    <x v="9"/>
    <n v="6"/>
    <n v="0.63300000000000001"/>
    <n v="2.4666666666667059E-2"/>
    <n v="0.60833333333333295"/>
    <m/>
  </r>
  <r>
    <n v="238"/>
    <s v="H"/>
    <s v="Ps1"/>
    <s v="nonproducers"/>
    <x v="9"/>
    <n v="4"/>
    <n v="0.60899999999999999"/>
    <n v="6.6666666666703733E-4"/>
    <n v="0.60833333333333295"/>
    <m/>
  </r>
  <r>
    <n v="239"/>
    <s v="H"/>
    <s v="Ps1"/>
    <s v="nonproducers"/>
    <x v="9"/>
    <n v="5"/>
    <n v="0.83499999999999996"/>
    <n v="0.22666666666666702"/>
    <n v="0.60833333333333295"/>
    <m/>
  </r>
  <r>
    <n v="240"/>
    <s v="H"/>
    <s v="Ps1"/>
    <s v="nonproducers"/>
    <x v="9"/>
    <n v="6"/>
    <n v="0.56699999999999995"/>
    <n v="-4.1333333333333E-2"/>
    <n v="0.60833333333333295"/>
    <m/>
  </r>
  <r>
    <n v="268"/>
    <s v="I"/>
    <s v="Ps2"/>
    <s v="nonproducers"/>
    <x v="9"/>
    <n v="4"/>
    <n v="0.38"/>
    <n v="-0.22833333333333294"/>
    <n v="0.60833333333333295"/>
    <m/>
  </r>
  <r>
    <n v="269"/>
    <s v="I"/>
    <s v="Ps2"/>
    <s v="nonproducers"/>
    <x v="9"/>
    <n v="5"/>
    <n v="0.36499999999999999"/>
    <n v="-0.24333333333333296"/>
    <n v="0.60833333333333295"/>
    <m/>
  </r>
  <r>
    <n v="270"/>
    <s v="I"/>
    <s v="Ps2"/>
    <s v="nonproducers"/>
    <x v="9"/>
    <n v="6"/>
    <s v="NA"/>
    <s v="NA"/>
    <s v="NA"/>
    <s v="Plate was unscorable, so excluded"/>
  </r>
  <r>
    <n v="298"/>
    <s v="J"/>
    <s v="Ps2"/>
    <s v="nonproducers"/>
    <x v="9"/>
    <n v="4"/>
    <n v="0.46800000000000003"/>
    <n v="-0.14033333333333292"/>
    <n v="0.60833333333333295"/>
    <m/>
  </r>
  <r>
    <n v="299"/>
    <s v="J"/>
    <s v="Ps2"/>
    <s v="nonproducers"/>
    <x v="9"/>
    <n v="5"/>
    <n v="0.49399999999999999"/>
    <n v="-0.11433333333333295"/>
    <n v="0.60833333333333295"/>
    <m/>
  </r>
  <r>
    <n v="300"/>
    <s v="J"/>
    <s v="Ps2"/>
    <s v="nonproducers"/>
    <x v="9"/>
    <n v="6"/>
    <n v="0.73699999999999999"/>
    <n v="0.12866666666666704"/>
    <n v="0.60833333333333295"/>
    <m/>
  </r>
  <r>
    <n v="328"/>
    <s v="K"/>
    <s v="Ps1"/>
    <s v="nonproducers"/>
    <x v="9"/>
    <n v="4"/>
    <n v="0.55200000000000005"/>
    <n v="-5.6333333333332902E-2"/>
    <n v="0.60833333333333295"/>
    <m/>
  </r>
  <r>
    <n v="329"/>
    <s v="K"/>
    <s v="Ps1"/>
    <s v="nonproducers"/>
    <x v="9"/>
    <n v="5"/>
    <n v="0.56599999999999995"/>
    <n v="-4.2333333333333001E-2"/>
    <n v="0.60833333333333295"/>
    <m/>
  </r>
  <r>
    <n v="330"/>
    <s v="K"/>
    <s v="Ps1"/>
    <s v="nonproducers"/>
    <x v="9"/>
    <n v="6"/>
    <n v="0.51100000000000001"/>
    <n v="-9.7333333333332939E-2"/>
    <n v="0.60833333333333295"/>
    <m/>
  </r>
  <r>
    <n v="358"/>
    <s v="L"/>
    <s v="Ps2"/>
    <s v="nonproducers"/>
    <x v="9"/>
    <n v="4"/>
    <n v="0.71699999999999997"/>
    <n v="0.10866666666666702"/>
    <n v="0.60833333333333295"/>
    <m/>
  </r>
  <r>
    <n v="359"/>
    <s v="L"/>
    <s v="Ps2"/>
    <s v="nonproducers"/>
    <x v="9"/>
    <n v="5"/>
    <n v="0.67200000000000004"/>
    <n v="6.3666666666667093E-2"/>
    <n v="0.60833333333333295"/>
    <m/>
  </r>
  <r>
    <n v="360"/>
    <s v="L"/>
    <s v="Ps2"/>
    <s v="nonproducers"/>
    <x v="9"/>
    <n v="6"/>
    <n v="0.621"/>
    <n v="1.2666666666667048E-2"/>
    <n v="0.60833333333333295"/>
    <m/>
  </r>
  <r>
    <n v="388"/>
    <s v="M"/>
    <s v="Ps2"/>
    <s v="nonproducers"/>
    <x v="9"/>
    <n v="4"/>
    <n v="0.51800000000000002"/>
    <n v="-9.0333333333332932E-2"/>
    <n v="0.60833333333333295"/>
    <m/>
  </r>
  <r>
    <n v="389"/>
    <s v="M"/>
    <s v="Ps2"/>
    <s v="nonproducers"/>
    <x v="9"/>
    <n v="5"/>
    <n v="0.39700000000000002"/>
    <n v="-0.21133333333333293"/>
    <n v="0.60833333333333295"/>
    <m/>
  </r>
  <r>
    <n v="390"/>
    <s v="M"/>
    <s v="Ps2"/>
    <s v="nonproducers"/>
    <x v="9"/>
    <n v="6"/>
    <n v="0.47399999999999998"/>
    <n v="-0.13433333333333297"/>
    <n v="0.60833333333333295"/>
    <m/>
  </r>
  <r>
    <n v="418"/>
    <s v="N"/>
    <s v="Ps1"/>
    <s v="nonproducers"/>
    <x v="9"/>
    <n v="4"/>
    <n v="0.73"/>
    <n v="0.12166666666666703"/>
    <n v="0.60833333333333295"/>
    <m/>
  </r>
  <r>
    <n v="419"/>
    <s v="N"/>
    <s v="Ps1"/>
    <s v="nonproducers"/>
    <x v="9"/>
    <n v="5"/>
    <n v="0.59899999999999998"/>
    <n v="-9.3333333333329715E-3"/>
    <n v="0.60833333333333295"/>
    <m/>
  </r>
  <r>
    <n v="420"/>
    <s v="N"/>
    <s v="Ps1"/>
    <s v="nonproducers"/>
    <x v="9"/>
    <n v="6"/>
    <n v="0.61799999999999999"/>
    <n v="9.6666666666670453E-3"/>
    <n v="0.60833333333333295"/>
    <m/>
  </r>
  <r>
    <n v="448"/>
    <s v="Ø"/>
    <s v="Ps2"/>
    <s v="nonproducers"/>
    <x v="9"/>
    <n v="4"/>
    <n v="0.46"/>
    <n v="-0.14833333333333293"/>
    <n v="0.60833333333333295"/>
    <m/>
  </r>
  <r>
    <n v="449"/>
    <s v="Ø"/>
    <s v="Ps2"/>
    <s v="nonproducers"/>
    <x v="9"/>
    <n v="5"/>
    <n v="0.46200000000000002"/>
    <n v="-0.14633333333333293"/>
    <n v="0.60833333333333295"/>
    <m/>
  </r>
  <r>
    <n v="450"/>
    <s v="Ø"/>
    <s v="Ps2"/>
    <s v="nonproducers"/>
    <x v="9"/>
    <n v="6"/>
    <n v="0.442"/>
    <n v="-0.16633333333333294"/>
    <n v="0.60833333333333295"/>
    <m/>
  </r>
  <r>
    <n v="478"/>
    <s v="P"/>
    <s v="Ps1"/>
    <s v="nonproducers"/>
    <x v="9"/>
    <n v="4"/>
    <n v="0.54600000000000004"/>
    <n v="-6.2333333333332908E-2"/>
    <n v="0.60833333333333295"/>
    <m/>
  </r>
  <r>
    <n v="479"/>
    <s v="P"/>
    <s v="Ps1"/>
    <s v="nonproducers"/>
    <x v="9"/>
    <n v="5"/>
    <n v="0.60199999999999998"/>
    <n v="-6.3333333333329689E-3"/>
    <n v="0.60833333333333295"/>
    <m/>
  </r>
  <r>
    <n v="480"/>
    <s v="P"/>
    <s v="Ps1"/>
    <s v="nonproducers"/>
    <x v="9"/>
    <n v="6"/>
    <n v="0.42099999999999999"/>
    <n v="-0.18733333333333296"/>
    <n v="0.60833333333333295"/>
    <m/>
  </r>
  <r>
    <n v="508"/>
    <s v="Q"/>
    <s v="Ps1"/>
    <s v="nonproducers"/>
    <x v="9"/>
    <n v="4"/>
    <n v="0.65200000000000002"/>
    <n v="4.3666666666667076E-2"/>
    <n v="0.60833333333333295"/>
    <m/>
  </r>
  <r>
    <n v="509"/>
    <s v="Q"/>
    <s v="Ps1"/>
    <s v="nonproducers"/>
    <x v="9"/>
    <n v="5"/>
    <n v="0.52900000000000003"/>
    <n v="-7.9333333333332923E-2"/>
    <n v="0.60833333333333295"/>
    <m/>
  </r>
  <r>
    <n v="510"/>
    <s v="Q"/>
    <s v="Ps1"/>
    <s v="nonproducers"/>
    <x v="9"/>
    <n v="6"/>
    <n v="0.68400000000000005"/>
    <n v="7.5666666666667104E-2"/>
    <n v="0.60833333333333295"/>
    <m/>
  </r>
  <r>
    <n v="538"/>
    <s v="R"/>
    <s v="unknown"/>
    <s v="nonproducers"/>
    <x v="9"/>
    <n v="4"/>
    <n v="0.91700000000000004"/>
    <n v="0.30866666666666709"/>
    <n v="0.60833333333333295"/>
    <m/>
  </r>
  <r>
    <n v="539"/>
    <s v="R"/>
    <s v="unknown"/>
    <s v="nonproducers"/>
    <x v="9"/>
    <n v="5"/>
    <n v="0.626"/>
    <n v="1.7666666666667052E-2"/>
    <n v="0.60833333333333295"/>
    <m/>
  </r>
  <r>
    <n v="540"/>
    <s v="R"/>
    <s v="unknown"/>
    <s v="nonproducers"/>
    <x v="9"/>
    <n v="6"/>
    <n v="0.66400000000000003"/>
    <n v="5.5666666666667086E-2"/>
    <n v="0.60833333333333295"/>
    <m/>
  </r>
  <r>
    <n v="568"/>
    <s v="S"/>
    <s v="Ps1"/>
    <s v="nonproducers"/>
    <x v="9"/>
    <n v="4"/>
    <n v="0.76900000000000002"/>
    <n v="0.16066666666666707"/>
    <n v="0.60833333333333295"/>
    <m/>
  </r>
  <r>
    <n v="569"/>
    <s v="S"/>
    <s v="Ps1"/>
    <s v="nonproducers"/>
    <x v="9"/>
    <n v="5"/>
    <n v="0.63700000000000001"/>
    <n v="2.8666666666667062E-2"/>
    <n v="0.60833333333333295"/>
    <m/>
  </r>
  <r>
    <n v="570"/>
    <s v="S"/>
    <s v="Ps1"/>
    <s v="nonproducers"/>
    <x v="9"/>
    <n v="6"/>
    <n v="0.748"/>
    <n v="0.13966666666666705"/>
    <n v="0.60833333333333295"/>
    <m/>
  </r>
</pivotCacheRecords>
</file>

<file path=xl/pivotCache/pivotCacheRecords2.xml><?xml version="1.0" encoding="utf-8"?>
<pivotCacheRecords xmlns="http://schemas.openxmlformats.org/spreadsheetml/2006/main" xmlns:r="http://schemas.openxmlformats.org/officeDocument/2006/relationships" count="513">
  <r>
    <n v="1"/>
    <s v="A"/>
    <s v="Ps2"/>
    <s v="Streptomyces"/>
    <x v="0"/>
    <n v="1"/>
    <n v="0.70399999999999996"/>
    <n v="0.88800000000000001"/>
    <s v="Yes"/>
    <m/>
  </r>
  <r>
    <n v="2"/>
    <s v="A"/>
    <s v="Ps2"/>
    <s v="Streptomyces"/>
    <x v="0"/>
    <n v="2"/>
    <n v="0.69399999999999995"/>
    <n v="0.88800000000000001"/>
    <s v="Yes"/>
    <m/>
  </r>
  <r>
    <n v="3"/>
    <s v="A"/>
    <s v="Ps2"/>
    <s v="Streptomyces"/>
    <x v="0"/>
    <n v="3"/>
    <n v="0.67200000000000004"/>
    <n v="0.88800000000000001"/>
    <s v="Yes"/>
    <m/>
  </r>
  <r>
    <n v="28"/>
    <s v="B"/>
    <s v="Ps2"/>
    <s v="Streptomyces"/>
    <x v="0"/>
    <n v="1"/>
    <n v="0.67400000000000004"/>
    <n v="0.88800000000000001"/>
    <s v="Yes"/>
    <m/>
  </r>
  <r>
    <n v="29"/>
    <s v="B"/>
    <s v="Ps2"/>
    <s v="Streptomyces"/>
    <x v="0"/>
    <n v="2"/>
    <n v="0.503"/>
    <n v="0.88800000000000001"/>
    <s v="Yes"/>
    <m/>
  </r>
  <r>
    <n v="55"/>
    <s v="C"/>
    <s v="Ps2"/>
    <s v="Streptomyces"/>
    <x v="0"/>
    <n v="1"/>
    <n v="0.873"/>
    <n v="0.88800000000000001"/>
    <s v="Yes"/>
    <m/>
  </r>
  <r>
    <n v="56"/>
    <s v="C"/>
    <s v="Ps2"/>
    <s v="Streptomyces"/>
    <x v="0"/>
    <n v="2"/>
    <n v="0.84199999999999997"/>
    <n v="0.88800000000000001"/>
    <s v="Yes"/>
    <m/>
  </r>
  <r>
    <n v="57"/>
    <s v="C"/>
    <s v="Ps2"/>
    <s v="Streptomyces"/>
    <x v="0"/>
    <n v="3"/>
    <n v="1.1359999999999999"/>
    <n v="0.88800000000000001"/>
    <s v="Yes"/>
    <m/>
  </r>
  <r>
    <n v="82"/>
    <s v="D"/>
    <s v="Ps2"/>
    <s v="Streptomyces"/>
    <x v="0"/>
    <n v="1"/>
    <n v="0.69299999999999995"/>
    <n v="0.88800000000000001"/>
    <s v="Yes"/>
    <m/>
  </r>
  <r>
    <n v="83"/>
    <s v="D"/>
    <s v="Ps2"/>
    <s v="Streptomyces"/>
    <x v="0"/>
    <n v="2"/>
    <n v="0.73"/>
    <n v="0.88800000000000001"/>
    <s v="Yes"/>
    <m/>
  </r>
  <r>
    <n v="84"/>
    <s v="D"/>
    <s v="Ps2"/>
    <s v="Streptomyces"/>
    <x v="0"/>
    <n v="3"/>
    <n v="0.78900000000000003"/>
    <n v="0.88800000000000001"/>
    <s v="Yes"/>
    <m/>
  </r>
  <r>
    <n v="109"/>
    <s v="E"/>
    <s v="Ps1"/>
    <s v="Streptomyces"/>
    <x v="0"/>
    <n v="1"/>
    <n v="0.59799999999999998"/>
    <n v="0.88800000000000001"/>
    <s v="Yes"/>
    <m/>
  </r>
  <r>
    <n v="110"/>
    <s v="E"/>
    <s v="Ps1"/>
    <s v="Streptomyces"/>
    <x v="0"/>
    <n v="2"/>
    <n v="1.0049999999999999"/>
    <n v="0.88800000000000001"/>
    <s v="No"/>
    <m/>
  </r>
  <r>
    <n v="111"/>
    <s v="E"/>
    <s v="Ps1"/>
    <s v="Streptomyces"/>
    <x v="0"/>
    <n v="3"/>
    <n v="0.73099999999999998"/>
    <n v="0.88800000000000001"/>
    <s v="No"/>
    <m/>
  </r>
  <r>
    <n v="136"/>
    <s v="F"/>
    <s v="Ps2"/>
    <s v="Streptomyces"/>
    <x v="0"/>
    <n v="1"/>
    <n v="0.64800000000000002"/>
    <n v="0.88800000000000001"/>
    <s v="Yes"/>
    <m/>
  </r>
  <r>
    <n v="137"/>
    <s v="F"/>
    <s v="Ps2"/>
    <s v="Streptomyces"/>
    <x v="0"/>
    <n v="2"/>
    <n v="0.82899999999999996"/>
    <n v="0.88800000000000001"/>
    <s v="No"/>
    <m/>
  </r>
  <r>
    <n v="138"/>
    <s v="F"/>
    <s v="Ps2"/>
    <s v="Streptomyces"/>
    <x v="0"/>
    <n v="3"/>
    <n v="0.56299999999999994"/>
    <n v="0.88800000000000001"/>
    <s v="No"/>
    <m/>
  </r>
  <r>
    <n v="165"/>
    <s v="G"/>
    <s v="Ps2"/>
    <s v="Streptomyces"/>
    <x v="0"/>
    <n v="3"/>
    <n v="0.36199999999999999"/>
    <n v="0.88800000000000001"/>
    <s v="No"/>
    <m/>
  </r>
  <r>
    <n v="190"/>
    <s v="H"/>
    <s v="Ps1"/>
    <s v="Streptomyces"/>
    <x v="0"/>
    <n v="1"/>
    <n v="0.55900000000000005"/>
    <n v="0.88800000000000001"/>
    <s v="Yes"/>
    <m/>
  </r>
  <r>
    <n v="191"/>
    <s v="H"/>
    <s v="Ps1"/>
    <s v="Streptomyces"/>
    <x v="0"/>
    <n v="2"/>
    <n v="0.66"/>
    <n v="0.88800000000000001"/>
    <s v="Yes"/>
    <m/>
  </r>
  <r>
    <n v="192"/>
    <s v="H"/>
    <s v="Ps1"/>
    <s v="Streptomyces"/>
    <x v="0"/>
    <n v="3"/>
    <n v="0.80500000000000005"/>
    <n v="0.88800000000000001"/>
    <s v="Yes"/>
    <m/>
  </r>
  <r>
    <n v="218"/>
    <s v="I"/>
    <s v="Ps2"/>
    <s v="Streptomyces"/>
    <x v="0"/>
    <n v="2"/>
    <n v="0.79100000000000004"/>
    <n v="0.88800000000000001"/>
    <s v="Yes"/>
    <m/>
  </r>
  <r>
    <n v="219"/>
    <s v="I"/>
    <s v="Ps2"/>
    <s v="Streptomyces"/>
    <x v="0"/>
    <n v="3"/>
    <n v="0.98199999999999998"/>
    <n v="0.88800000000000001"/>
    <s v="Yes"/>
    <m/>
  </r>
  <r>
    <n v="244"/>
    <s v="J"/>
    <s v="Ps2"/>
    <s v="Streptomyces"/>
    <x v="0"/>
    <n v="1"/>
    <n v="0.81399999999999995"/>
    <n v="0.88800000000000001"/>
    <s v="Yes"/>
    <m/>
  </r>
  <r>
    <n v="245"/>
    <s v="J"/>
    <s v="Ps2"/>
    <s v="Streptomyces"/>
    <x v="0"/>
    <n v="2"/>
    <n v="0.51"/>
    <n v="0.88800000000000001"/>
    <s v="Yes"/>
    <m/>
  </r>
  <r>
    <n v="246"/>
    <s v="J"/>
    <s v="Ps2"/>
    <s v="Streptomyces"/>
    <x v="0"/>
    <n v="3"/>
    <n v="0.74099999999999999"/>
    <n v="0.88800000000000001"/>
    <s v="Yes"/>
    <m/>
  </r>
  <r>
    <n v="271"/>
    <s v="K"/>
    <s v="Ps1"/>
    <s v="Streptomyces"/>
    <x v="0"/>
    <n v="1"/>
    <n v="0.92600000000000005"/>
    <n v="0.88800000000000001"/>
    <s v="Yes"/>
    <m/>
  </r>
  <r>
    <n v="272"/>
    <s v="K"/>
    <s v="Ps1"/>
    <s v="Streptomyces"/>
    <x v="0"/>
    <n v="2"/>
    <n v="0.83099999999999996"/>
    <n v="0.88800000000000001"/>
    <s v="Yes"/>
    <m/>
  </r>
  <r>
    <n v="273"/>
    <s v="K"/>
    <s v="Ps1"/>
    <s v="Streptomyces"/>
    <x v="0"/>
    <n v="3"/>
    <n v="0.77"/>
    <n v="0.88800000000000001"/>
    <s v="Yes"/>
    <m/>
  </r>
  <r>
    <n v="298"/>
    <s v="L"/>
    <s v="Ps2"/>
    <s v="Streptomyces"/>
    <x v="0"/>
    <n v="1"/>
    <n v="0.95299999999999996"/>
    <n v="0.88800000000000001"/>
    <s v="Yes"/>
    <m/>
  </r>
  <r>
    <n v="299"/>
    <s v="L"/>
    <s v="Ps2"/>
    <s v="Streptomyces"/>
    <x v="0"/>
    <n v="2"/>
    <n v="0.5"/>
    <n v="0.88800000000000001"/>
    <s v="No"/>
    <m/>
  </r>
  <r>
    <n v="300"/>
    <s v="L"/>
    <s v="Ps2"/>
    <s v="Streptomyces"/>
    <x v="0"/>
    <n v="3"/>
    <n v="0.747"/>
    <n v="0.88800000000000001"/>
    <s v="Yes"/>
    <m/>
  </r>
  <r>
    <n v="325"/>
    <s v="M"/>
    <s v="Ps2"/>
    <s v="Streptomyces"/>
    <x v="0"/>
    <n v="1"/>
    <n v="0.86199999999999999"/>
    <n v="0.88800000000000001"/>
    <s v="Yes"/>
    <m/>
  </r>
  <r>
    <n v="326"/>
    <s v="M"/>
    <s v="Ps2"/>
    <s v="Streptomyces"/>
    <x v="0"/>
    <n v="2"/>
    <n v="0.68500000000000005"/>
    <n v="0.88800000000000001"/>
    <s v="Yes"/>
    <m/>
  </r>
  <r>
    <n v="327"/>
    <s v="M"/>
    <s v="Ps2"/>
    <s v="Streptomyces"/>
    <x v="0"/>
    <n v="3"/>
    <n v="0.77800000000000002"/>
    <n v="0.88800000000000001"/>
    <s v="Yes"/>
    <m/>
  </r>
  <r>
    <n v="352"/>
    <s v="N"/>
    <s v="Ps1"/>
    <s v="Streptomyces"/>
    <x v="0"/>
    <n v="1"/>
    <n v="0.67"/>
    <n v="0.88800000000000001"/>
    <s v="Yes"/>
    <m/>
  </r>
  <r>
    <n v="353"/>
    <s v="N"/>
    <s v="Ps1"/>
    <s v="Streptomyces"/>
    <x v="0"/>
    <n v="2"/>
    <n v="0.57699999999999996"/>
    <n v="0.88800000000000001"/>
    <s v="Yes"/>
    <m/>
  </r>
  <r>
    <n v="354"/>
    <s v="N"/>
    <s v="Ps1"/>
    <s v="Streptomyces"/>
    <x v="0"/>
    <n v="3"/>
    <n v="0.67800000000000005"/>
    <n v="0.88800000000000001"/>
    <s v="Yes"/>
    <m/>
  </r>
  <r>
    <n v="379"/>
    <s v="Ø"/>
    <s v="Ps2"/>
    <s v="Streptomyces"/>
    <x v="0"/>
    <n v="1"/>
    <n v="0.82899999999999996"/>
    <n v="0.88800000000000001"/>
    <s v="Yes"/>
    <m/>
  </r>
  <r>
    <n v="380"/>
    <s v="Ø"/>
    <s v="Ps2"/>
    <s v="Streptomyces"/>
    <x v="0"/>
    <n v="2"/>
    <n v="0.45200000000000001"/>
    <n v="0.88800000000000001"/>
    <s v="Yes"/>
    <m/>
  </r>
  <r>
    <n v="381"/>
    <s v="Ø"/>
    <s v="Ps2"/>
    <s v="Streptomyces"/>
    <x v="0"/>
    <n v="3"/>
    <n v="0.625"/>
    <n v="0.88800000000000001"/>
    <s v="Yes"/>
    <m/>
  </r>
  <r>
    <n v="406"/>
    <s v="P"/>
    <s v="Ps1"/>
    <s v="Streptomyces"/>
    <x v="0"/>
    <n v="1"/>
    <n v="0.504"/>
    <n v="0.88800000000000001"/>
    <s v="Yes"/>
    <m/>
  </r>
  <r>
    <n v="407"/>
    <s v="P"/>
    <s v="Ps1"/>
    <s v="Streptomyces"/>
    <x v="0"/>
    <n v="2"/>
    <n v="0.64900000000000002"/>
    <n v="0.88800000000000001"/>
    <s v="Yes"/>
    <m/>
  </r>
  <r>
    <n v="408"/>
    <s v="P"/>
    <s v="Ps1"/>
    <s v="Streptomyces"/>
    <x v="0"/>
    <n v="3"/>
    <n v="1.042"/>
    <n v="0.88800000000000001"/>
    <s v="Yes"/>
    <m/>
  </r>
  <r>
    <n v="433"/>
    <s v="Q"/>
    <s v="Ps1"/>
    <s v="Streptomyces"/>
    <x v="0"/>
    <n v="1"/>
    <n v="1.0860000000000001"/>
    <n v="0.88800000000000001"/>
    <s v="Yes"/>
    <m/>
  </r>
  <r>
    <n v="434"/>
    <s v="Q"/>
    <s v="Ps1"/>
    <s v="Streptomyces"/>
    <x v="0"/>
    <n v="2"/>
    <n v="1.0089999999999999"/>
    <n v="0.88800000000000001"/>
    <s v="Yes"/>
    <m/>
  </r>
  <r>
    <n v="435"/>
    <s v="Q"/>
    <s v="Ps1"/>
    <s v="Streptomyces"/>
    <x v="0"/>
    <n v="3"/>
    <n v="0.77700000000000002"/>
    <n v="0.88800000000000001"/>
    <s v="Yes"/>
    <m/>
  </r>
  <r>
    <n v="461"/>
    <s v="R"/>
    <s v="unknown"/>
    <s v="Streptomyces"/>
    <x v="0"/>
    <n v="2"/>
    <n v="0.59399999999999997"/>
    <n v="0.88800000000000001"/>
    <s v="Yes"/>
    <m/>
  </r>
  <r>
    <n v="462"/>
    <s v="R"/>
    <s v="unknown"/>
    <s v="Streptomyces"/>
    <x v="0"/>
    <n v="3"/>
    <n v="0.435"/>
    <n v="0.88800000000000001"/>
    <s v="Yes"/>
    <m/>
  </r>
  <r>
    <n v="487"/>
    <s v="S"/>
    <s v="Ps1"/>
    <s v="Streptomyces"/>
    <x v="0"/>
    <n v="1"/>
    <n v="0.45100000000000001"/>
    <n v="0.88800000000000001"/>
    <s v="Yes"/>
    <m/>
  </r>
  <r>
    <n v="488"/>
    <s v="S"/>
    <s v="Ps1"/>
    <s v="Streptomyces"/>
    <x v="0"/>
    <n v="2"/>
    <n v="0.97499999999999998"/>
    <n v="0.88800000000000001"/>
    <s v="Yes"/>
    <m/>
  </r>
  <r>
    <n v="489"/>
    <s v="S"/>
    <s v="Ps1"/>
    <s v="Streptomyces"/>
    <x v="0"/>
    <n v="3"/>
    <n v="1.016"/>
    <n v="0.88800000000000001"/>
    <s v="Yes"/>
    <m/>
  </r>
  <r>
    <n v="30"/>
    <s v="B"/>
    <s v="Ps2"/>
    <s v="Streptomyces"/>
    <x v="0"/>
    <n v="3"/>
    <s v="NA"/>
    <s v="NA"/>
    <s v="NA"/>
    <s v="Plate was unscorable, so excluded"/>
  </r>
  <r>
    <n v="163"/>
    <s v="G"/>
    <s v="Ps2"/>
    <s v="Streptomyces"/>
    <x v="0"/>
    <n v="1"/>
    <s v="NA"/>
    <s v="NA"/>
    <s v="NA"/>
    <s v="Plate was unscorable, so excluded"/>
  </r>
  <r>
    <n v="164"/>
    <s v="G"/>
    <s v="Ps2"/>
    <s v="Streptomyces"/>
    <x v="0"/>
    <n v="2"/>
    <s v="NA"/>
    <s v="NA"/>
    <s v="NA"/>
    <s v="Plate was unscorable, so excluded"/>
  </r>
  <r>
    <n v="217"/>
    <s v="I"/>
    <s v="Ps2"/>
    <s v="Streptomyces"/>
    <x v="0"/>
    <n v="1"/>
    <s v="NA"/>
    <s v="NA"/>
    <s v="NA"/>
    <s v="Plate excluded : replicate lawn failed to grow, assay not set up"/>
  </r>
  <r>
    <n v="460"/>
    <s v="R"/>
    <s v="unknown"/>
    <s v="Streptomyces"/>
    <x v="0"/>
    <n v="1"/>
    <s v="NA"/>
    <s v="NA"/>
    <s v="NA"/>
    <s v="Plate was unscorable, so excluded"/>
  </r>
  <r>
    <n v="4"/>
    <s v="A"/>
    <s v="Ps2"/>
    <s v="Streptomyces"/>
    <x v="1"/>
    <n v="1"/>
    <n v="0.87"/>
    <n v="1.1203333333333301"/>
    <s v="Yes"/>
    <m/>
  </r>
  <r>
    <n v="5"/>
    <s v="A"/>
    <s v="Ps2"/>
    <s v="Streptomyces"/>
    <x v="1"/>
    <n v="2"/>
    <n v="0.874"/>
    <n v="1.1203333333333301"/>
    <s v="Yes"/>
    <m/>
  </r>
  <r>
    <n v="6"/>
    <s v="A"/>
    <s v="Ps2"/>
    <s v="Streptomyces"/>
    <x v="1"/>
    <n v="3"/>
    <n v="1.0429999999999999"/>
    <n v="1.1203333333333301"/>
    <s v="Yes"/>
    <m/>
  </r>
  <r>
    <n v="31"/>
    <s v="B"/>
    <s v="Ps2"/>
    <s v="Streptomyces"/>
    <x v="1"/>
    <n v="1"/>
    <n v="0.61"/>
    <n v="1.1203333333333301"/>
    <s v="Yes"/>
    <m/>
  </r>
  <r>
    <n v="32"/>
    <s v="B"/>
    <s v="Ps2"/>
    <s v="Streptomyces"/>
    <x v="1"/>
    <n v="2"/>
    <n v="0.65100000000000002"/>
    <n v="1.1203333333333301"/>
    <s v="Yes"/>
    <m/>
  </r>
  <r>
    <n v="58"/>
    <s v="C"/>
    <s v="Ps2"/>
    <s v="Streptomyces"/>
    <x v="1"/>
    <n v="1"/>
    <n v="0.86899999999999999"/>
    <n v="1.1203333333333301"/>
    <s v="Yes"/>
    <m/>
  </r>
  <r>
    <n v="59"/>
    <s v="C"/>
    <s v="Ps2"/>
    <s v="Streptomyces"/>
    <x v="1"/>
    <n v="2"/>
    <n v="0.64700000000000002"/>
    <n v="1.1203333333333301"/>
    <s v="Yes"/>
    <m/>
  </r>
  <r>
    <n v="60"/>
    <s v="C"/>
    <s v="Ps2"/>
    <s v="Streptomyces"/>
    <x v="1"/>
    <n v="3"/>
    <n v="1.0109999999999999"/>
    <n v="1.1203333333333301"/>
    <s v="Yes"/>
    <m/>
  </r>
  <r>
    <n v="85"/>
    <s v="D"/>
    <s v="Ps2"/>
    <s v="Streptomyces"/>
    <x v="1"/>
    <n v="1"/>
    <n v="0.88600000000000001"/>
    <n v="1.1203333333333301"/>
    <s v="Yes"/>
    <m/>
  </r>
  <r>
    <n v="86"/>
    <s v="D"/>
    <s v="Ps2"/>
    <s v="Streptomyces"/>
    <x v="1"/>
    <n v="2"/>
    <n v="0.80900000000000005"/>
    <n v="1.1203333333333301"/>
    <s v="Yes"/>
    <m/>
  </r>
  <r>
    <n v="87"/>
    <s v="D"/>
    <s v="Ps2"/>
    <s v="Streptomyces"/>
    <x v="1"/>
    <n v="3"/>
    <n v="0.83"/>
    <n v="1.1203333333333301"/>
    <s v="Yes"/>
    <m/>
  </r>
  <r>
    <n v="112"/>
    <s v="E"/>
    <s v="Ps1"/>
    <s v="Streptomyces"/>
    <x v="1"/>
    <n v="1"/>
    <n v="0.90300000000000002"/>
    <n v="1.1203333333333301"/>
    <s v="Yes"/>
    <m/>
  </r>
  <r>
    <n v="113"/>
    <s v="E"/>
    <s v="Ps1"/>
    <s v="Streptomyces"/>
    <x v="1"/>
    <n v="2"/>
    <n v="0.95499999999999996"/>
    <n v="1.1203333333333301"/>
    <s v="Yes"/>
    <m/>
  </r>
  <r>
    <n v="114"/>
    <s v="E"/>
    <s v="Ps1"/>
    <s v="Streptomyces"/>
    <x v="1"/>
    <n v="3"/>
    <n v="0.89900000000000002"/>
    <n v="1.1203333333333301"/>
    <s v="Yes"/>
    <m/>
  </r>
  <r>
    <n v="139"/>
    <s v="F"/>
    <s v="Ps2"/>
    <s v="Streptomyces"/>
    <x v="1"/>
    <n v="1"/>
    <n v="0.69099999999999995"/>
    <n v="1.1203333333333301"/>
    <s v="Yes"/>
    <m/>
  </r>
  <r>
    <n v="140"/>
    <s v="F"/>
    <s v="Ps2"/>
    <s v="Streptomyces"/>
    <x v="1"/>
    <n v="2"/>
    <n v="0.76500000000000001"/>
    <n v="1.1203333333333301"/>
    <s v="Yes"/>
    <m/>
  </r>
  <r>
    <n v="141"/>
    <s v="F"/>
    <s v="Ps2"/>
    <s v="Streptomyces"/>
    <x v="1"/>
    <n v="3"/>
    <n v="0.624"/>
    <n v="1.1203333333333301"/>
    <s v="Yes"/>
    <m/>
  </r>
  <r>
    <n v="168"/>
    <s v="G"/>
    <s v="Ps2"/>
    <s v="Streptomyces"/>
    <x v="1"/>
    <n v="3"/>
    <n v="0.38900000000000001"/>
    <n v="1.1203333333333301"/>
    <s v="Yes"/>
    <m/>
  </r>
  <r>
    <n v="193"/>
    <s v="H"/>
    <s v="Ps1"/>
    <s v="Streptomyces"/>
    <x v="1"/>
    <n v="1"/>
    <n v="0.70299999999999996"/>
    <n v="1.1203333333333301"/>
    <s v="Yes"/>
    <m/>
  </r>
  <r>
    <n v="194"/>
    <s v="H"/>
    <s v="Ps1"/>
    <s v="Streptomyces"/>
    <x v="1"/>
    <n v="2"/>
    <n v="0.83599999999999997"/>
    <n v="1.1203333333333301"/>
    <s v="Yes"/>
    <m/>
  </r>
  <r>
    <n v="195"/>
    <s v="H"/>
    <s v="Ps1"/>
    <s v="Streptomyces"/>
    <x v="1"/>
    <n v="3"/>
    <n v="1.0629999999999999"/>
    <n v="1.1203333333333301"/>
    <s v="Yes"/>
    <m/>
  </r>
  <r>
    <n v="221"/>
    <s v="I"/>
    <s v="Ps2"/>
    <s v="Streptomyces"/>
    <x v="1"/>
    <n v="2"/>
    <n v="0.67700000000000005"/>
    <n v="1.1203333333333301"/>
    <s v="Yes"/>
    <m/>
  </r>
  <r>
    <n v="222"/>
    <s v="I"/>
    <s v="Ps2"/>
    <s v="Streptomyces"/>
    <x v="1"/>
    <n v="3"/>
    <n v="0.878"/>
    <n v="1.1203333333333301"/>
    <s v="Yes"/>
    <m/>
  </r>
  <r>
    <n v="247"/>
    <s v="J"/>
    <s v="Ps2"/>
    <s v="Streptomyces"/>
    <x v="1"/>
    <n v="1"/>
    <n v="0.89800000000000002"/>
    <n v="1.1203333333333301"/>
    <s v="Yes"/>
    <m/>
  </r>
  <r>
    <n v="248"/>
    <s v="J"/>
    <s v="Ps2"/>
    <s v="Streptomyces"/>
    <x v="1"/>
    <n v="2"/>
    <n v="0.60399999999999998"/>
    <n v="1.1203333333333301"/>
    <s v="Yes"/>
    <m/>
  </r>
  <r>
    <n v="249"/>
    <s v="J"/>
    <s v="Ps2"/>
    <s v="Streptomyces"/>
    <x v="1"/>
    <n v="3"/>
    <n v="0.92500000000000004"/>
    <n v="1.1203333333333301"/>
    <s v="Yes"/>
    <m/>
  </r>
  <r>
    <n v="274"/>
    <s v="K"/>
    <s v="Ps1"/>
    <s v="Streptomyces"/>
    <x v="1"/>
    <n v="1"/>
    <n v="1.357"/>
    <n v="1.1203333333333301"/>
    <s v="Yes"/>
    <m/>
  </r>
  <r>
    <n v="275"/>
    <s v="K"/>
    <s v="Ps1"/>
    <s v="Streptomyces"/>
    <x v="1"/>
    <n v="2"/>
    <n v="1.0569999999999999"/>
    <n v="1.1203333333333301"/>
    <s v="Yes"/>
    <m/>
  </r>
  <r>
    <n v="276"/>
    <s v="K"/>
    <s v="Ps1"/>
    <s v="Streptomyces"/>
    <x v="1"/>
    <n v="3"/>
    <n v="1.1499999999999999"/>
    <n v="1.1203333333333301"/>
    <s v="Yes"/>
    <m/>
  </r>
  <r>
    <n v="301"/>
    <s v="L"/>
    <s v="Ps2"/>
    <s v="Streptomyces"/>
    <x v="1"/>
    <n v="1"/>
    <n v="0.77900000000000003"/>
    <n v="1.1203333333333301"/>
    <s v="No"/>
    <m/>
  </r>
  <r>
    <n v="302"/>
    <s v="L"/>
    <s v="Ps2"/>
    <s v="Streptomyces"/>
    <x v="1"/>
    <n v="2"/>
    <n v="0.84299999999999997"/>
    <n v="1.1203333333333301"/>
    <s v="Yes"/>
    <m/>
  </r>
  <r>
    <n v="303"/>
    <s v="L"/>
    <s v="Ps2"/>
    <s v="Streptomyces"/>
    <x v="1"/>
    <n v="3"/>
    <n v="0.74199999999999999"/>
    <n v="1.1203333333333301"/>
    <s v="Yes"/>
    <m/>
  </r>
  <r>
    <n v="328"/>
    <s v="M"/>
    <s v="Ps2"/>
    <s v="Streptomyces"/>
    <x v="1"/>
    <n v="1"/>
    <n v="0.81200000000000006"/>
    <n v="1.1203333333333301"/>
    <s v="Yes"/>
    <m/>
  </r>
  <r>
    <n v="329"/>
    <s v="M"/>
    <s v="Ps2"/>
    <s v="Streptomyces"/>
    <x v="1"/>
    <n v="2"/>
    <n v="0.64500000000000002"/>
    <n v="1.1203333333333301"/>
    <s v="Yes"/>
    <m/>
  </r>
  <r>
    <n v="330"/>
    <s v="M"/>
    <s v="Ps2"/>
    <s v="Streptomyces"/>
    <x v="1"/>
    <n v="3"/>
    <n v="0.78200000000000003"/>
    <n v="1.1203333333333301"/>
    <s v="Yes"/>
    <m/>
  </r>
  <r>
    <n v="355"/>
    <s v="N"/>
    <s v="Ps1"/>
    <s v="Streptomyces"/>
    <x v="1"/>
    <n v="1"/>
    <n v="0.90700000000000003"/>
    <n v="1.1203333333333301"/>
    <s v="Yes"/>
    <m/>
  </r>
  <r>
    <n v="356"/>
    <s v="N"/>
    <s v="Ps1"/>
    <s v="Streptomyces"/>
    <x v="1"/>
    <n v="2"/>
    <n v="1.0409999999999999"/>
    <n v="1.1203333333333301"/>
    <s v="Yes"/>
    <m/>
  </r>
  <r>
    <n v="357"/>
    <s v="N"/>
    <s v="Ps1"/>
    <s v="Streptomyces"/>
    <x v="1"/>
    <n v="3"/>
    <n v="0.82799999999999996"/>
    <n v="1.1203333333333301"/>
    <s v="Yes"/>
    <m/>
  </r>
  <r>
    <n v="382"/>
    <s v="Ø"/>
    <s v="Ps2"/>
    <s v="Streptomyces"/>
    <x v="1"/>
    <n v="1"/>
    <n v="0.58299999999999996"/>
    <n v="1.1203333333333301"/>
    <s v="Yes"/>
    <m/>
  </r>
  <r>
    <n v="383"/>
    <s v="Ø"/>
    <s v="Ps2"/>
    <s v="Streptomyces"/>
    <x v="1"/>
    <n v="2"/>
    <n v="0.67600000000000005"/>
    <n v="1.1203333333333301"/>
    <s v="Yes"/>
    <m/>
  </r>
  <r>
    <n v="384"/>
    <s v="Ø"/>
    <s v="Ps2"/>
    <s v="Streptomyces"/>
    <x v="1"/>
    <n v="3"/>
    <n v="0.43099999999999999"/>
    <n v="1.1203333333333301"/>
    <s v="No"/>
    <m/>
  </r>
  <r>
    <n v="409"/>
    <s v="P"/>
    <s v="Ps1"/>
    <s v="Streptomyces"/>
    <x v="1"/>
    <n v="1"/>
    <n v="0.64300000000000002"/>
    <n v="1.1203333333333301"/>
    <s v="Yes"/>
    <m/>
  </r>
  <r>
    <n v="410"/>
    <s v="P"/>
    <s v="Ps1"/>
    <s v="Streptomyces"/>
    <x v="1"/>
    <n v="2"/>
    <n v="0.93700000000000006"/>
    <n v="1.1203333333333301"/>
    <s v="Yes"/>
    <m/>
  </r>
  <r>
    <n v="411"/>
    <s v="P"/>
    <s v="Ps1"/>
    <s v="Streptomyces"/>
    <x v="1"/>
    <n v="3"/>
    <n v="0.61399999999999999"/>
    <n v="1.1203333333333301"/>
    <s v="Yes"/>
    <m/>
  </r>
  <r>
    <n v="436"/>
    <s v="Q"/>
    <s v="Ps1"/>
    <s v="Streptomyces"/>
    <x v="1"/>
    <n v="1"/>
    <n v="0.93899999999999995"/>
    <n v="1.1203333333333301"/>
    <s v="Yes"/>
    <m/>
  </r>
  <r>
    <n v="437"/>
    <s v="Q"/>
    <s v="Ps1"/>
    <s v="Streptomyces"/>
    <x v="1"/>
    <n v="2"/>
    <n v="0.94199999999999995"/>
    <n v="1.1203333333333301"/>
    <s v="Yes"/>
    <m/>
  </r>
  <r>
    <n v="438"/>
    <s v="Q"/>
    <s v="Ps1"/>
    <s v="Streptomyces"/>
    <x v="1"/>
    <n v="3"/>
    <n v="0.85899999999999999"/>
    <n v="1.1203333333333301"/>
    <s v="Yes"/>
    <m/>
  </r>
  <r>
    <n v="464"/>
    <s v="R"/>
    <s v="unknown"/>
    <s v="Streptomyces"/>
    <x v="1"/>
    <n v="2"/>
    <n v="0.79800000000000004"/>
    <n v="1.1203333333333301"/>
    <s v="Yes"/>
    <m/>
  </r>
  <r>
    <n v="465"/>
    <s v="R"/>
    <s v="unknown"/>
    <s v="Streptomyces"/>
    <x v="1"/>
    <n v="3"/>
    <n v="0"/>
    <n v="1.1203333333333301"/>
    <s v="No"/>
    <m/>
  </r>
  <r>
    <n v="490"/>
    <s v="S"/>
    <s v="Ps1"/>
    <s v="Streptomyces"/>
    <x v="1"/>
    <n v="1"/>
    <n v="0.79800000000000004"/>
    <n v="1.1203333333333301"/>
    <s v="Yes"/>
    <m/>
  </r>
  <r>
    <n v="491"/>
    <s v="S"/>
    <s v="Ps1"/>
    <s v="Streptomyces"/>
    <x v="1"/>
    <n v="2"/>
    <n v="1.016"/>
    <n v="1.1203333333333301"/>
    <s v="Yes"/>
    <m/>
  </r>
  <r>
    <n v="492"/>
    <s v="S"/>
    <s v="Ps1"/>
    <s v="Streptomyces"/>
    <x v="1"/>
    <n v="3"/>
    <n v="1.125"/>
    <n v="1.1203333333333301"/>
    <s v="Yes"/>
    <m/>
  </r>
  <r>
    <n v="33"/>
    <s v="B"/>
    <s v="Ps2"/>
    <s v="Streptomyces"/>
    <x v="1"/>
    <n v="3"/>
    <s v="NA"/>
    <s v="NA"/>
    <s v="NA"/>
    <s v="Plate was unscorable, so excluded"/>
  </r>
  <r>
    <n v="166"/>
    <s v="G"/>
    <s v="Ps2"/>
    <s v="Streptomyces"/>
    <x v="1"/>
    <n v="1"/>
    <s v="NA"/>
    <s v="NA"/>
    <s v="NA"/>
    <s v="Plate was unscorable, so excluded"/>
  </r>
  <r>
    <n v="167"/>
    <s v="G"/>
    <s v="Ps2"/>
    <s v="Streptomyces"/>
    <x v="1"/>
    <n v="2"/>
    <s v="NA"/>
    <s v="NA"/>
    <s v="NA"/>
    <s v="Plate was unscorable, so excluded"/>
  </r>
  <r>
    <n v="220"/>
    <s v="I"/>
    <s v="Ps2"/>
    <s v="Streptomyces"/>
    <x v="1"/>
    <n v="1"/>
    <s v="NA"/>
    <s v="NA"/>
    <s v="NA"/>
    <s v="Plate excluded : replicate lawn failed to grow, assay not set up"/>
  </r>
  <r>
    <n v="463"/>
    <s v="R"/>
    <s v="unknown"/>
    <s v="Streptomyces"/>
    <x v="1"/>
    <n v="1"/>
    <s v="NA"/>
    <s v="NA"/>
    <s v="NA"/>
    <s v="Plate was unscorable, so excluded"/>
  </r>
  <r>
    <n v="8"/>
    <s v="A"/>
    <s v="Ps2"/>
    <s v="Streptomyces"/>
    <x v="2"/>
    <n v="2"/>
    <n v="0.84199999999999997"/>
    <n v="1.3536666666666699"/>
    <s v="Yes"/>
    <m/>
  </r>
  <r>
    <n v="9"/>
    <s v="A"/>
    <s v="Ps2"/>
    <s v="Streptomyces"/>
    <x v="2"/>
    <n v="3"/>
    <n v="1.1850000000000001"/>
    <n v="1.3536666666666699"/>
    <s v="Yes"/>
    <m/>
  </r>
  <r>
    <n v="34"/>
    <s v="B"/>
    <s v="Ps2"/>
    <s v="Streptomyces"/>
    <x v="2"/>
    <n v="1"/>
    <n v="0.70899999999999996"/>
    <n v="1.3536666666666699"/>
    <s v="Yes"/>
    <m/>
  </r>
  <r>
    <n v="35"/>
    <s v="B"/>
    <s v="Ps2"/>
    <s v="Streptomyces"/>
    <x v="2"/>
    <n v="2"/>
    <n v="0.53500000000000003"/>
    <n v="1.3536666666666699"/>
    <s v="Yes"/>
    <m/>
  </r>
  <r>
    <n v="61"/>
    <s v="C"/>
    <s v="Ps2"/>
    <s v="Streptomyces"/>
    <x v="2"/>
    <n v="1"/>
    <n v="0.80700000000000005"/>
    <n v="1.3536666666666699"/>
    <s v="Yes"/>
    <m/>
  </r>
  <r>
    <n v="62"/>
    <s v="C"/>
    <s v="Ps2"/>
    <s v="Streptomyces"/>
    <x v="2"/>
    <n v="2"/>
    <n v="0.53300000000000003"/>
    <n v="1.3536666666666699"/>
    <s v="No"/>
    <m/>
  </r>
  <r>
    <n v="63"/>
    <s v="C"/>
    <s v="Ps2"/>
    <s v="Streptomyces"/>
    <x v="2"/>
    <n v="3"/>
    <n v="0.72199999999999998"/>
    <n v="1.3536666666666699"/>
    <s v="Yes"/>
    <m/>
  </r>
  <r>
    <n v="88"/>
    <s v="D"/>
    <s v="Ps2"/>
    <s v="Streptomyces"/>
    <x v="2"/>
    <n v="1"/>
    <n v="0.95199999999999996"/>
    <n v="1.3536666666666699"/>
    <s v="Yes"/>
    <m/>
  </r>
  <r>
    <n v="89"/>
    <s v="D"/>
    <s v="Ps2"/>
    <s v="Streptomyces"/>
    <x v="2"/>
    <n v="2"/>
    <n v="0.85399999999999998"/>
    <n v="1.3536666666666699"/>
    <s v="Yes"/>
    <m/>
  </r>
  <r>
    <n v="90"/>
    <s v="D"/>
    <s v="Ps2"/>
    <s v="Streptomyces"/>
    <x v="2"/>
    <n v="3"/>
    <n v="0.88900000000000001"/>
    <n v="1.3536666666666699"/>
    <s v="Yes"/>
    <m/>
  </r>
  <r>
    <n v="115"/>
    <s v="E"/>
    <s v="Ps1"/>
    <s v="Streptomyces"/>
    <x v="2"/>
    <n v="1"/>
    <n v="0.996"/>
    <n v="1.3536666666666699"/>
    <s v="Yes"/>
    <m/>
  </r>
  <r>
    <n v="116"/>
    <s v="E"/>
    <s v="Ps1"/>
    <s v="Streptomyces"/>
    <x v="2"/>
    <n v="2"/>
    <n v="1.073"/>
    <n v="1.3536666666666699"/>
    <s v="Yes"/>
    <m/>
  </r>
  <r>
    <n v="117"/>
    <s v="E"/>
    <s v="Ps1"/>
    <s v="Streptomyces"/>
    <x v="2"/>
    <n v="3"/>
    <n v="1.0069999999999999"/>
    <n v="1.3536666666666699"/>
    <s v="Yes"/>
    <m/>
  </r>
  <r>
    <n v="142"/>
    <s v="F"/>
    <s v="Ps2"/>
    <s v="Streptomyces"/>
    <x v="2"/>
    <n v="1"/>
    <n v="0.66"/>
    <n v="1.3536666666666699"/>
    <s v="Yes"/>
    <m/>
  </r>
  <r>
    <n v="143"/>
    <s v="F"/>
    <s v="Ps2"/>
    <s v="Streptomyces"/>
    <x v="2"/>
    <n v="2"/>
    <n v="0.34699999999999998"/>
    <n v="1.3536666666666699"/>
    <s v="No"/>
    <m/>
  </r>
  <r>
    <n v="144"/>
    <s v="F"/>
    <s v="Ps2"/>
    <s v="Streptomyces"/>
    <x v="2"/>
    <n v="3"/>
    <n v="0.56499999999999995"/>
    <n v="1.3536666666666699"/>
    <s v="No"/>
    <m/>
  </r>
  <r>
    <n v="171"/>
    <s v="G"/>
    <s v="Ps2"/>
    <s v="Streptomyces"/>
    <x v="2"/>
    <n v="3"/>
    <n v="0.30199999999999999"/>
    <n v="1.3536666666666699"/>
    <s v="No"/>
    <m/>
  </r>
  <r>
    <n v="196"/>
    <s v="H"/>
    <s v="Ps1"/>
    <s v="Streptomyces"/>
    <x v="2"/>
    <n v="1"/>
    <n v="0.95"/>
    <n v="1.3536666666666699"/>
    <s v="Yes"/>
    <m/>
  </r>
  <r>
    <n v="197"/>
    <s v="H"/>
    <s v="Ps1"/>
    <s v="Streptomyces"/>
    <x v="2"/>
    <n v="2"/>
    <n v="1.0009999999999999"/>
    <n v="1.3536666666666699"/>
    <s v="Yes"/>
    <m/>
  </r>
  <r>
    <n v="198"/>
    <s v="H"/>
    <s v="Ps1"/>
    <s v="Streptomyces"/>
    <x v="2"/>
    <n v="3"/>
    <n v="1.2569999999999999"/>
    <n v="1.3536666666666699"/>
    <s v="Yes"/>
    <m/>
  </r>
  <r>
    <n v="224"/>
    <s v="I"/>
    <s v="Ps2"/>
    <s v="Streptomyces"/>
    <x v="2"/>
    <n v="2"/>
    <n v="0.625"/>
    <n v="1.3536666666666699"/>
    <s v="Yes"/>
    <m/>
  </r>
  <r>
    <n v="225"/>
    <s v="I"/>
    <s v="Ps2"/>
    <s v="Streptomyces"/>
    <x v="2"/>
    <n v="3"/>
    <n v="0.88200000000000001"/>
    <n v="1.3536666666666699"/>
    <s v="Yes"/>
    <m/>
  </r>
  <r>
    <n v="250"/>
    <s v="J"/>
    <s v="Ps2"/>
    <s v="Streptomyces"/>
    <x v="2"/>
    <n v="1"/>
    <n v="1.1080000000000001"/>
    <n v="1.3536666666666699"/>
    <s v="Yes"/>
    <m/>
  </r>
  <r>
    <n v="251"/>
    <s v="J"/>
    <s v="Ps2"/>
    <s v="Streptomyces"/>
    <x v="2"/>
    <n v="2"/>
    <n v="0.60099999999999998"/>
    <n v="1.3536666666666699"/>
    <s v="Yes"/>
    <m/>
  </r>
  <r>
    <n v="252"/>
    <s v="J"/>
    <s v="Ps2"/>
    <s v="Streptomyces"/>
    <x v="2"/>
    <n v="3"/>
    <n v="1.028"/>
    <n v="1.3536666666666699"/>
    <s v="Yes"/>
    <m/>
  </r>
  <r>
    <n v="277"/>
    <s v="K"/>
    <s v="Ps1"/>
    <s v="Streptomyces"/>
    <x v="2"/>
    <n v="1"/>
    <n v="1.28"/>
    <n v="1.3536666666666699"/>
    <s v="Yes"/>
    <m/>
  </r>
  <r>
    <n v="278"/>
    <s v="K"/>
    <s v="Ps1"/>
    <s v="Streptomyces"/>
    <x v="2"/>
    <n v="2"/>
    <n v="1.466"/>
    <n v="1.3536666666666699"/>
    <s v="Yes"/>
    <m/>
  </r>
  <r>
    <n v="279"/>
    <s v="K"/>
    <s v="Ps1"/>
    <s v="Streptomyces"/>
    <x v="2"/>
    <n v="3"/>
    <n v="1.1919999999999999"/>
    <n v="1.3536666666666699"/>
    <s v="Yes"/>
    <m/>
  </r>
  <r>
    <n v="304"/>
    <s v="L"/>
    <s v="Ps2"/>
    <s v="Streptomyces"/>
    <x v="2"/>
    <n v="1"/>
    <n v="0.56399999999999995"/>
    <n v="1.3536666666666699"/>
    <s v="No"/>
    <m/>
  </r>
  <r>
    <n v="305"/>
    <s v="L"/>
    <s v="Ps2"/>
    <s v="Streptomyces"/>
    <x v="2"/>
    <n v="2"/>
    <n v="0.70599999999999996"/>
    <n v="1.3536666666666699"/>
    <s v="No"/>
    <m/>
  </r>
  <r>
    <n v="306"/>
    <s v="L"/>
    <s v="Ps2"/>
    <s v="Streptomyces"/>
    <x v="2"/>
    <n v="3"/>
    <n v="0.73799999999999999"/>
    <n v="1.3536666666666699"/>
    <s v="Yes"/>
    <m/>
  </r>
  <r>
    <n v="331"/>
    <s v="M"/>
    <s v="Ps2"/>
    <s v="Streptomyces"/>
    <x v="2"/>
    <n v="1"/>
    <n v="0.60799999999999998"/>
    <n v="1.3536666666666699"/>
    <s v="Yes"/>
    <m/>
  </r>
  <r>
    <n v="332"/>
    <s v="M"/>
    <s v="Ps2"/>
    <s v="Streptomyces"/>
    <x v="2"/>
    <n v="2"/>
    <n v="0.64300000000000002"/>
    <n v="1.3536666666666699"/>
    <s v="Yes"/>
    <m/>
  </r>
  <r>
    <n v="333"/>
    <s v="M"/>
    <s v="Ps2"/>
    <s v="Streptomyces"/>
    <x v="2"/>
    <n v="3"/>
    <n v="0.79100000000000004"/>
    <n v="1.3536666666666699"/>
    <s v="Yes"/>
    <m/>
  </r>
  <r>
    <n v="358"/>
    <s v="N"/>
    <s v="Ps1"/>
    <s v="Streptomyces"/>
    <x v="2"/>
    <n v="1"/>
    <n v="0.94"/>
    <n v="1.3536666666666699"/>
    <s v="Yes"/>
    <m/>
  </r>
  <r>
    <n v="359"/>
    <s v="N"/>
    <s v="Ps1"/>
    <s v="Streptomyces"/>
    <x v="2"/>
    <n v="2"/>
    <n v="0.93100000000000005"/>
    <n v="1.3536666666666699"/>
    <s v="Yes"/>
    <m/>
  </r>
  <r>
    <n v="360"/>
    <s v="N"/>
    <s v="Ps1"/>
    <s v="Streptomyces"/>
    <x v="2"/>
    <n v="3"/>
    <n v="0.79"/>
    <n v="1.3536666666666699"/>
    <s v="Yes"/>
    <m/>
  </r>
  <r>
    <n v="385"/>
    <s v="Ø"/>
    <s v="Ps2"/>
    <s v="Streptomyces"/>
    <x v="2"/>
    <n v="1"/>
    <n v="0.496"/>
    <n v="1.3536666666666699"/>
    <s v="Yes"/>
    <m/>
  </r>
  <r>
    <n v="386"/>
    <s v="Ø"/>
    <s v="Ps2"/>
    <s v="Streptomyces"/>
    <x v="2"/>
    <n v="2"/>
    <n v="0.85799999999999998"/>
    <n v="1.3536666666666699"/>
    <s v="No"/>
    <m/>
  </r>
  <r>
    <n v="387"/>
    <s v="Ø"/>
    <s v="Ps2"/>
    <s v="Streptomyces"/>
    <x v="2"/>
    <n v="3"/>
    <n v="0.86699999999999999"/>
    <n v="1.3536666666666699"/>
    <s v="No"/>
    <m/>
  </r>
  <r>
    <n v="412"/>
    <s v="P"/>
    <s v="Ps1"/>
    <s v="Streptomyces"/>
    <x v="2"/>
    <n v="1"/>
    <n v="0.57299999999999995"/>
    <n v="1.3536666666666699"/>
    <s v="Yes"/>
    <m/>
  </r>
  <r>
    <n v="413"/>
    <s v="P"/>
    <s v="Ps1"/>
    <s v="Streptomyces"/>
    <x v="2"/>
    <n v="2"/>
    <n v="0.72599999999999998"/>
    <n v="1.3536666666666699"/>
    <s v="Yes"/>
    <m/>
  </r>
  <r>
    <n v="414"/>
    <s v="P"/>
    <s v="Ps1"/>
    <s v="Streptomyces"/>
    <x v="2"/>
    <n v="3"/>
    <n v="0.52800000000000002"/>
    <n v="1.3536666666666699"/>
    <s v="Yes"/>
    <m/>
  </r>
  <r>
    <n v="439"/>
    <s v="Q"/>
    <s v="Ps1"/>
    <s v="Streptomyces"/>
    <x v="2"/>
    <n v="1"/>
    <n v="1.0629999999999999"/>
    <n v="1.3536666666666699"/>
    <s v="Yes"/>
    <m/>
  </r>
  <r>
    <n v="440"/>
    <s v="Q"/>
    <s v="Ps1"/>
    <s v="Streptomyces"/>
    <x v="2"/>
    <n v="2"/>
    <n v="1.0409999999999999"/>
    <n v="1.3536666666666699"/>
    <s v="Yes"/>
    <m/>
  </r>
  <r>
    <n v="441"/>
    <s v="Q"/>
    <s v="Ps1"/>
    <s v="Streptomyces"/>
    <x v="2"/>
    <n v="3"/>
    <n v="0.96899999999999997"/>
    <n v="1.3536666666666699"/>
    <s v="Yes"/>
    <m/>
  </r>
  <r>
    <n v="467"/>
    <s v="R"/>
    <s v="unknown"/>
    <s v="Streptomyces"/>
    <x v="2"/>
    <n v="2"/>
    <n v="1.0449999999999999"/>
    <n v="1.3536666666666699"/>
    <s v="Yes"/>
    <m/>
  </r>
  <r>
    <n v="468"/>
    <s v="R"/>
    <s v="unknown"/>
    <s v="Streptomyces"/>
    <x v="2"/>
    <n v="3"/>
    <n v="0.64800000000000002"/>
    <n v="1.3536666666666699"/>
    <s v="Yes"/>
    <m/>
  </r>
  <r>
    <n v="493"/>
    <s v="S"/>
    <s v="Ps1"/>
    <s v="Streptomyces"/>
    <x v="2"/>
    <n v="1"/>
    <n v="0.91"/>
    <n v="1.3536666666666699"/>
    <s v="Yes"/>
    <m/>
  </r>
  <r>
    <n v="494"/>
    <s v="S"/>
    <s v="Ps1"/>
    <s v="Streptomyces"/>
    <x v="2"/>
    <n v="2"/>
    <n v="1.3819999999999999"/>
    <n v="1.3536666666666699"/>
    <s v="Yes"/>
    <m/>
  </r>
  <r>
    <n v="495"/>
    <s v="S"/>
    <s v="Ps1"/>
    <s v="Streptomyces"/>
    <x v="2"/>
    <n v="3"/>
    <n v="1.603"/>
    <n v="1.3536666666666699"/>
    <s v="Yes"/>
    <m/>
  </r>
  <r>
    <n v="7"/>
    <s v="A"/>
    <s v="Ps2"/>
    <s v="Streptomyces"/>
    <x v="2"/>
    <n v="1"/>
    <s v="NA"/>
    <s v="NA"/>
    <s v="NA"/>
    <s v="Unscorable: multiple overlapping colonies visible, Fiji cannot discriminate between to measure"/>
  </r>
  <r>
    <n v="36"/>
    <s v="B"/>
    <s v="Ps2"/>
    <s v="Streptomyces"/>
    <x v="2"/>
    <n v="3"/>
    <s v="NA"/>
    <s v="NA"/>
    <s v="NA"/>
    <s v="Plate was unscorable, so excluded"/>
  </r>
  <r>
    <n v="169"/>
    <s v="G"/>
    <s v="Ps2"/>
    <s v="Streptomyces"/>
    <x v="2"/>
    <n v="1"/>
    <s v="NA"/>
    <s v="NA"/>
    <s v="NA"/>
    <s v="Plate was unscorable, so excluded"/>
  </r>
  <r>
    <n v="170"/>
    <s v="G"/>
    <s v="Ps2"/>
    <s v="Streptomyces"/>
    <x v="2"/>
    <n v="2"/>
    <s v="NA"/>
    <s v="NA"/>
    <s v="NA"/>
    <s v="Plate was unscorable, so excluded"/>
  </r>
  <r>
    <n v="223"/>
    <s v="I"/>
    <s v="Ps2"/>
    <s v="Streptomyces"/>
    <x v="2"/>
    <n v="1"/>
    <s v="NA"/>
    <s v="NA"/>
    <s v="NA"/>
    <s v="Plate excluded : replicate lawn failed to grow, assay not set up"/>
  </r>
  <r>
    <n v="466"/>
    <s v="R"/>
    <s v="unknown"/>
    <s v="Streptomyces"/>
    <x v="2"/>
    <n v="1"/>
    <s v="NA"/>
    <s v="NA"/>
    <s v="NA"/>
    <s v="Plate was unscorable, so excluded"/>
  </r>
  <r>
    <n v="10"/>
    <s v="A"/>
    <s v="Ps2"/>
    <s v="Streptomyces"/>
    <x v="3"/>
    <n v="1"/>
    <n v="0.67600000000000005"/>
    <n v="1.206"/>
    <s v="No"/>
    <m/>
  </r>
  <r>
    <n v="11"/>
    <s v="A"/>
    <s v="Ps2"/>
    <s v="Streptomyces"/>
    <x v="3"/>
    <n v="2"/>
    <n v="0.60599999999999998"/>
    <n v="1.206"/>
    <s v="No"/>
    <m/>
  </r>
  <r>
    <n v="12"/>
    <s v="A"/>
    <s v="Ps2"/>
    <s v="Streptomyces"/>
    <x v="3"/>
    <n v="3"/>
    <n v="0.83"/>
    <n v="1.206"/>
    <s v="No"/>
    <m/>
  </r>
  <r>
    <n v="37"/>
    <s v="B"/>
    <s v="Ps2"/>
    <s v="Streptomyces"/>
    <x v="3"/>
    <n v="1"/>
    <n v="0.59299999999999997"/>
    <n v="1.206"/>
    <s v="No"/>
    <m/>
  </r>
  <r>
    <n v="38"/>
    <s v="B"/>
    <s v="Ps2"/>
    <s v="Streptomyces"/>
    <x v="3"/>
    <n v="2"/>
    <n v="0.81100000000000005"/>
    <n v="1.206"/>
    <s v="Yes"/>
    <m/>
  </r>
  <r>
    <n v="64"/>
    <s v="C"/>
    <s v="Ps2"/>
    <s v="Streptomyces"/>
    <x v="3"/>
    <n v="1"/>
    <n v="1.0720000000000001"/>
    <n v="1.206"/>
    <s v="No"/>
    <m/>
  </r>
  <r>
    <n v="65"/>
    <s v="C"/>
    <s v="Ps2"/>
    <s v="Streptomyces"/>
    <x v="3"/>
    <n v="2"/>
    <n v="0.66500000000000004"/>
    <n v="1.206"/>
    <s v="No"/>
    <m/>
  </r>
  <r>
    <n v="66"/>
    <s v="C"/>
    <s v="Ps2"/>
    <s v="Streptomyces"/>
    <x v="3"/>
    <n v="3"/>
    <n v="1.0940000000000001"/>
    <n v="1.206"/>
    <s v="Yes"/>
    <m/>
  </r>
  <r>
    <n v="91"/>
    <s v="D"/>
    <s v="Ps2"/>
    <s v="Streptomyces"/>
    <x v="3"/>
    <n v="1"/>
    <n v="0.60199999999999998"/>
    <n v="1.206"/>
    <s v="Yes"/>
    <m/>
  </r>
  <r>
    <n v="92"/>
    <s v="D"/>
    <s v="Ps2"/>
    <s v="Streptomyces"/>
    <x v="3"/>
    <n v="2"/>
    <n v="0.54400000000000004"/>
    <n v="1.206"/>
    <s v="No"/>
    <m/>
  </r>
  <r>
    <n v="93"/>
    <s v="D"/>
    <s v="Ps2"/>
    <s v="Streptomyces"/>
    <x v="3"/>
    <n v="3"/>
    <n v="0.69199999999999995"/>
    <n v="1.206"/>
    <s v="Yes"/>
    <m/>
  </r>
  <r>
    <n v="118"/>
    <s v="E"/>
    <s v="Ps1"/>
    <s v="Streptomyces"/>
    <x v="3"/>
    <n v="1"/>
    <n v="0.82299999999999995"/>
    <n v="1.206"/>
    <s v="No"/>
    <m/>
  </r>
  <r>
    <n v="119"/>
    <s v="E"/>
    <s v="Ps1"/>
    <s v="Streptomyces"/>
    <x v="3"/>
    <n v="2"/>
    <n v="1.1359999999999999"/>
    <n v="1.206"/>
    <s v="No"/>
    <m/>
  </r>
  <r>
    <n v="120"/>
    <s v="E"/>
    <s v="Ps1"/>
    <s v="Streptomyces"/>
    <x v="3"/>
    <n v="3"/>
    <n v="0.94599999999999995"/>
    <n v="1.206"/>
    <s v="No"/>
    <m/>
  </r>
  <r>
    <n v="145"/>
    <s v="F"/>
    <s v="Ps2"/>
    <s v="Streptomyces"/>
    <x v="3"/>
    <n v="1"/>
    <n v="0.41399999999999998"/>
    <n v="1.206"/>
    <s v="No"/>
    <m/>
  </r>
  <r>
    <n v="146"/>
    <s v="F"/>
    <s v="Ps2"/>
    <s v="Streptomyces"/>
    <x v="3"/>
    <n v="2"/>
    <n v="0.375"/>
    <n v="1.206"/>
    <s v="No"/>
    <m/>
  </r>
  <r>
    <n v="147"/>
    <s v="F"/>
    <s v="Ps2"/>
    <s v="Streptomyces"/>
    <x v="3"/>
    <n v="3"/>
    <n v="0.79800000000000004"/>
    <n v="1.206"/>
    <s v="No"/>
    <m/>
  </r>
  <r>
    <n v="174"/>
    <s v="G"/>
    <s v="Ps2"/>
    <s v="Streptomyces"/>
    <x v="3"/>
    <n v="3"/>
    <n v="0"/>
    <n v="1.206"/>
    <s v="No"/>
    <m/>
  </r>
  <r>
    <n v="199"/>
    <s v="H"/>
    <s v="Ps1"/>
    <s v="Streptomyces"/>
    <x v="3"/>
    <n v="1"/>
    <n v="0.59199999999999997"/>
    <n v="1.206"/>
    <s v="No"/>
    <m/>
  </r>
  <r>
    <n v="200"/>
    <s v="H"/>
    <s v="Ps1"/>
    <s v="Streptomyces"/>
    <x v="3"/>
    <n v="2"/>
    <n v="0.77100000000000002"/>
    <n v="1.206"/>
    <s v="Yes"/>
    <m/>
  </r>
  <r>
    <n v="201"/>
    <s v="H"/>
    <s v="Ps1"/>
    <s v="Streptomyces"/>
    <x v="3"/>
    <n v="3"/>
    <n v="1.107"/>
    <n v="1.206"/>
    <s v="No"/>
    <m/>
  </r>
  <r>
    <n v="227"/>
    <s v="I"/>
    <s v="Ps2"/>
    <s v="Streptomyces"/>
    <x v="3"/>
    <n v="2"/>
    <n v="0.8"/>
    <n v="1.206"/>
    <s v="No"/>
    <m/>
  </r>
  <r>
    <n v="228"/>
    <s v="I"/>
    <s v="Ps2"/>
    <s v="Streptomyces"/>
    <x v="3"/>
    <n v="3"/>
    <n v="1.2350000000000001"/>
    <n v="1.206"/>
    <s v="No"/>
    <m/>
  </r>
  <r>
    <n v="253"/>
    <s v="J"/>
    <s v="Ps2"/>
    <s v="Streptomyces"/>
    <x v="3"/>
    <n v="1"/>
    <n v="0.78900000000000003"/>
    <n v="1.206"/>
    <s v="No"/>
    <m/>
  </r>
  <r>
    <n v="254"/>
    <s v="J"/>
    <s v="Ps2"/>
    <s v="Streptomyces"/>
    <x v="3"/>
    <n v="2"/>
    <n v="0.37"/>
    <n v="1.206"/>
    <s v="No"/>
    <m/>
  </r>
  <r>
    <n v="255"/>
    <s v="J"/>
    <s v="Ps2"/>
    <s v="Streptomyces"/>
    <x v="3"/>
    <n v="3"/>
    <n v="0.69699999999999995"/>
    <n v="1.206"/>
    <s v="No"/>
    <m/>
  </r>
  <r>
    <n v="280"/>
    <s v="K"/>
    <s v="Ps1"/>
    <s v="Streptomyces"/>
    <x v="3"/>
    <n v="1"/>
    <n v="1.4119999999999999"/>
    <n v="1.206"/>
    <s v="Yes"/>
    <m/>
  </r>
  <r>
    <n v="281"/>
    <s v="K"/>
    <s v="Ps1"/>
    <s v="Streptomyces"/>
    <x v="3"/>
    <n v="2"/>
    <n v="1.3779999999999999"/>
    <n v="1.206"/>
    <s v="No"/>
    <m/>
  </r>
  <r>
    <n v="282"/>
    <s v="K"/>
    <s v="Ps1"/>
    <s v="Streptomyces"/>
    <x v="3"/>
    <n v="3"/>
    <n v="1.016"/>
    <n v="1.206"/>
    <s v="No"/>
    <m/>
  </r>
  <r>
    <n v="307"/>
    <s v="L"/>
    <s v="Ps2"/>
    <s v="Streptomyces"/>
    <x v="3"/>
    <n v="1"/>
    <n v="0.5"/>
    <n v="1.206"/>
    <s v="No"/>
    <m/>
  </r>
  <r>
    <n v="308"/>
    <s v="L"/>
    <s v="Ps2"/>
    <s v="Streptomyces"/>
    <x v="3"/>
    <n v="2"/>
    <n v="0.54300000000000004"/>
    <n v="1.206"/>
    <s v="No"/>
    <m/>
  </r>
  <r>
    <n v="309"/>
    <s v="L"/>
    <s v="Ps2"/>
    <s v="Streptomyces"/>
    <x v="3"/>
    <n v="3"/>
    <n v="0.55200000000000005"/>
    <n v="1.206"/>
    <s v="No"/>
    <m/>
  </r>
  <r>
    <n v="334"/>
    <s v="M"/>
    <s v="Ps2"/>
    <s v="Streptomyces"/>
    <x v="3"/>
    <n v="1"/>
    <n v="0.499"/>
    <n v="1.206"/>
    <s v="No"/>
    <m/>
  </r>
  <r>
    <n v="335"/>
    <s v="M"/>
    <s v="Ps2"/>
    <s v="Streptomyces"/>
    <x v="3"/>
    <n v="2"/>
    <n v="0.438"/>
    <n v="1.206"/>
    <s v="Yes"/>
    <m/>
  </r>
  <r>
    <n v="336"/>
    <s v="M"/>
    <s v="Ps2"/>
    <s v="Streptomyces"/>
    <x v="3"/>
    <n v="3"/>
    <n v="0.28499999999999998"/>
    <n v="1.206"/>
    <s v="No"/>
    <m/>
  </r>
  <r>
    <n v="361"/>
    <s v="N"/>
    <s v="Ps1"/>
    <s v="Streptomyces"/>
    <x v="3"/>
    <n v="1"/>
    <n v="1.0209999999999999"/>
    <n v="1.206"/>
    <s v="Yes"/>
    <m/>
  </r>
  <r>
    <n v="362"/>
    <s v="N"/>
    <s v="Ps1"/>
    <s v="Streptomyces"/>
    <x v="3"/>
    <n v="2"/>
    <n v="0.70599999999999996"/>
    <n v="1.206"/>
    <s v="No"/>
    <m/>
  </r>
  <r>
    <n v="363"/>
    <s v="N"/>
    <s v="Ps1"/>
    <s v="Streptomyces"/>
    <x v="3"/>
    <n v="3"/>
    <n v="1.361"/>
    <n v="1.206"/>
    <s v="No"/>
    <m/>
  </r>
  <r>
    <n v="388"/>
    <s v="Ø"/>
    <s v="Ps2"/>
    <s v="Streptomyces"/>
    <x v="3"/>
    <n v="1"/>
    <n v="0.61099999999999999"/>
    <n v="1.206"/>
    <s v="Yes"/>
    <m/>
  </r>
  <r>
    <n v="389"/>
    <s v="Ø"/>
    <s v="Ps2"/>
    <s v="Streptomyces"/>
    <x v="3"/>
    <n v="2"/>
    <n v="0.51100000000000001"/>
    <n v="1.206"/>
    <s v="No"/>
    <m/>
  </r>
  <r>
    <n v="390"/>
    <s v="Ø"/>
    <s v="Ps2"/>
    <s v="Streptomyces"/>
    <x v="3"/>
    <n v="3"/>
    <n v="0.47399999999999998"/>
    <n v="1.206"/>
    <s v="No"/>
    <m/>
  </r>
  <r>
    <n v="415"/>
    <s v="P"/>
    <s v="Ps1"/>
    <s v="Streptomyces"/>
    <x v="3"/>
    <n v="1"/>
    <n v="0.80300000000000005"/>
    <n v="1.206"/>
    <s v="Yes"/>
    <m/>
  </r>
  <r>
    <n v="416"/>
    <s v="P"/>
    <s v="Ps1"/>
    <s v="Streptomyces"/>
    <x v="3"/>
    <n v="2"/>
    <n v="0.80800000000000005"/>
    <n v="1.206"/>
    <s v="Yes"/>
    <m/>
  </r>
  <r>
    <n v="417"/>
    <s v="P"/>
    <s v="Ps1"/>
    <s v="Streptomyces"/>
    <x v="3"/>
    <n v="3"/>
    <n v="0.86599999999999999"/>
    <n v="1.206"/>
    <s v="Yes"/>
    <m/>
  </r>
  <r>
    <n v="442"/>
    <s v="Q"/>
    <s v="Ps1"/>
    <s v="Streptomyces"/>
    <x v="3"/>
    <n v="1"/>
    <n v="0.94599999999999995"/>
    <n v="1.206"/>
    <s v="Yes"/>
    <m/>
  </r>
  <r>
    <n v="443"/>
    <s v="Q"/>
    <s v="Ps1"/>
    <s v="Streptomyces"/>
    <x v="3"/>
    <n v="2"/>
    <n v="0.97399999999999998"/>
    <n v="1.206"/>
    <s v="Yes"/>
    <m/>
  </r>
  <r>
    <n v="444"/>
    <s v="Q"/>
    <s v="Ps1"/>
    <s v="Streptomyces"/>
    <x v="3"/>
    <n v="3"/>
    <n v="0.753"/>
    <n v="1.206"/>
    <s v="No"/>
    <m/>
  </r>
  <r>
    <n v="470"/>
    <s v="R"/>
    <s v="unknown"/>
    <s v="Streptomyces"/>
    <x v="3"/>
    <n v="2"/>
    <n v="0.40600000000000003"/>
    <n v="1.206"/>
    <s v="No"/>
    <m/>
  </r>
  <r>
    <n v="471"/>
    <s v="R"/>
    <s v="unknown"/>
    <s v="Streptomyces"/>
    <x v="3"/>
    <n v="3"/>
    <n v="0"/>
    <n v="1.206"/>
    <s v="No"/>
    <m/>
  </r>
  <r>
    <n v="496"/>
    <s v="S"/>
    <s v="Ps1"/>
    <s v="Streptomyces"/>
    <x v="3"/>
    <n v="1"/>
    <n v="0.47599999999999998"/>
    <n v="1.206"/>
    <s v="Yes"/>
    <m/>
  </r>
  <r>
    <n v="497"/>
    <s v="S"/>
    <s v="Ps1"/>
    <s v="Streptomyces"/>
    <x v="3"/>
    <n v="2"/>
    <n v="0.98799999999999999"/>
    <n v="1.206"/>
    <s v="Yes"/>
    <m/>
  </r>
  <r>
    <n v="498"/>
    <s v="S"/>
    <s v="Ps1"/>
    <s v="Streptomyces"/>
    <x v="3"/>
    <n v="3"/>
    <n v="1.3120000000000001"/>
    <n v="1.206"/>
    <s v="Yes"/>
    <m/>
  </r>
  <r>
    <n v="39"/>
    <s v="B"/>
    <s v="Ps2"/>
    <s v="Streptomyces"/>
    <x v="3"/>
    <n v="3"/>
    <s v="NA"/>
    <s v="NA"/>
    <s v="NA"/>
    <s v="Plate was unscorable, so excluded"/>
  </r>
  <r>
    <n v="172"/>
    <s v="G"/>
    <s v="Ps2"/>
    <s v="Streptomyces"/>
    <x v="3"/>
    <n v="1"/>
    <s v="NA"/>
    <s v="NA"/>
    <s v="NA"/>
    <s v="Plate was unscorable, so excluded"/>
  </r>
  <r>
    <n v="173"/>
    <s v="G"/>
    <s v="Ps2"/>
    <s v="Streptomyces"/>
    <x v="3"/>
    <n v="2"/>
    <s v="NA"/>
    <s v="NA"/>
    <s v="NA"/>
    <s v="Plate was unscorable, so excluded"/>
  </r>
  <r>
    <n v="226"/>
    <s v="I"/>
    <s v="Ps2"/>
    <s v="Streptomyces"/>
    <x v="3"/>
    <n v="1"/>
    <s v="NA"/>
    <s v="NA"/>
    <s v="NA"/>
    <s v="Plate excluded : replicate lawn failed to grow, assay not set up"/>
  </r>
  <r>
    <n v="469"/>
    <s v="R"/>
    <s v="unknown"/>
    <s v="Streptomyces"/>
    <x v="3"/>
    <n v="1"/>
    <s v="NA"/>
    <s v="NA"/>
    <s v="NA"/>
    <s v="Plate was unscorable, so excluded"/>
  </r>
  <r>
    <n v="13"/>
    <s v="A"/>
    <s v="Ps2"/>
    <s v="Streptomyces"/>
    <x v="4"/>
    <n v="1"/>
    <n v="0.68700000000000006"/>
    <n v="0.94399999999999995"/>
    <s v="Yes"/>
    <m/>
  </r>
  <r>
    <n v="15"/>
    <s v="A"/>
    <s v="Ps2"/>
    <s v="Streptomyces"/>
    <x v="4"/>
    <n v="3"/>
    <n v="1.117"/>
    <n v="0.94399999999999995"/>
    <s v="Yes"/>
    <m/>
  </r>
  <r>
    <n v="40"/>
    <s v="B"/>
    <s v="Ps2"/>
    <s v="Streptomyces"/>
    <x v="4"/>
    <n v="1"/>
    <n v="0.52400000000000002"/>
    <n v="0.94399999999999995"/>
    <s v="Yes"/>
    <m/>
  </r>
  <r>
    <n v="41"/>
    <s v="B"/>
    <s v="Ps2"/>
    <s v="Streptomyces"/>
    <x v="4"/>
    <n v="2"/>
    <n v="0.68700000000000006"/>
    <n v="0.94399999999999995"/>
    <s v="Yes"/>
    <m/>
  </r>
  <r>
    <n v="67"/>
    <s v="C"/>
    <s v="Ps2"/>
    <s v="Streptomyces"/>
    <x v="4"/>
    <n v="1"/>
    <n v="0.68899999999999995"/>
    <n v="0.94399999999999995"/>
    <s v="Yes"/>
    <m/>
  </r>
  <r>
    <n v="68"/>
    <s v="C"/>
    <s v="Ps2"/>
    <s v="Streptomyces"/>
    <x v="4"/>
    <n v="2"/>
    <n v="0.751"/>
    <n v="0.94399999999999995"/>
    <s v="Yes"/>
    <m/>
  </r>
  <r>
    <n v="69"/>
    <s v="C"/>
    <s v="Ps2"/>
    <s v="Streptomyces"/>
    <x v="4"/>
    <n v="3"/>
    <n v="0.79"/>
    <n v="0.94399999999999995"/>
    <s v="Yes"/>
    <m/>
  </r>
  <r>
    <n v="94"/>
    <s v="D"/>
    <s v="Ps2"/>
    <s v="Streptomyces"/>
    <x v="4"/>
    <n v="1"/>
    <n v="0.79500000000000004"/>
    <n v="0.94399999999999995"/>
    <s v="Yes"/>
    <m/>
  </r>
  <r>
    <n v="95"/>
    <s v="D"/>
    <s v="Ps2"/>
    <s v="Streptomyces"/>
    <x v="4"/>
    <n v="2"/>
    <n v="0.9"/>
    <n v="0.94399999999999995"/>
    <s v="Yes"/>
    <m/>
  </r>
  <r>
    <n v="96"/>
    <s v="D"/>
    <s v="Ps2"/>
    <s v="Streptomyces"/>
    <x v="4"/>
    <n v="3"/>
    <n v="0.88800000000000001"/>
    <n v="0.94399999999999995"/>
    <s v="Yes"/>
    <m/>
  </r>
  <r>
    <n v="121"/>
    <s v="E"/>
    <s v="Ps1"/>
    <s v="Streptomyces"/>
    <x v="4"/>
    <n v="1"/>
    <n v="0.87"/>
    <n v="0.94399999999999995"/>
    <s v="Yes"/>
    <m/>
  </r>
  <r>
    <n v="122"/>
    <s v="E"/>
    <s v="Ps1"/>
    <s v="Streptomyces"/>
    <x v="4"/>
    <n v="2"/>
    <n v="1.216"/>
    <n v="0.94399999999999995"/>
    <s v="Yes"/>
    <m/>
  </r>
  <r>
    <n v="123"/>
    <s v="E"/>
    <s v="Ps1"/>
    <s v="Streptomyces"/>
    <x v="4"/>
    <n v="3"/>
    <n v="1.0009999999999999"/>
    <n v="0.94399999999999995"/>
    <s v="Yes"/>
    <m/>
  </r>
  <r>
    <n v="148"/>
    <s v="F"/>
    <s v="Ps2"/>
    <s v="Streptomyces"/>
    <x v="4"/>
    <n v="1"/>
    <n v="0.58699999999999997"/>
    <n v="0.94399999999999995"/>
    <s v="Yes"/>
    <m/>
  </r>
  <r>
    <n v="149"/>
    <s v="F"/>
    <s v="Ps2"/>
    <s v="Streptomyces"/>
    <x v="4"/>
    <n v="2"/>
    <n v="0.68500000000000005"/>
    <n v="0.94399999999999995"/>
    <s v="Yes"/>
    <m/>
  </r>
  <r>
    <n v="150"/>
    <s v="F"/>
    <s v="Ps2"/>
    <s v="Streptomyces"/>
    <x v="4"/>
    <n v="3"/>
    <n v="0.879"/>
    <n v="0.94399999999999995"/>
    <s v="Yes"/>
    <m/>
  </r>
  <r>
    <n v="177"/>
    <s v="G"/>
    <s v="Ps2"/>
    <s v="Streptomyces"/>
    <x v="4"/>
    <n v="3"/>
    <n v="0.41599999999999998"/>
    <n v="0.94399999999999995"/>
    <s v="Yes"/>
    <m/>
  </r>
  <r>
    <n v="202"/>
    <s v="H"/>
    <s v="Ps1"/>
    <s v="Streptomyces"/>
    <x v="4"/>
    <n v="1"/>
    <n v="0.749"/>
    <n v="0.94399999999999995"/>
    <s v="Yes"/>
    <m/>
  </r>
  <r>
    <n v="203"/>
    <s v="H"/>
    <s v="Ps1"/>
    <s v="Streptomyces"/>
    <x v="4"/>
    <n v="2"/>
    <n v="0.38200000000000001"/>
    <n v="0.94399999999999995"/>
    <s v="Yes"/>
    <m/>
  </r>
  <r>
    <n v="204"/>
    <s v="H"/>
    <s v="Ps1"/>
    <s v="Streptomyces"/>
    <x v="4"/>
    <n v="3"/>
    <n v="1.1439999999999999"/>
    <n v="0.94399999999999995"/>
    <s v="Yes"/>
    <m/>
  </r>
  <r>
    <n v="230"/>
    <s v="I"/>
    <s v="Ps2"/>
    <s v="Streptomyces"/>
    <x v="4"/>
    <n v="2"/>
    <n v="0.76100000000000001"/>
    <n v="0.94399999999999995"/>
    <s v="Yes"/>
    <m/>
  </r>
  <r>
    <n v="231"/>
    <s v="I"/>
    <s v="Ps2"/>
    <s v="Streptomyces"/>
    <x v="4"/>
    <n v="3"/>
    <n v="1.167"/>
    <n v="0.94399999999999995"/>
    <s v="Yes"/>
    <m/>
  </r>
  <r>
    <n v="256"/>
    <s v="J"/>
    <s v="Ps2"/>
    <s v="Streptomyces"/>
    <x v="4"/>
    <n v="1"/>
    <n v="0.73499999999999999"/>
    <n v="0.94399999999999995"/>
    <s v="Yes"/>
    <m/>
  </r>
  <r>
    <n v="257"/>
    <s v="J"/>
    <s v="Ps2"/>
    <s v="Streptomyces"/>
    <x v="4"/>
    <n v="2"/>
    <n v="0.68300000000000005"/>
    <n v="0.94399999999999995"/>
    <s v="Yes"/>
    <m/>
  </r>
  <r>
    <n v="258"/>
    <s v="J"/>
    <s v="Ps2"/>
    <s v="Streptomyces"/>
    <x v="4"/>
    <n v="3"/>
    <n v="0.879"/>
    <n v="0.94399999999999995"/>
    <s v="Yes"/>
    <m/>
  </r>
  <r>
    <n v="283"/>
    <s v="K"/>
    <s v="Ps1"/>
    <s v="Streptomyces"/>
    <x v="4"/>
    <n v="1"/>
    <n v="1.093"/>
    <n v="0.94399999999999995"/>
    <s v="Yes"/>
    <m/>
  </r>
  <r>
    <n v="284"/>
    <s v="K"/>
    <s v="Ps1"/>
    <s v="Streptomyces"/>
    <x v="4"/>
    <n v="2"/>
    <n v="1.4550000000000001"/>
    <n v="0.94399999999999995"/>
    <s v="Yes"/>
    <m/>
  </r>
  <r>
    <n v="285"/>
    <s v="K"/>
    <s v="Ps1"/>
    <s v="Streptomyces"/>
    <x v="4"/>
    <n v="3"/>
    <n v="1.1359999999999999"/>
    <n v="0.94399999999999995"/>
    <s v="Yes"/>
    <m/>
  </r>
  <r>
    <n v="310"/>
    <s v="L"/>
    <s v="Ps2"/>
    <s v="Streptomyces"/>
    <x v="4"/>
    <n v="1"/>
    <n v="0.77700000000000002"/>
    <n v="0.94399999999999995"/>
    <s v="Yes"/>
    <m/>
  </r>
  <r>
    <n v="311"/>
    <s v="L"/>
    <s v="Ps2"/>
    <s v="Streptomyces"/>
    <x v="4"/>
    <n v="2"/>
    <n v="0.68400000000000005"/>
    <n v="0.94399999999999995"/>
    <s v="Yes"/>
    <m/>
  </r>
  <r>
    <n v="312"/>
    <s v="L"/>
    <s v="Ps2"/>
    <s v="Streptomyces"/>
    <x v="4"/>
    <n v="3"/>
    <n v="0.63300000000000001"/>
    <n v="0.94399999999999995"/>
    <s v="Yes"/>
    <m/>
  </r>
  <r>
    <n v="337"/>
    <s v="M"/>
    <s v="Ps2"/>
    <s v="Streptomyces"/>
    <x v="4"/>
    <n v="1"/>
    <n v="0.66"/>
    <n v="0.94399999999999995"/>
    <s v="Yes"/>
    <m/>
  </r>
  <r>
    <n v="338"/>
    <s v="M"/>
    <s v="Ps2"/>
    <s v="Streptomyces"/>
    <x v="4"/>
    <n v="2"/>
    <n v="0.51700000000000002"/>
    <n v="0.94399999999999995"/>
    <s v="Yes"/>
    <m/>
  </r>
  <r>
    <n v="339"/>
    <s v="M"/>
    <s v="Ps2"/>
    <s v="Streptomyces"/>
    <x v="4"/>
    <n v="3"/>
    <n v="0.77500000000000002"/>
    <n v="0.94399999999999995"/>
    <s v="Yes"/>
    <m/>
  </r>
  <r>
    <n v="364"/>
    <s v="N"/>
    <s v="Ps1"/>
    <s v="Streptomyces"/>
    <x v="4"/>
    <n v="1"/>
    <n v="1.0449999999999999"/>
    <n v="0.94399999999999995"/>
    <s v="Yes"/>
    <m/>
  </r>
  <r>
    <n v="365"/>
    <s v="N"/>
    <s v="Ps1"/>
    <s v="Streptomyces"/>
    <x v="4"/>
    <n v="2"/>
    <n v="1.1040000000000001"/>
    <n v="0.94399999999999995"/>
    <s v="Yes"/>
    <m/>
  </r>
  <r>
    <n v="366"/>
    <s v="N"/>
    <s v="Ps1"/>
    <s v="Streptomyces"/>
    <x v="4"/>
    <n v="3"/>
    <n v="1.401"/>
    <n v="0.94399999999999995"/>
    <s v="Yes"/>
    <m/>
  </r>
  <r>
    <n v="391"/>
    <s v="Ø"/>
    <s v="Ps2"/>
    <s v="Streptomyces"/>
    <x v="4"/>
    <n v="1"/>
    <n v="0.77400000000000002"/>
    <n v="0.94399999999999995"/>
    <s v="Yes"/>
    <m/>
  </r>
  <r>
    <n v="392"/>
    <s v="Ø"/>
    <s v="Ps2"/>
    <s v="Streptomyces"/>
    <x v="4"/>
    <n v="2"/>
    <n v="0.68600000000000005"/>
    <n v="0.94399999999999995"/>
    <s v="Yes"/>
    <m/>
  </r>
  <r>
    <n v="393"/>
    <s v="Ø"/>
    <s v="Ps2"/>
    <s v="Streptomyces"/>
    <x v="4"/>
    <n v="3"/>
    <n v="0.84099999999999997"/>
    <n v="0.94399999999999995"/>
    <s v="Yes"/>
    <m/>
  </r>
  <r>
    <n v="418"/>
    <s v="P"/>
    <s v="Ps1"/>
    <s v="Streptomyces"/>
    <x v="4"/>
    <n v="1"/>
    <n v="0.745"/>
    <n v="0.94399999999999995"/>
    <s v="Yes"/>
    <m/>
  </r>
  <r>
    <n v="419"/>
    <s v="P"/>
    <s v="Ps1"/>
    <s v="Streptomyces"/>
    <x v="4"/>
    <n v="2"/>
    <n v="0.64400000000000002"/>
    <n v="0.94399999999999995"/>
    <s v="Yes"/>
    <m/>
  </r>
  <r>
    <n v="420"/>
    <s v="P"/>
    <s v="Ps1"/>
    <s v="Streptomyces"/>
    <x v="4"/>
    <n v="3"/>
    <n v="0.58699999999999997"/>
    <n v="0.94399999999999995"/>
    <s v="Yes"/>
    <m/>
  </r>
  <r>
    <n v="445"/>
    <s v="Q"/>
    <s v="Ps1"/>
    <s v="Streptomyces"/>
    <x v="4"/>
    <n v="1"/>
    <n v="1.099"/>
    <n v="0.94399999999999995"/>
    <s v="Yes"/>
    <m/>
  </r>
  <r>
    <n v="446"/>
    <s v="Q"/>
    <s v="Ps1"/>
    <s v="Streptomyces"/>
    <x v="4"/>
    <n v="2"/>
    <n v="1.21"/>
    <n v="0.94399999999999995"/>
    <s v="Yes"/>
    <m/>
  </r>
  <r>
    <n v="447"/>
    <s v="Q"/>
    <s v="Ps1"/>
    <s v="Streptomyces"/>
    <x v="4"/>
    <n v="3"/>
    <n v="1.002"/>
    <n v="0.94399999999999995"/>
    <s v="No"/>
    <m/>
  </r>
  <r>
    <n v="473"/>
    <s v="R"/>
    <s v="unknown"/>
    <s v="Streptomyces"/>
    <x v="4"/>
    <n v="2"/>
    <n v="0.84599999999999997"/>
    <n v="0.94399999999999995"/>
    <s v="Yes"/>
    <m/>
  </r>
  <r>
    <n v="474"/>
    <s v="R"/>
    <s v="unknown"/>
    <s v="Streptomyces"/>
    <x v="4"/>
    <n v="3"/>
    <n v="0.53700000000000003"/>
    <n v="0.94399999999999995"/>
    <s v="Yes"/>
    <m/>
  </r>
  <r>
    <n v="499"/>
    <s v="S"/>
    <s v="Ps1"/>
    <s v="Streptomyces"/>
    <x v="4"/>
    <n v="1"/>
    <n v="0.56799999999999995"/>
    <n v="0.94399999999999995"/>
    <s v="Yes"/>
    <m/>
  </r>
  <r>
    <n v="500"/>
    <s v="S"/>
    <s v="Ps1"/>
    <s v="Streptomyces"/>
    <x v="4"/>
    <n v="2"/>
    <n v="1.085"/>
    <n v="0.94399999999999995"/>
    <s v="Yes"/>
    <m/>
  </r>
  <r>
    <n v="501"/>
    <s v="S"/>
    <s v="Ps1"/>
    <s v="Streptomyces"/>
    <x v="4"/>
    <n v="3"/>
    <n v="1.0289999999999999"/>
    <n v="0.94399999999999995"/>
    <s v="Yes"/>
    <m/>
  </r>
  <r>
    <n v="14"/>
    <s v="A"/>
    <s v="Ps2"/>
    <s v="Streptomyces"/>
    <x v="4"/>
    <n v="2"/>
    <s v="NA"/>
    <s v="NA"/>
    <s v="NA"/>
    <s v="Unscorable: multiple overlapping colonies visible, Fiji cannot discriminate between to measure"/>
  </r>
  <r>
    <n v="42"/>
    <s v="B"/>
    <s v="Ps2"/>
    <s v="Streptomyces"/>
    <x v="4"/>
    <n v="3"/>
    <s v="NA"/>
    <s v="NA"/>
    <s v="NA"/>
    <s v="Plate was unscorable, so excluded"/>
  </r>
  <r>
    <n v="175"/>
    <s v="G"/>
    <s v="Ps2"/>
    <s v="Streptomyces"/>
    <x v="4"/>
    <n v="1"/>
    <s v="NA"/>
    <s v="NA"/>
    <s v="NA"/>
    <s v="Plate was unscorable, so excluded"/>
  </r>
  <r>
    <n v="176"/>
    <s v="G"/>
    <s v="Ps2"/>
    <s v="Streptomyces"/>
    <x v="4"/>
    <n v="2"/>
    <s v="NA"/>
    <s v="NA"/>
    <s v="NA"/>
    <s v="Plate was unscorable, so excluded"/>
  </r>
  <r>
    <n v="229"/>
    <s v="I"/>
    <s v="Ps2"/>
    <s v="Streptomyces"/>
    <x v="4"/>
    <n v="1"/>
    <s v="NA"/>
    <s v="NA"/>
    <s v="NA"/>
    <s v="Plate excluded : replicate lawn failed to grow, assay not set up"/>
  </r>
  <r>
    <n v="472"/>
    <s v="R"/>
    <s v="unknown"/>
    <s v="Streptomyces"/>
    <x v="4"/>
    <n v="1"/>
    <s v="NA"/>
    <s v="NA"/>
    <s v="NA"/>
    <s v="Plate was unscorable, so excluded"/>
  </r>
  <r>
    <n v="16"/>
    <s v="A"/>
    <s v="Ps2"/>
    <s v="Streptomyces"/>
    <x v="5"/>
    <n v="1"/>
    <n v="0.497"/>
    <n v="0.79933333333333301"/>
    <s v="Yes"/>
    <m/>
  </r>
  <r>
    <n v="17"/>
    <s v="A"/>
    <s v="Ps2"/>
    <s v="Streptomyces"/>
    <x v="5"/>
    <n v="2"/>
    <n v="0.51800000000000002"/>
    <n v="0.79933333333333301"/>
    <s v="Yes"/>
    <m/>
  </r>
  <r>
    <n v="18"/>
    <s v="A"/>
    <s v="Ps2"/>
    <s v="Streptomyces"/>
    <x v="5"/>
    <n v="3"/>
    <n v="0.83799999999999997"/>
    <n v="0.79933333333333301"/>
    <s v="Yes"/>
    <m/>
  </r>
  <r>
    <n v="43"/>
    <s v="B"/>
    <s v="Ps2"/>
    <s v="Streptomyces"/>
    <x v="5"/>
    <n v="1"/>
    <n v="0.434"/>
    <n v="0.79933333333333301"/>
    <s v="Yes"/>
    <m/>
  </r>
  <r>
    <n v="44"/>
    <s v="B"/>
    <s v="Ps2"/>
    <s v="Streptomyces"/>
    <x v="5"/>
    <n v="2"/>
    <n v="0.54500000000000004"/>
    <n v="0.79933333333333301"/>
    <s v="Yes"/>
    <m/>
  </r>
  <r>
    <n v="70"/>
    <s v="C"/>
    <s v="Ps2"/>
    <s v="Streptomyces"/>
    <x v="5"/>
    <n v="1"/>
    <n v="0.503"/>
    <n v="0.79933333333333301"/>
    <s v="Yes"/>
    <m/>
  </r>
  <r>
    <n v="71"/>
    <s v="C"/>
    <s v="Ps2"/>
    <s v="Streptomyces"/>
    <x v="5"/>
    <n v="2"/>
    <n v="0.439"/>
    <n v="0.79933333333333301"/>
    <s v="No"/>
    <m/>
  </r>
  <r>
    <n v="72"/>
    <s v="C"/>
    <s v="Ps2"/>
    <s v="Streptomyces"/>
    <x v="5"/>
    <n v="3"/>
    <n v="0.46300000000000002"/>
    <n v="0.79933333333333301"/>
    <s v="No"/>
    <m/>
  </r>
  <r>
    <n v="97"/>
    <s v="D"/>
    <s v="Ps2"/>
    <s v="Streptomyces"/>
    <x v="5"/>
    <n v="1"/>
    <n v="0.67700000000000005"/>
    <n v="0.79933333333333301"/>
    <s v="Yes"/>
    <m/>
  </r>
  <r>
    <n v="98"/>
    <s v="D"/>
    <s v="Ps2"/>
    <s v="Streptomyces"/>
    <x v="5"/>
    <n v="2"/>
    <n v="0.49199999999999999"/>
    <n v="0.79933333333333301"/>
    <s v="No"/>
    <m/>
  </r>
  <r>
    <n v="99"/>
    <s v="D"/>
    <s v="Ps2"/>
    <s v="Streptomyces"/>
    <x v="5"/>
    <n v="3"/>
    <n v="0.46400000000000002"/>
    <n v="0.79933333333333301"/>
    <s v="Yes"/>
    <m/>
  </r>
  <r>
    <n v="124"/>
    <s v="E"/>
    <s v="Ps1"/>
    <s v="Streptomyces"/>
    <x v="5"/>
    <n v="1"/>
    <n v="0.63600000000000001"/>
    <n v="0.79933333333333301"/>
    <s v="Yes"/>
    <m/>
  </r>
  <r>
    <n v="125"/>
    <s v="E"/>
    <s v="Ps1"/>
    <s v="Streptomyces"/>
    <x v="5"/>
    <n v="2"/>
    <n v="0.748"/>
    <n v="0.79933333333333301"/>
    <s v="No"/>
    <m/>
  </r>
  <r>
    <n v="126"/>
    <s v="E"/>
    <s v="Ps1"/>
    <s v="Streptomyces"/>
    <x v="5"/>
    <n v="3"/>
    <n v="0.76300000000000001"/>
    <n v="0.79933333333333301"/>
    <s v="Yes"/>
    <m/>
  </r>
  <r>
    <n v="151"/>
    <s v="F"/>
    <s v="Ps2"/>
    <s v="Streptomyces"/>
    <x v="5"/>
    <n v="1"/>
    <n v="0.314"/>
    <n v="0.79933333333333301"/>
    <s v="Yes"/>
    <m/>
  </r>
  <r>
    <n v="153"/>
    <s v="F"/>
    <s v="Ps2"/>
    <s v="Streptomyces"/>
    <x v="5"/>
    <n v="3"/>
    <n v="0.52200000000000002"/>
    <n v="0.79933333333333301"/>
    <s v="No"/>
    <m/>
  </r>
  <r>
    <n v="180"/>
    <s v="G"/>
    <s v="Ps2"/>
    <s v="Streptomyces"/>
    <x v="5"/>
    <n v="3"/>
    <n v="0"/>
    <n v="0.79933333333333301"/>
    <s v="Yes"/>
    <m/>
  </r>
  <r>
    <n v="205"/>
    <s v="H"/>
    <s v="Ps1"/>
    <s v="Streptomyces"/>
    <x v="5"/>
    <n v="1"/>
    <n v="0.68500000000000005"/>
    <n v="0.79933333333333301"/>
    <s v="Yes"/>
    <m/>
  </r>
  <r>
    <n v="206"/>
    <s v="H"/>
    <s v="Ps1"/>
    <s v="Streptomyces"/>
    <x v="5"/>
    <n v="2"/>
    <n v="0.64900000000000002"/>
    <n v="0.79933333333333301"/>
    <s v="Yes"/>
    <m/>
  </r>
  <r>
    <n v="207"/>
    <s v="H"/>
    <s v="Ps1"/>
    <s v="Streptomyces"/>
    <x v="5"/>
    <n v="3"/>
    <n v="0.65400000000000003"/>
    <n v="0.79933333333333301"/>
    <s v="Yes"/>
    <m/>
  </r>
  <r>
    <n v="233"/>
    <s v="I"/>
    <s v="Ps2"/>
    <s v="Streptomyces"/>
    <x v="5"/>
    <n v="2"/>
    <n v="0.39400000000000002"/>
    <n v="0.79933333333333301"/>
    <s v="Yes"/>
    <m/>
  </r>
  <r>
    <n v="234"/>
    <s v="I"/>
    <s v="Ps2"/>
    <s v="Streptomyces"/>
    <x v="5"/>
    <n v="3"/>
    <n v="0.71399999999999997"/>
    <n v="0.79933333333333301"/>
    <s v="Yes"/>
    <m/>
  </r>
  <r>
    <n v="259"/>
    <s v="J"/>
    <s v="Ps2"/>
    <s v="Streptomyces"/>
    <x v="5"/>
    <n v="1"/>
    <n v="0.751"/>
    <n v="0.79933333333333301"/>
    <s v="Yes"/>
    <m/>
  </r>
  <r>
    <n v="260"/>
    <s v="J"/>
    <s v="Ps2"/>
    <s v="Streptomyces"/>
    <x v="5"/>
    <n v="2"/>
    <n v="0.44900000000000001"/>
    <n v="0.79933333333333301"/>
    <s v="Yes"/>
    <m/>
  </r>
  <r>
    <n v="261"/>
    <s v="J"/>
    <s v="Ps2"/>
    <s v="Streptomyces"/>
    <x v="5"/>
    <n v="3"/>
    <n v="0.48599999999999999"/>
    <n v="0.79933333333333301"/>
    <s v="Yes"/>
    <m/>
  </r>
  <r>
    <n v="286"/>
    <s v="K"/>
    <s v="Ps1"/>
    <s v="Streptomyces"/>
    <x v="5"/>
    <n v="1"/>
    <n v="1.0760000000000001"/>
    <n v="0.79933333333333301"/>
    <s v="Yes"/>
    <m/>
  </r>
  <r>
    <n v="287"/>
    <s v="K"/>
    <s v="Ps1"/>
    <s v="Streptomyces"/>
    <x v="5"/>
    <n v="2"/>
    <n v="1.19"/>
    <n v="0.79933333333333301"/>
    <s v="Yes"/>
    <m/>
  </r>
  <r>
    <n v="288"/>
    <s v="K"/>
    <s v="Ps1"/>
    <s v="Streptomyces"/>
    <x v="5"/>
    <n v="3"/>
    <n v="0.85"/>
    <n v="0.79933333333333301"/>
    <s v="Yes"/>
    <m/>
  </r>
  <r>
    <n v="313"/>
    <s v="L"/>
    <s v="Ps2"/>
    <s v="Streptomyces"/>
    <x v="5"/>
    <n v="1"/>
    <n v="0.19700000000000001"/>
    <n v="0.79933333333333301"/>
    <s v="Yes"/>
    <m/>
  </r>
  <r>
    <n v="314"/>
    <s v="L"/>
    <s v="Ps2"/>
    <s v="Streptomyces"/>
    <x v="5"/>
    <n v="2"/>
    <n v="0.39700000000000002"/>
    <n v="0.79933333333333301"/>
    <s v="Yes"/>
    <m/>
  </r>
  <r>
    <n v="315"/>
    <s v="L"/>
    <s v="Ps2"/>
    <s v="Streptomyces"/>
    <x v="5"/>
    <n v="3"/>
    <n v="0.30399999999999999"/>
    <n v="0.79933333333333301"/>
    <s v="Yes"/>
    <m/>
  </r>
  <r>
    <n v="340"/>
    <s v="M"/>
    <s v="Ps2"/>
    <s v="Streptomyces"/>
    <x v="5"/>
    <n v="1"/>
    <n v="0.315"/>
    <n v="0.79933333333333301"/>
    <s v="Yes"/>
    <m/>
  </r>
  <r>
    <n v="341"/>
    <s v="M"/>
    <s v="Ps2"/>
    <s v="Streptomyces"/>
    <x v="5"/>
    <n v="2"/>
    <n v="0.41599999999999998"/>
    <n v="0.79933333333333301"/>
    <s v="Yes"/>
    <m/>
  </r>
  <r>
    <n v="342"/>
    <s v="M"/>
    <s v="Ps2"/>
    <s v="Streptomyces"/>
    <x v="5"/>
    <n v="3"/>
    <n v="0.42399999999999999"/>
    <n v="0.79933333333333301"/>
    <s v="No"/>
    <m/>
  </r>
  <r>
    <n v="367"/>
    <s v="N"/>
    <s v="Ps1"/>
    <s v="Streptomyces"/>
    <x v="5"/>
    <n v="1"/>
    <n v="0.67200000000000004"/>
    <n v="0.79933333333333301"/>
    <s v="Yes"/>
    <m/>
  </r>
  <r>
    <n v="368"/>
    <s v="N"/>
    <s v="Ps1"/>
    <s v="Streptomyces"/>
    <x v="5"/>
    <n v="2"/>
    <n v="0.498"/>
    <n v="0.79933333333333301"/>
    <s v="No"/>
    <m/>
  </r>
  <r>
    <n v="369"/>
    <s v="N"/>
    <s v="Ps1"/>
    <s v="Streptomyces"/>
    <x v="5"/>
    <n v="3"/>
    <n v="1.073"/>
    <n v="0.79933333333333301"/>
    <s v="Yes"/>
    <m/>
  </r>
  <r>
    <n v="394"/>
    <s v="Ø"/>
    <s v="Ps2"/>
    <s v="Streptomyces"/>
    <x v="5"/>
    <n v="1"/>
    <n v="0.49299999999999999"/>
    <n v="0.79933333333333301"/>
    <s v="Yes"/>
    <m/>
  </r>
  <r>
    <n v="395"/>
    <s v="Ø"/>
    <s v="Ps2"/>
    <s v="Streptomyces"/>
    <x v="5"/>
    <n v="2"/>
    <n v="0.36499999999999999"/>
    <n v="0.79933333333333301"/>
    <s v="Yes"/>
    <m/>
  </r>
  <r>
    <n v="396"/>
    <s v="Ø"/>
    <s v="Ps2"/>
    <s v="Streptomyces"/>
    <x v="5"/>
    <n v="3"/>
    <n v="0.38700000000000001"/>
    <n v="0.79933333333333301"/>
    <s v="Yes"/>
    <m/>
  </r>
  <r>
    <n v="421"/>
    <s v="P"/>
    <s v="Ps1"/>
    <s v="Streptomyces"/>
    <x v="5"/>
    <n v="1"/>
    <n v="0.66800000000000004"/>
    <n v="0.79933333333333301"/>
    <s v="Yes"/>
    <m/>
  </r>
  <r>
    <n v="422"/>
    <s v="P"/>
    <s v="Ps1"/>
    <s v="Streptomyces"/>
    <x v="5"/>
    <n v="2"/>
    <n v="0.56100000000000005"/>
    <n v="0.79933333333333301"/>
    <s v="Yes"/>
    <m/>
  </r>
  <r>
    <n v="423"/>
    <s v="P"/>
    <s v="Ps1"/>
    <s v="Streptomyces"/>
    <x v="5"/>
    <n v="3"/>
    <n v="0.52700000000000002"/>
    <n v="0.79933333333333301"/>
    <s v="Yes"/>
    <m/>
  </r>
  <r>
    <n v="448"/>
    <s v="Q"/>
    <s v="Ps1"/>
    <s v="Streptomyces"/>
    <x v="5"/>
    <n v="1"/>
    <n v="0.70699999999999996"/>
    <n v="0.79933333333333301"/>
    <s v="Yes"/>
    <m/>
  </r>
  <r>
    <n v="449"/>
    <s v="Q"/>
    <s v="Ps1"/>
    <s v="Streptomyces"/>
    <x v="5"/>
    <n v="2"/>
    <n v="0.77900000000000003"/>
    <n v="0.79933333333333301"/>
    <s v="Yes"/>
    <m/>
  </r>
  <r>
    <n v="450"/>
    <s v="Q"/>
    <s v="Ps1"/>
    <s v="Streptomyces"/>
    <x v="5"/>
    <n v="3"/>
    <n v="0.79700000000000004"/>
    <n v="0.79933333333333301"/>
    <s v="Yes"/>
    <m/>
  </r>
  <r>
    <n v="476"/>
    <s v="R"/>
    <s v="unknown"/>
    <s v="Streptomyces"/>
    <x v="5"/>
    <n v="2"/>
    <n v="0.76300000000000001"/>
    <n v="0.79933333333333301"/>
    <s v="Yes"/>
    <m/>
  </r>
  <r>
    <n v="477"/>
    <s v="R"/>
    <s v="unknown"/>
    <s v="Streptomyces"/>
    <x v="5"/>
    <n v="3"/>
    <n v="0.53"/>
    <n v="0.79933333333333301"/>
    <s v="Yes"/>
    <m/>
  </r>
  <r>
    <n v="502"/>
    <s v="S"/>
    <s v="Ps1"/>
    <s v="Streptomyces"/>
    <x v="5"/>
    <n v="1"/>
    <n v="0.66900000000000004"/>
    <n v="0.79933333333333301"/>
    <s v="Yes"/>
    <m/>
  </r>
  <r>
    <n v="503"/>
    <s v="S"/>
    <s v="Ps1"/>
    <s v="Streptomyces"/>
    <x v="5"/>
    <n v="2"/>
    <n v="0.96"/>
    <n v="0.79933333333333301"/>
    <s v="Yes"/>
    <m/>
  </r>
  <r>
    <n v="504"/>
    <s v="S"/>
    <s v="Ps1"/>
    <s v="Streptomyces"/>
    <x v="5"/>
    <n v="3"/>
    <n v="0.748"/>
    <n v="0.79933333333333301"/>
    <s v="Yes"/>
    <m/>
  </r>
  <r>
    <n v="45"/>
    <s v="B"/>
    <s v="Ps2"/>
    <s v="Streptomyces"/>
    <x v="5"/>
    <n v="3"/>
    <s v="NA"/>
    <s v="NA"/>
    <s v="NA"/>
    <s v="Plate was unscorable, so excluded"/>
  </r>
  <r>
    <n v="152"/>
    <s v="F"/>
    <s v="Ps2"/>
    <s v="Streptomyces"/>
    <x v="5"/>
    <n v="2"/>
    <s v="NA"/>
    <s v="NA"/>
    <s v="NA"/>
    <s v="Unscorable: multiple overlapping colonies visible, Fiji cannot discriminate between to measure"/>
  </r>
  <r>
    <n v="178"/>
    <s v="G"/>
    <s v="Ps2"/>
    <s v="Streptomyces"/>
    <x v="5"/>
    <n v="1"/>
    <s v="NA"/>
    <s v="NA"/>
    <s v="NA"/>
    <s v="Plate was unscorable, so excluded"/>
  </r>
  <r>
    <n v="179"/>
    <s v="G"/>
    <s v="Ps2"/>
    <s v="Streptomyces"/>
    <x v="5"/>
    <n v="2"/>
    <s v="NA"/>
    <s v="NA"/>
    <s v="NA"/>
    <s v="Plate was unscorable, so excluded"/>
  </r>
  <r>
    <n v="232"/>
    <s v="I"/>
    <s v="Ps2"/>
    <s v="Streptomyces"/>
    <x v="5"/>
    <n v="1"/>
    <s v="NA"/>
    <s v="NA"/>
    <s v="NA"/>
    <s v="Plate excluded : replicate lawn failed to grow, assay not set up"/>
  </r>
  <r>
    <n v="475"/>
    <s v="R"/>
    <s v="unknown"/>
    <s v="Streptomyces"/>
    <x v="5"/>
    <n v="1"/>
    <s v="NA"/>
    <s v="NA"/>
    <s v="NA"/>
    <s v="Plate was unscorable, so excluded"/>
  </r>
  <r>
    <n v="19"/>
    <s v="A"/>
    <s v="Ps2"/>
    <s v="Streptomyces"/>
    <x v="6"/>
    <n v="1"/>
    <n v="0"/>
    <n v="0.88600000000000001"/>
    <s v="No"/>
    <m/>
  </r>
  <r>
    <n v="20"/>
    <s v="A"/>
    <s v="Ps2"/>
    <s v="Streptomyces"/>
    <x v="6"/>
    <n v="2"/>
    <n v="0.76100000000000001"/>
    <n v="0.88600000000000001"/>
    <s v="No"/>
    <m/>
  </r>
  <r>
    <n v="21"/>
    <s v="A"/>
    <s v="Ps2"/>
    <s v="Streptomyces"/>
    <x v="6"/>
    <n v="3"/>
    <n v="0.88100000000000001"/>
    <n v="0.88600000000000001"/>
    <s v="Yes"/>
    <m/>
  </r>
  <r>
    <n v="46"/>
    <s v="B"/>
    <s v="Ps2"/>
    <s v="Streptomyces"/>
    <x v="6"/>
    <n v="1"/>
    <n v="0.63400000000000001"/>
    <n v="0.88600000000000001"/>
    <s v="No"/>
    <m/>
  </r>
  <r>
    <n v="47"/>
    <s v="B"/>
    <s v="Ps2"/>
    <s v="Streptomyces"/>
    <x v="6"/>
    <n v="2"/>
    <n v="0.95599999999999996"/>
    <n v="0.88600000000000001"/>
    <s v="No"/>
    <m/>
  </r>
  <r>
    <n v="73"/>
    <s v="C"/>
    <s v="Ps2"/>
    <s v="Streptomyces"/>
    <x v="6"/>
    <n v="1"/>
    <n v="0.88700000000000001"/>
    <n v="0.88600000000000001"/>
    <s v="No"/>
    <m/>
  </r>
  <r>
    <n v="74"/>
    <s v="C"/>
    <s v="Ps2"/>
    <s v="Streptomyces"/>
    <x v="6"/>
    <n v="2"/>
    <n v="0.78300000000000003"/>
    <n v="0.88600000000000001"/>
    <s v="No"/>
    <m/>
  </r>
  <r>
    <n v="75"/>
    <s v="C"/>
    <s v="Ps2"/>
    <s v="Streptomyces"/>
    <x v="6"/>
    <n v="3"/>
    <n v="0.79300000000000004"/>
    <n v="0.88600000000000001"/>
    <s v="No"/>
    <m/>
  </r>
  <r>
    <n v="100"/>
    <s v="D"/>
    <s v="Ps2"/>
    <s v="Streptomyces"/>
    <x v="6"/>
    <n v="1"/>
    <n v="0.91600000000000004"/>
    <n v="0.88600000000000001"/>
    <s v="No"/>
    <m/>
  </r>
  <r>
    <n v="101"/>
    <s v="D"/>
    <s v="Ps2"/>
    <s v="Streptomyces"/>
    <x v="6"/>
    <n v="2"/>
    <n v="0.83399999999999996"/>
    <n v="0.88600000000000001"/>
    <s v="No"/>
    <m/>
  </r>
  <r>
    <n v="102"/>
    <s v="D"/>
    <s v="Ps2"/>
    <s v="Streptomyces"/>
    <x v="6"/>
    <n v="3"/>
    <n v="0.94099999999999995"/>
    <n v="0.88600000000000001"/>
    <s v="No"/>
    <m/>
  </r>
  <r>
    <n v="127"/>
    <s v="E"/>
    <s v="Ps1"/>
    <s v="Streptomyces"/>
    <x v="6"/>
    <n v="1"/>
    <n v="0.94499999999999995"/>
    <n v="0.88600000000000001"/>
    <s v="Yes"/>
    <m/>
  </r>
  <r>
    <n v="128"/>
    <s v="E"/>
    <s v="Ps1"/>
    <s v="Streptomyces"/>
    <x v="6"/>
    <n v="2"/>
    <n v="1.1040000000000001"/>
    <n v="0.88600000000000001"/>
    <s v="Yes"/>
    <m/>
  </r>
  <r>
    <n v="129"/>
    <s v="E"/>
    <s v="Ps1"/>
    <s v="Streptomyces"/>
    <x v="6"/>
    <n v="3"/>
    <n v="0.93400000000000005"/>
    <n v="0.88600000000000001"/>
    <s v="Yes"/>
    <m/>
  </r>
  <r>
    <n v="154"/>
    <s v="F"/>
    <s v="Ps2"/>
    <s v="Streptomyces"/>
    <x v="6"/>
    <n v="1"/>
    <n v="0.65800000000000003"/>
    <n v="0.88600000000000001"/>
    <s v="No"/>
    <m/>
  </r>
  <r>
    <n v="155"/>
    <s v="F"/>
    <s v="Ps2"/>
    <s v="Streptomyces"/>
    <x v="6"/>
    <n v="2"/>
    <n v="0.69499999999999995"/>
    <n v="0.88600000000000001"/>
    <s v="No"/>
    <m/>
  </r>
  <r>
    <n v="156"/>
    <s v="F"/>
    <s v="Ps2"/>
    <s v="Streptomyces"/>
    <x v="6"/>
    <n v="3"/>
    <n v="0.70199999999999996"/>
    <n v="0.88600000000000001"/>
    <s v="No"/>
    <m/>
  </r>
  <r>
    <n v="183"/>
    <s v="G"/>
    <s v="Ps2"/>
    <s v="Streptomyces"/>
    <x v="6"/>
    <n v="3"/>
    <n v="0.55500000000000005"/>
    <n v="0.88600000000000001"/>
    <s v="No"/>
    <m/>
  </r>
  <r>
    <n v="208"/>
    <s v="H"/>
    <s v="Ps1"/>
    <s v="Streptomyces"/>
    <x v="6"/>
    <n v="1"/>
    <n v="0.91900000000000004"/>
    <n v="0.88600000000000001"/>
    <s v="Yes"/>
    <m/>
  </r>
  <r>
    <n v="209"/>
    <s v="H"/>
    <s v="Ps1"/>
    <s v="Streptomyces"/>
    <x v="6"/>
    <n v="2"/>
    <n v="0.79100000000000004"/>
    <n v="0.88600000000000001"/>
    <s v="Yes"/>
    <m/>
  </r>
  <r>
    <n v="210"/>
    <s v="H"/>
    <s v="Ps1"/>
    <s v="Streptomyces"/>
    <x v="6"/>
    <n v="3"/>
    <n v="1.2030000000000001"/>
    <n v="0.88600000000000001"/>
    <s v="Yes"/>
    <m/>
  </r>
  <r>
    <n v="236"/>
    <s v="I"/>
    <s v="Ps2"/>
    <s v="Streptomyces"/>
    <x v="6"/>
    <n v="2"/>
    <n v="0.64100000000000001"/>
    <n v="0.88600000000000001"/>
    <s v="No"/>
    <m/>
  </r>
  <r>
    <n v="237"/>
    <s v="I"/>
    <s v="Ps2"/>
    <s v="Streptomyces"/>
    <x v="6"/>
    <n v="3"/>
    <n v="1.143"/>
    <n v="0.88600000000000001"/>
    <s v="Yes"/>
    <m/>
  </r>
  <r>
    <n v="262"/>
    <s v="J"/>
    <s v="Ps2"/>
    <s v="Streptomyces"/>
    <x v="6"/>
    <n v="1"/>
    <n v="0.70599999999999996"/>
    <n v="0.88600000000000001"/>
    <s v="Yes"/>
    <m/>
  </r>
  <r>
    <n v="263"/>
    <s v="J"/>
    <s v="Ps2"/>
    <s v="Streptomyces"/>
    <x v="6"/>
    <n v="2"/>
    <n v="0.60399999999999998"/>
    <n v="0.88600000000000001"/>
    <s v="No"/>
    <m/>
  </r>
  <r>
    <n v="264"/>
    <s v="J"/>
    <s v="Ps2"/>
    <s v="Streptomyces"/>
    <x v="6"/>
    <n v="3"/>
    <n v="0.85499999999999998"/>
    <n v="0.88600000000000001"/>
    <s v="No"/>
    <m/>
  </r>
  <r>
    <n v="289"/>
    <s v="K"/>
    <s v="Ps1"/>
    <s v="Streptomyces"/>
    <x v="6"/>
    <n v="1"/>
    <n v="1.2929999999999999"/>
    <n v="0.88600000000000001"/>
    <s v="Yes"/>
    <m/>
  </r>
  <r>
    <n v="290"/>
    <s v="K"/>
    <s v="Ps1"/>
    <s v="Streptomyces"/>
    <x v="6"/>
    <n v="2"/>
    <n v="1.4590000000000001"/>
    <n v="0.88600000000000001"/>
    <s v="Yes"/>
    <m/>
  </r>
  <r>
    <n v="291"/>
    <s v="K"/>
    <s v="Ps1"/>
    <s v="Streptomyces"/>
    <x v="6"/>
    <n v="3"/>
    <n v="1.1659999999999999"/>
    <n v="0.88600000000000001"/>
    <s v="Yes"/>
    <m/>
  </r>
  <r>
    <n v="316"/>
    <s v="L"/>
    <s v="Ps2"/>
    <s v="Streptomyces"/>
    <x v="6"/>
    <n v="1"/>
    <n v="0.64"/>
    <n v="0.88600000000000001"/>
    <s v="No"/>
    <m/>
  </r>
  <r>
    <n v="317"/>
    <s v="L"/>
    <s v="Ps2"/>
    <s v="Streptomyces"/>
    <x v="6"/>
    <n v="2"/>
    <n v="0.57799999999999996"/>
    <n v="0.88600000000000001"/>
    <s v="No"/>
    <m/>
  </r>
  <r>
    <n v="318"/>
    <s v="L"/>
    <s v="Ps2"/>
    <s v="Streptomyces"/>
    <x v="6"/>
    <n v="3"/>
    <n v="0.68300000000000005"/>
    <n v="0.88600000000000001"/>
    <s v="No"/>
    <m/>
  </r>
  <r>
    <n v="343"/>
    <s v="M"/>
    <s v="Ps2"/>
    <s v="Streptomyces"/>
    <x v="6"/>
    <n v="1"/>
    <n v="0.60599999999999998"/>
    <n v="0.88600000000000001"/>
    <s v="No"/>
    <m/>
  </r>
  <r>
    <n v="344"/>
    <s v="M"/>
    <s v="Ps2"/>
    <s v="Streptomyces"/>
    <x v="6"/>
    <n v="2"/>
    <n v="0.64"/>
    <n v="0.88600000000000001"/>
    <s v="No"/>
    <m/>
  </r>
  <r>
    <n v="345"/>
    <s v="M"/>
    <s v="Ps2"/>
    <s v="Streptomyces"/>
    <x v="6"/>
    <n v="3"/>
    <n v="0.63800000000000001"/>
    <n v="0.88600000000000001"/>
    <s v="No"/>
    <m/>
  </r>
  <r>
    <n v="370"/>
    <s v="N"/>
    <s v="Ps1"/>
    <s v="Streptomyces"/>
    <x v="6"/>
    <n v="1"/>
    <n v="0.995"/>
    <n v="0.88600000000000001"/>
    <s v="Yes"/>
    <m/>
  </r>
  <r>
    <n v="371"/>
    <s v="N"/>
    <s v="Ps1"/>
    <s v="Streptomyces"/>
    <x v="6"/>
    <n v="2"/>
    <n v="0.64600000000000002"/>
    <n v="0.88600000000000001"/>
    <s v="No"/>
    <m/>
  </r>
  <r>
    <n v="372"/>
    <s v="N"/>
    <s v="Ps1"/>
    <s v="Streptomyces"/>
    <x v="6"/>
    <n v="3"/>
    <n v="0.84299999999999997"/>
    <n v="0.88600000000000001"/>
    <s v="No"/>
    <m/>
  </r>
  <r>
    <n v="397"/>
    <s v="Ø"/>
    <s v="Ps2"/>
    <s v="Streptomyces"/>
    <x v="6"/>
    <n v="1"/>
    <n v="0.746"/>
    <n v="0.88600000000000001"/>
    <s v="No"/>
    <m/>
  </r>
  <r>
    <n v="398"/>
    <s v="Ø"/>
    <s v="Ps2"/>
    <s v="Streptomyces"/>
    <x v="6"/>
    <n v="2"/>
    <n v="0.55300000000000005"/>
    <n v="0.88600000000000001"/>
    <s v="No"/>
    <m/>
  </r>
  <r>
    <n v="399"/>
    <s v="Ø"/>
    <s v="Ps2"/>
    <s v="Streptomyces"/>
    <x v="6"/>
    <n v="3"/>
    <n v="0.60899999999999999"/>
    <n v="0.88600000000000001"/>
    <s v="No"/>
    <m/>
  </r>
  <r>
    <n v="424"/>
    <s v="P"/>
    <s v="Ps1"/>
    <s v="Streptomyces"/>
    <x v="6"/>
    <n v="1"/>
    <n v="0.47"/>
    <n v="0.88600000000000001"/>
    <s v="Yes"/>
    <m/>
  </r>
  <r>
    <n v="425"/>
    <s v="P"/>
    <s v="Ps1"/>
    <s v="Streptomyces"/>
    <x v="6"/>
    <n v="2"/>
    <n v="0.56100000000000005"/>
    <n v="0.88600000000000001"/>
    <s v="Yes"/>
    <m/>
  </r>
  <r>
    <n v="426"/>
    <s v="P"/>
    <s v="Ps1"/>
    <s v="Streptomyces"/>
    <x v="6"/>
    <n v="3"/>
    <n v="0.749"/>
    <n v="0.88600000000000001"/>
    <s v="No"/>
    <m/>
  </r>
  <r>
    <n v="451"/>
    <s v="Q"/>
    <s v="Ps1"/>
    <s v="Streptomyces"/>
    <x v="6"/>
    <n v="1"/>
    <n v="1.1579999999999999"/>
    <n v="0.88600000000000001"/>
    <s v="Yes"/>
    <m/>
  </r>
  <r>
    <n v="452"/>
    <s v="Q"/>
    <s v="Ps1"/>
    <s v="Streptomyces"/>
    <x v="6"/>
    <n v="2"/>
    <n v="1.1140000000000001"/>
    <n v="0.88600000000000001"/>
    <s v="Yes"/>
    <m/>
  </r>
  <r>
    <n v="453"/>
    <s v="Q"/>
    <s v="Ps1"/>
    <s v="Streptomyces"/>
    <x v="6"/>
    <n v="3"/>
    <n v="1.228"/>
    <n v="0.88600000000000001"/>
    <s v="Yes"/>
    <m/>
  </r>
  <r>
    <n v="479"/>
    <s v="R"/>
    <s v="unknown"/>
    <s v="Streptomyces"/>
    <x v="6"/>
    <n v="2"/>
    <n v="0.76300000000000001"/>
    <n v="0.88600000000000001"/>
    <s v="Yes"/>
    <m/>
  </r>
  <r>
    <n v="480"/>
    <s v="R"/>
    <s v="unknown"/>
    <s v="Streptomyces"/>
    <x v="6"/>
    <n v="3"/>
    <n v="0"/>
    <n v="0.88600000000000001"/>
    <s v="No"/>
    <m/>
  </r>
  <r>
    <n v="505"/>
    <s v="S"/>
    <s v="Ps1"/>
    <s v="Streptomyces"/>
    <x v="6"/>
    <n v="1"/>
    <n v="0.59699999999999998"/>
    <n v="0.88600000000000001"/>
    <s v="Yes"/>
    <m/>
  </r>
  <r>
    <n v="506"/>
    <s v="S"/>
    <s v="Ps1"/>
    <s v="Streptomyces"/>
    <x v="6"/>
    <n v="2"/>
    <n v="1.0169999999999999"/>
    <n v="0.88600000000000001"/>
    <s v="Yes"/>
    <m/>
  </r>
  <r>
    <n v="507"/>
    <s v="S"/>
    <s v="Ps1"/>
    <s v="Streptomyces"/>
    <x v="6"/>
    <n v="3"/>
    <n v="0.97199999999999998"/>
    <n v="0.88600000000000001"/>
    <s v="Yes"/>
    <m/>
  </r>
  <r>
    <n v="48"/>
    <s v="B"/>
    <s v="Ps2"/>
    <s v="Streptomyces"/>
    <x v="6"/>
    <n v="3"/>
    <s v="NA"/>
    <s v="NA"/>
    <s v="NA"/>
    <s v="Plate was unscorable, so excluded"/>
  </r>
  <r>
    <n v="181"/>
    <s v="G"/>
    <s v="Ps2"/>
    <s v="Streptomyces"/>
    <x v="6"/>
    <n v="1"/>
    <s v="NA"/>
    <s v="NA"/>
    <s v="NA"/>
    <s v="Plate was unscorable, so excluded"/>
  </r>
  <r>
    <n v="182"/>
    <s v="G"/>
    <s v="Ps2"/>
    <s v="Streptomyces"/>
    <x v="6"/>
    <n v="2"/>
    <s v="NA"/>
    <s v="NA"/>
    <s v="NA"/>
    <s v="Plate was unscorable, so excluded"/>
  </r>
  <r>
    <n v="235"/>
    <s v="I"/>
    <s v="Ps2"/>
    <s v="Streptomyces"/>
    <x v="6"/>
    <n v="1"/>
    <s v="NA"/>
    <s v="NA"/>
    <s v="NA"/>
    <s v="Plate excluded : replicate lawn failed to grow, assay not set up"/>
  </r>
  <r>
    <n v="478"/>
    <s v="R"/>
    <s v="unknown"/>
    <s v="Streptomyces"/>
    <x v="6"/>
    <n v="1"/>
    <s v="NA"/>
    <s v="NA"/>
    <s v="NA"/>
    <s v="Plate was unscorable, so excluded"/>
  </r>
  <r>
    <n v="22"/>
    <s v="A"/>
    <s v="Ps2"/>
    <s v="Streptomyces"/>
    <x v="7"/>
    <n v="1"/>
    <n v="0.69699999999999995"/>
    <n v="1.1056666666666699"/>
    <s v="Yes"/>
    <m/>
  </r>
  <r>
    <n v="24"/>
    <s v="A"/>
    <s v="Ps2"/>
    <s v="Streptomyces"/>
    <x v="7"/>
    <n v="3"/>
    <n v="1.081"/>
    <n v="1.1056666666666699"/>
    <s v="Yes"/>
    <m/>
  </r>
  <r>
    <n v="49"/>
    <s v="B"/>
    <s v="Ps2"/>
    <s v="Streptomyces"/>
    <x v="7"/>
    <n v="1"/>
    <n v="0.57299999999999995"/>
    <n v="1.1056666666666699"/>
    <s v="Yes"/>
    <m/>
  </r>
  <r>
    <n v="50"/>
    <s v="B"/>
    <s v="Ps2"/>
    <s v="Streptomyces"/>
    <x v="7"/>
    <n v="2"/>
    <n v="0.86899999999999999"/>
    <n v="1.1056666666666699"/>
    <s v="Yes"/>
    <m/>
  </r>
  <r>
    <n v="76"/>
    <s v="C"/>
    <s v="Ps2"/>
    <s v="Streptomyces"/>
    <x v="7"/>
    <n v="1"/>
    <n v="0.48799999999999999"/>
    <n v="1.1056666666666699"/>
    <s v="Yes"/>
    <m/>
  </r>
  <r>
    <n v="77"/>
    <s v="C"/>
    <s v="Ps2"/>
    <s v="Streptomyces"/>
    <x v="7"/>
    <n v="2"/>
    <n v="0.50700000000000001"/>
    <n v="1.1056666666666699"/>
    <s v="Yes"/>
    <m/>
  </r>
  <r>
    <n v="78"/>
    <s v="C"/>
    <s v="Ps2"/>
    <s v="Streptomyces"/>
    <x v="7"/>
    <n v="3"/>
    <n v="0.26800000000000002"/>
    <n v="1.1056666666666699"/>
    <s v="Yes"/>
    <m/>
  </r>
  <r>
    <n v="103"/>
    <s v="D"/>
    <s v="Ps2"/>
    <s v="Streptomyces"/>
    <x v="7"/>
    <n v="1"/>
    <n v="0.95099999999999996"/>
    <n v="1.1056666666666699"/>
    <s v="Yes"/>
    <m/>
  </r>
  <r>
    <n v="104"/>
    <s v="D"/>
    <s v="Ps2"/>
    <s v="Streptomyces"/>
    <x v="7"/>
    <n v="2"/>
    <n v="0.89500000000000002"/>
    <n v="1.1056666666666699"/>
    <s v="Yes"/>
    <m/>
  </r>
  <r>
    <n v="105"/>
    <s v="D"/>
    <s v="Ps2"/>
    <s v="Streptomyces"/>
    <x v="7"/>
    <n v="3"/>
    <n v="0.92500000000000004"/>
    <n v="1.1056666666666699"/>
    <s v="Yes"/>
    <m/>
  </r>
  <r>
    <n v="130"/>
    <s v="E"/>
    <s v="Ps1"/>
    <s v="Streptomyces"/>
    <x v="7"/>
    <n v="1"/>
    <n v="0.89900000000000002"/>
    <n v="1.1056666666666699"/>
    <s v="Yes"/>
    <m/>
  </r>
  <r>
    <n v="131"/>
    <s v="E"/>
    <s v="Ps1"/>
    <s v="Streptomyces"/>
    <x v="7"/>
    <n v="2"/>
    <n v="0.95599999999999996"/>
    <n v="1.1056666666666699"/>
    <s v="Yes"/>
    <m/>
  </r>
  <r>
    <n v="132"/>
    <s v="E"/>
    <s v="Ps1"/>
    <s v="Streptomyces"/>
    <x v="7"/>
    <n v="3"/>
    <n v="0.93799999999999994"/>
    <n v="1.1056666666666699"/>
    <s v="Yes"/>
    <m/>
  </r>
  <r>
    <n v="157"/>
    <s v="F"/>
    <s v="Ps2"/>
    <s v="Streptomyces"/>
    <x v="7"/>
    <n v="1"/>
    <n v="0.69799999999999995"/>
    <n v="1.1056666666666699"/>
    <s v="Yes"/>
    <m/>
  </r>
  <r>
    <n v="158"/>
    <s v="F"/>
    <s v="Ps2"/>
    <s v="Streptomyces"/>
    <x v="7"/>
    <n v="2"/>
    <n v="0.81899999999999995"/>
    <n v="1.1056666666666699"/>
    <s v="Yes"/>
    <m/>
  </r>
  <r>
    <n v="159"/>
    <s v="F"/>
    <s v="Ps2"/>
    <s v="Streptomyces"/>
    <x v="7"/>
    <n v="3"/>
    <n v="0.75"/>
    <n v="1.1056666666666699"/>
    <s v="Yes"/>
    <m/>
  </r>
  <r>
    <n v="186"/>
    <s v="G"/>
    <s v="Ps2"/>
    <s v="Streptomyces"/>
    <x v="7"/>
    <n v="3"/>
    <n v="0.505"/>
    <n v="1.1056666666666699"/>
    <s v="Yes"/>
    <m/>
  </r>
  <r>
    <n v="211"/>
    <s v="H"/>
    <s v="Ps1"/>
    <s v="Streptomyces"/>
    <x v="7"/>
    <n v="1"/>
    <n v="0.89500000000000002"/>
    <n v="1.1056666666666699"/>
    <s v="Yes"/>
    <m/>
  </r>
  <r>
    <n v="212"/>
    <s v="H"/>
    <s v="Ps1"/>
    <s v="Streptomyces"/>
    <x v="7"/>
    <n v="2"/>
    <n v="0.85199999999999998"/>
    <n v="1.1056666666666699"/>
    <s v="Yes"/>
    <m/>
  </r>
  <r>
    <n v="213"/>
    <s v="H"/>
    <s v="Ps1"/>
    <s v="Streptomyces"/>
    <x v="7"/>
    <n v="3"/>
    <n v="1.0389999999999999"/>
    <n v="1.1056666666666699"/>
    <s v="Yes"/>
    <m/>
  </r>
  <r>
    <n v="239"/>
    <s v="I"/>
    <s v="Ps2"/>
    <s v="Streptomyces"/>
    <x v="7"/>
    <n v="2"/>
    <n v="0.71599999999999997"/>
    <n v="1.1056666666666699"/>
    <s v="Yes"/>
    <m/>
  </r>
  <r>
    <n v="240"/>
    <s v="I"/>
    <s v="Ps2"/>
    <s v="Streptomyces"/>
    <x v="7"/>
    <n v="3"/>
    <n v="1.163"/>
    <n v="1.1056666666666699"/>
    <s v="Yes"/>
    <m/>
  </r>
  <r>
    <n v="265"/>
    <s v="J"/>
    <s v="Ps2"/>
    <s v="Streptomyces"/>
    <x v="7"/>
    <n v="1"/>
    <n v="1.044"/>
    <n v="1.1056666666666699"/>
    <s v="Yes"/>
    <m/>
  </r>
  <r>
    <n v="266"/>
    <s v="J"/>
    <s v="Ps2"/>
    <s v="Streptomyces"/>
    <x v="7"/>
    <n v="2"/>
    <n v="0.72899999999999998"/>
    <n v="1.1056666666666699"/>
    <s v="Yes"/>
    <m/>
  </r>
  <r>
    <n v="267"/>
    <s v="J"/>
    <s v="Ps2"/>
    <s v="Streptomyces"/>
    <x v="7"/>
    <n v="3"/>
    <n v="1.125"/>
    <n v="1.1056666666666699"/>
    <s v="Yes"/>
    <m/>
  </r>
  <r>
    <n v="292"/>
    <s v="K"/>
    <s v="Ps1"/>
    <s v="Streptomyces"/>
    <x v="7"/>
    <n v="1"/>
    <n v="1.089"/>
    <n v="1.1056666666666699"/>
    <s v="Yes"/>
    <m/>
  </r>
  <r>
    <n v="293"/>
    <s v="K"/>
    <s v="Ps1"/>
    <s v="Streptomyces"/>
    <x v="7"/>
    <n v="2"/>
    <n v="1.492"/>
    <n v="1.1056666666666699"/>
    <s v="Yes"/>
    <m/>
  </r>
  <r>
    <n v="294"/>
    <s v="K"/>
    <s v="Ps1"/>
    <s v="Streptomyces"/>
    <x v="7"/>
    <n v="3"/>
    <n v="1.504"/>
    <n v="1.1056666666666699"/>
    <s v="Yes"/>
    <m/>
  </r>
  <r>
    <n v="319"/>
    <s v="L"/>
    <s v="Ps2"/>
    <s v="Streptomyces"/>
    <x v="7"/>
    <n v="1"/>
    <n v="0.83099999999999996"/>
    <n v="1.1056666666666699"/>
    <s v="Yes"/>
    <m/>
  </r>
  <r>
    <n v="320"/>
    <s v="L"/>
    <s v="Ps2"/>
    <s v="Streptomyces"/>
    <x v="7"/>
    <n v="2"/>
    <n v="1.1180000000000001"/>
    <n v="1.1056666666666699"/>
    <s v="Yes"/>
    <m/>
  </r>
  <r>
    <n v="321"/>
    <s v="L"/>
    <s v="Ps2"/>
    <s v="Streptomyces"/>
    <x v="7"/>
    <n v="3"/>
    <n v="0.89200000000000002"/>
    <n v="1.1056666666666699"/>
    <s v="Yes"/>
    <m/>
  </r>
  <r>
    <n v="346"/>
    <s v="M"/>
    <s v="Ps2"/>
    <s v="Streptomyces"/>
    <x v="7"/>
    <n v="1"/>
    <n v="0.88300000000000001"/>
    <n v="1.1056666666666699"/>
    <s v="Yes"/>
    <m/>
  </r>
  <r>
    <n v="347"/>
    <s v="M"/>
    <s v="Ps2"/>
    <s v="Streptomyces"/>
    <x v="7"/>
    <n v="2"/>
    <n v="0.73499999999999999"/>
    <n v="1.1056666666666699"/>
    <s v="Yes"/>
    <m/>
  </r>
  <r>
    <n v="348"/>
    <s v="M"/>
    <s v="Ps2"/>
    <s v="Streptomyces"/>
    <x v="7"/>
    <n v="3"/>
    <n v="0.96299999999999997"/>
    <n v="1.1056666666666699"/>
    <s v="Yes"/>
    <m/>
  </r>
  <r>
    <n v="373"/>
    <s v="N"/>
    <s v="Ps1"/>
    <s v="Streptomyces"/>
    <x v="7"/>
    <n v="1"/>
    <n v="1.329"/>
    <n v="1.1056666666666699"/>
    <s v="Yes"/>
    <m/>
  </r>
  <r>
    <n v="374"/>
    <s v="N"/>
    <s v="Ps1"/>
    <s v="Streptomyces"/>
    <x v="7"/>
    <n v="2"/>
    <n v="0.99099999999999999"/>
    <n v="1.1056666666666699"/>
    <s v="Yes"/>
    <m/>
  </r>
  <r>
    <n v="375"/>
    <s v="N"/>
    <s v="Ps1"/>
    <s v="Streptomyces"/>
    <x v="7"/>
    <n v="3"/>
    <n v="1.415"/>
    <n v="1.1056666666666699"/>
    <s v="Yes"/>
    <m/>
  </r>
  <r>
    <n v="400"/>
    <s v="Ø"/>
    <s v="Ps2"/>
    <s v="Streptomyces"/>
    <x v="7"/>
    <n v="1"/>
    <n v="1.119"/>
    <n v="1.1056666666666699"/>
    <s v="Yes"/>
    <m/>
  </r>
  <r>
    <n v="401"/>
    <s v="Ø"/>
    <s v="Ps2"/>
    <s v="Streptomyces"/>
    <x v="7"/>
    <n v="2"/>
    <n v="0.69199999999999995"/>
    <n v="1.1056666666666699"/>
    <s v="Yes"/>
    <m/>
  </r>
  <r>
    <n v="402"/>
    <s v="Ø"/>
    <s v="Ps2"/>
    <s v="Streptomyces"/>
    <x v="7"/>
    <n v="3"/>
    <n v="0.73899999999999999"/>
    <n v="1.1056666666666699"/>
    <s v="Yes"/>
    <m/>
  </r>
  <r>
    <n v="427"/>
    <s v="P"/>
    <s v="Ps1"/>
    <s v="Streptomyces"/>
    <x v="7"/>
    <n v="1"/>
    <n v="0.90900000000000003"/>
    <n v="1.1056666666666699"/>
    <s v="Yes"/>
    <m/>
  </r>
  <r>
    <n v="428"/>
    <s v="P"/>
    <s v="Ps1"/>
    <s v="Streptomyces"/>
    <x v="7"/>
    <n v="2"/>
    <n v="0.70899999999999996"/>
    <n v="1.1056666666666699"/>
    <s v="Yes"/>
    <m/>
  </r>
  <r>
    <n v="429"/>
    <s v="P"/>
    <s v="Ps1"/>
    <s v="Streptomyces"/>
    <x v="7"/>
    <n v="3"/>
    <n v="0.48799999999999999"/>
    <n v="1.1056666666666699"/>
    <s v="Yes"/>
    <m/>
  </r>
  <r>
    <n v="454"/>
    <s v="Q"/>
    <s v="Ps1"/>
    <s v="Streptomyces"/>
    <x v="7"/>
    <n v="1"/>
    <n v="1.05"/>
    <n v="1.1056666666666699"/>
    <s v="Yes"/>
    <m/>
  </r>
  <r>
    <n v="455"/>
    <s v="Q"/>
    <s v="Ps1"/>
    <s v="Streptomyces"/>
    <x v="7"/>
    <n v="2"/>
    <n v="0.89900000000000002"/>
    <n v="1.1056666666666699"/>
    <s v="Yes"/>
    <m/>
  </r>
  <r>
    <n v="456"/>
    <s v="Q"/>
    <s v="Ps1"/>
    <s v="Streptomyces"/>
    <x v="7"/>
    <n v="3"/>
    <n v="0.749"/>
    <n v="1.1056666666666699"/>
    <s v="Yes"/>
    <m/>
  </r>
  <r>
    <n v="482"/>
    <s v="R"/>
    <s v="unknown"/>
    <s v="Streptomyces"/>
    <x v="7"/>
    <n v="2"/>
    <n v="1.214"/>
    <n v="1.1056666666666699"/>
    <s v="Yes"/>
    <m/>
  </r>
  <r>
    <n v="483"/>
    <s v="R"/>
    <s v="unknown"/>
    <s v="Streptomyces"/>
    <x v="7"/>
    <n v="3"/>
    <n v="0.90300000000000002"/>
    <n v="1.1056666666666699"/>
    <s v="Yes"/>
    <m/>
  </r>
  <r>
    <n v="508"/>
    <s v="S"/>
    <s v="Ps1"/>
    <s v="Streptomyces"/>
    <x v="7"/>
    <n v="1"/>
    <n v="0.83899999999999997"/>
    <n v="1.1056666666666699"/>
    <s v="Yes"/>
    <m/>
  </r>
  <r>
    <n v="509"/>
    <s v="S"/>
    <s v="Ps1"/>
    <s v="Streptomyces"/>
    <x v="7"/>
    <n v="2"/>
    <n v="1.3460000000000001"/>
    <n v="1.1056666666666699"/>
    <s v="Yes"/>
    <m/>
  </r>
  <r>
    <n v="510"/>
    <s v="S"/>
    <s v="Ps1"/>
    <s v="Streptomyces"/>
    <x v="7"/>
    <n v="3"/>
    <n v="1.044"/>
    <n v="1.1056666666666699"/>
    <s v="Yes"/>
    <m/>
  </r>
  <r>
    <n v="23"/>
    <s v="A"/>
    <s v="Ps2"/>
    <s v="Streptomyces"/>
    <x v="7"/>
    <n v="2"/>
    <s v="NA"/>
    <s v="NA"/>
    <s v="NA"/>
    <s v="Unscorable: multiple overlapping colonies visible, Fiji cannot discriminate between to measure"/>
  </r>
  <r>
    <n v="51"/>
    <s v="B"/>
    <s v="Ps2"/>
    <s v="Streptomyces"/>
    <x v="7"/>
    <n v="3"/>
    <s v="NA"/>
    <s v="NA"/>
    <s v="NA"/>
    <s v="Plate was unscorable, so excluded"/>
  </r>
  <r>
    <n v="184"/>
    <s v="G"/>
    <s v="Ps2"/>
    <s v="Streptomyces"/>
    <x v="7"/>
    <n v="1"/>
    <s v="NA"/>
    <s v="NA"/>
    <s v="NA"/>
    <s v="Plate was unscorable, so excluded"/>
  </r>
  <r>
    <n v="185"/>
    <s v="G"/>
    <s v="Ps2"/>
    <s v="Streptomyces"/>
    <x v="7"/>
    <n v="2"/>
    <s v="NA"/>
    <s v="NA"/>
    <s v="NA"/>
    <s v="Plate was unscorable, so excluded"/>
  </r>
  <r>
    <n v="238"/>
    <s v="I"/>
    <s v="Ps2"/>
    <s v="Streptomyces"/>
    <x v="7"/>
    <n v="1"/>
    <s v="NA"/>
    <s v="NA"/>
    <s v="NA"/>
    <s v="Plate excluded : replicate lawn failed to grow, assay not set up"/>
  </r>
  <r>
    <n v="481"/>
    <s v="R"/>
    <s v="unknown"/>
    <s v="Streptomyces"/>
    <x v="7"/>
    <n v="1"/>
    <s v="NA"/>
    <s v="NA"/>
    <s v="NA"/>
    <s v="Plate was unscorable, so excluded"/>
  </r>
  <r>
    <n v="25"/>
    <s v="A"/>
    <s v="Ps2"/>
    <s v="Streptomyces"/>
    <x v="8"/>
    <n v="1"/>
    <n v="0.84699999999999998"/>
    <n v="1.1639999999999999"/>
    <s v="Yes"/>
    <m/>
  </r>
  <r>
    <n v="27"/>
    <s v="A"/>
    <s v="Ps2"/>
    <s v="Streptomyces"/>
    <x v="8"/>
    <n v="3"/>
    <n v="1.244"/>
    <n v="1.1639999999999999"/>
    <s v="Yes"/>
    <m/>
  </r>
  <r>
    <n v="52"/>
    <s v="B"/>
    <s v="Ps2"/>
    <s v="Streptomyces"/>
    <x v="8"/>
    <n v="1"/>
    <n v="0.625"/>
    <n v="1.1639999999999999"/>
    <s v="Yes"/>
    <m/>
  </r>
  <r>
    <n v="53"/>
    <s v="B"/>
    <s v="Ps2"/>
    <s v="Streptomyces"/>
    <x v="8"/>
    <n v="2"/>
    <n v="1.0649999999999999"/>
    <n v="1.1639999999999999"/>
    <s v="Yes"/>
    <m/>
  </r>
  <r>
    <n v="79"/>
    <s v="C"/>
    <s v="Ps2"/>
    <s v="Streptomyces"/>
    <x v="8"/>
    <n v="1"/>
    <n v="0.85899999999999999"/>
    <n v="1.1639999999999999"/>
    <s v="Yes"/>
    <m/>
  </r>
  <r>
    <n v="80"/>
    <s v="C"/>
    <s v="Ps2"/>
    <s v="Streptomyces"/>
    <x v="8"/>
    <n v="2"/>
    <n v="0.59199999999999997"/>
    <n v="1.1639999999999999"/>
    <s v="Yes"/>
    <m/>
  </r>
  <r>
    <n v="81"/>
    <s v="C"/>
    <s v="Ps2"/>
    <s v="Streptomyces"/>
    <x v="8"/>
    <n v="3"/>
    <n v="0.58399999999999996"/>
    <n v="1.1639999999999999"/>
    <s v="Yes"/>
    <m/>
  </r>
  <r>
    <n v="106"/>
    <s v="D"/>
    <s v="Ps2"/>
    <s v="Streptomyces"/>
    <x v="8"/>
    <n v="1"/>
    <n v="1.0649999999999999"/>
    <n v="1.1639999999999999"/>
    <s v="Yes"/>
    <m/>
  </r>
  <r>
    <n v="107"/>
    <s v="D"/>
    <s v="Ps2"/>
    <s v="Streptomyces"/>
    <x v="8"/>
    <n v="2"/>
    <n v="1.022"/>
    <n v="1.1639999999999999"/>
    <s v="Yes"/>
    <m/>
  </r>
  <r>
    <n v="108"/>
    <s v="D"/>
    <s v="Ps2"/>
    <s v="Streptomyces"/>
    <x v="8"/>
    <n v="3"/>
    <n v="1.145"/>
    <n v="1.1639999999999999"/>
    <s v="Yes"/>
    <m/>
  </r>
  <r>
    <n v="133"/>
    <s v="E"/>
    <s v="Ps1"/>
    <s v="Streptomyces"/>
    <x v="8"/>
    <n v="1"/>
    <n v="1.081"/>
    <n v="1.1639999999999999"/>
    <s v="Yes"/>
    <m/>
  </r>
  <r>
    <n v="134"/>
    <s v="E"/>
    <s v="Ps1"/>
    <s v="Streptomyces"/>
    <x v="8"/>
    <n v="2"/>
    <n v="1.2829999999999999"/>
    <n v="1.1639999999999999"/>
    <s v="Yes"/>
    <m/>
  </r>
  <r>
    <n v="135"/>
    <s v="E"/>
    <s v="Ps1"/>
    <s v="Streptomyces"/>
    <x v="8"/>
    <n v="3"/>
    <n v="1.1739999999999999"/>
    <n v="1.1639999999999999"/>
    <s v="Yes"/>
    <m/>
  </r>
  <r>
    <n v="160"/>
    <s v="F"/>
    <s v="Ps2"/>
    <s v="Streptomyces"/>
    <x v="8"/>
    <n v="1"/>
    <n v="0.91800000000000004"/>
    <n v="1.1639999999999999"/>
    <s v="Yes"/>
    <m/>
  </r>
  <r>
    <n v="161"/>
    <s v="F"/>
    <s v="Ps2"/>
    <s v="Streptomyces"/>
    <x v="8"/>
    <n v="2"/>
    <n v="0.996"/>
    <n v="1.1639999999999999"/>
    <s v="Yes"/>
    <m/>
  </r>
  <r>
    <n v="162"/>
    <s v="F"/>
    <s v="Ps2"/>
    <s v="Streptomyces"/>
    <x v="8"/>
    <n v="3"/>
    <n v="0.65100000000000002"/>
    <n v="1.1639999999999999"/>
    <s v="Yes"/>
    <m/>
  </r>
  <r>
    <n v="189"/>
    <s v="G"/>
    <s v="Ps2"/>
    <s v="Streptomyces"/>
    <x v="8"/>
    <n v="3"/>
    <n v="0"/>
    <n v="1.1639999999999999"/>
    <s v="No"/>
    <m/>
  </r>
  <r>
    <n v="214"/>
    <s v="H"/>
    <s v="Ps1"/>
    <s v="Streptomyces"/>
    <x v="8"/>
    <n v="1"/>
    <n v="1.198"/>
    <n v="1.1639999999999999"/>
    <s v="Yes"/>
    <m/>
  </r>
  <r>
    <n v="215"/>
    <s v="H"/>
    <s v="Ps1"/>
    <s v="Streptomyces"/>
    <x v="8"/>
    <n v="2"/>
    <n v="0.93100000000000005"/>
    <n v="1.1639999999999999"/>
    <s v="Yes"/>
    <m/>
  </r>
  <r>
    <n v="216"/>
    <s v="H"/>
    <s v="Ps1"/>
    <s v="Streptomyces"/>
    <x v="8"/>
    <n v="3"/>
    <n v="1.21"/>
    <n v="1.1639999999999999"/>
    <s v="Yes"/>
    <m/>
  </r>
  <r>
    <n v="242"/>
    <s v="I"/>
    <s v="Ps2"/>
    <s v="Streptomyces"/>
    <x v="8"/>
    <n v="2"/>
    <n v="0.76200000000000001"/>
    <n v="1.1639999999999999"/>
    <s v="Yes"/>
    <m/>
  </r>
  <r>
    <n v="243"/>
    <s v="I"/>
    <s v="Ps2"/>
    <s v="Streptomyces"/>
    <x v="8"/>
    <n v="3"/>
    <n v="1.3580000000000001"/>
    <n v="1.1639999999999999"/>
    <s v="Yes"/>
    <m/>
  </r>
  <r>
    <n v="268"/>
    <s v="J"/>
    <s v="Ps2"/>
    <s v="Streptomyces"/>
    <x v="8"/>
    <n v="1"/>
    <n v="1.133"/>
    <n v="1.1639999999999999"/>
    <s v="Yes"/>
    <m/>
  </r>
  <r>
    <n v="269"/>
    <s v="J"/>
    <s v="Ps2"/>
    <s v="Streptomyces"/>
    <x v="8"/>
    <n v="2"/>
    <n v="0.74099999999999999"/>
    <n v="1.1639999999999999"/>
    <s v="Yes"/>
    <m/>
  </r>
  <r>
    <n v="270"/>
    <s v="J"/>
    <s v="Ps2"/>
    <s v="Streptomyces"/>
    <x v="8"/>
    <n v="3"/>
    <n v="1.081"/>
    <n v="1.1639999999999999"/>
    <s v="Yes"/>
    <m/>
  </r>
  <r>
    <n v="295"/>
    <s v="K"/>
    <s v="Ps1"/>
    <s v="Streptomyces"/>
    <x v="8"/>
    <n v="1"/>
    <n v="1.3720000000000001"/>
    <n v="1.1639999999999999"/>
    <s v="Yes"/>
    <m/>
  </r>
  <r>
    <n v="296"/>
    <s v="K"/>
    <s v="Ps1"/>
    <s v="Streptomyces"/>
    <x v="8"/>
    <n v="2"/>
    <n v="1.5469999999999999"/>
    <n v="1.1639999999999999"/>
    <s v="Yes"/>
    <m/>
  </r>
  <r>
    <n v="297"/>
    <s v="K"/>
    <s v="Ps1"/>
    <s v="Streptomyces"/>
    <x v="8"/>
    <n v="3"/>
    <n v="1.861"/>
    <n v="1.1639999999999999"/>
    <s v="Yes"/>
    <m/>
  </r>
  <r>
    <n v="322"/>
    <s v="L"/>
    <s v="Ps2"/>
    <s v="Streptomyces"/>
    <x v="8"/>
    <n v="1"/>
    <n v="0.90400000000000003"/>
    <n v="1.1639999999999999"/>
    <s v="Yes"/>
    <m/>
  </r>
  <r>
    <n v="323"/>
    <s v="L"/>
    <s v="Ps2"/>
    <s v="Streptomyces"/>
    <x v="8"/>
    <n v="2"/>
    <n v="1.3580000000000001"/>
    <n v="1.1639999999999999"/>
    <s v="Yes"/>
    <m/>
  </r>
  <r>
    <n v="324"/>
    <s v="L"/>
    <s v="Ps2"/>
    <s v="Streptomyces"/>
    <x v="8"/>
    <n v="3"/>
    <n v="0.995"/>
    <n v="1.1639999999999999"/>
    <s v="Yes"/>
    <m/>
  </r>
  <r>
    <n v="349"/>
    <s v="M"/>
    <s v="Ps2"/>
    <s v="Streptomyces"/>
    <x v="8"/>
    <n v="1"/>
    <n v="0.93400000000000005"/>
    <n v="1.1639999999999999"/>
    <s v="Yes"/>
    <m/>
  </r>
  <r>
    <n v="350"/>
    <s v="M"/>
    <s v="Ps2"/>
    <s v="Streptomyces"/>
    <x v="8"/>
    <n v="2"/>
    <n v="0.73799999999999999"/>
    <n v="1.1639999999999999"/>
    <s v="Yes"/>
    <m/>
  </r>
  <r>
    <n v="351"/>
    <s v="M"/>
    <s v="Ps2"/>
    <s v="Streptomyces"/>
    <x v="8"/>
    <n v="3"/>
    <n v="1.0409999999999999"/>
    <n v="1.1639999999999999"/>
    <s v="Yes"/>
    <m/>
  </r>
  <r>
    <n v="376"/>
    <s v="N"/>
    <s v="Ps1"/>
    <s v="Streptomyces"/>
    <x v="8"/>
    <n v="1"/>
    <n v="1.274"/>
    <n v="1.1639999999999999"/>
    <s v="Yes"/>
    <m/>
  </r>
  <r>
    <n v="377"/>
    <s v="N"/>
    <s v="Ps1"/>
    <s v="Streptomyces"/>
    <x v="8"/>
    <n v="2"/>
    <n v="1.48"/>
    <n v="1.1639999999999999"/>
    <s v="Yes"/>
    <m/>
  </r>
  <r>
    <n v="378"/>
    <s v="N"/>
    <s v="Ps1"/>
    <s v="Streptomyces"/>
    <x v="8"/>
    <n v="3"/>
    <n v="1.643"/>
    <n v="1.1639999999999999"/>
    <s v="Yes"/>
    <m/>
  </r>
  <r>
    <n v="403"/>
    <s v="Ø"/>
    <s v="Ps2"/>
    <s v="Streptomyces"/>
    <x v="8"/>
    <n v="1"/>
    <n v="1.1619999999999999"/>
    <n v="1.1639999999999999"/>
    <s v="Yes"/>
    <m/>
  </r>
  <r>
    <n v="404"/>
    <s v="Ø"/>
    <s v="Ps2"/>
    <s v="Streptomyces"/>
    <x v="8"/>
    <n v="2"/>
    <n v="1.008"/>
    <n v="1.1639999999999999"/>
    <s v="Yes"/>
    <m/>
  </r>
  <r>
    <n v="405"/>
    <s v="Ø"/>
    <s v="Ps2"/>
    <s v="Streptomyces"/>
    <x v="8"/>
    <n v="3"/>
    <n v="1.248"/>
    <n v="1.1639999999999999"/>
    <s v="Yes"/>
    <m/>
  </r>
  <r>
    <n v="430"/>
    <s v="P"/>
    <s v="Ps1"/>
    <s v="Streptomyces"/>
    <x v="8"/>
    <n v="1"/>
    <n v="0.83"/>
    <n v="1.1639999999999999"/>
    <s v="Yes"/>
    <m/>
  </r>
  <r>
    <n v="431"/>
    <s v="P"/>
    <s v="Ps1"/>
    <s v="Streptomyces"/>
    <x v="8"/>
    <n v="2"/>
    <n v="0.99099999999999999"/>
    <n v="1.1639999999999999"/>
    <s v="Yes"/>
    <m/>
  </r>
  <r>
    <n v="432"/>
    <s v="P"/>
    <s v="Ps1"/>
    <s v="Streptomyces"/>
    <x v="8"/>
    <n v="3"/>
    <n v="0.52800000000000002"/>
    <n v="1.1639999999999999"/>
    <s v="Yes"/>
    <m/>
  </r>
  <r>
    <n v="457"/>
    <s v="Q"/>
    <s v="Ps1"/>
    <s v="Streptomyces"/>
    <x v="8"/>
    <n v="1"/>
    <n v="1.3069999999999999"/>
    <n v="1.1639999999999999"/>
    <s v="Yes"/>
    <m/>
  </r>
  <r>
    <n v="458"/>
    <s v="Q"/>
    <s v="Ps1"/>
    <s v="Streptomyces"/>
    <x v="8"/>
    <n v="2"/>
    <n v="1.3680000000000001"/>
    <n v="1.1639999999999999"/>
    <s v="Yes"/>
    <m/>
  </r>
  <r>
    <n v="459"/>
    <s v="Q"/>
    <s v="Ps1"/>
    <s v="Streptomyces"/>
    <x v="8"/>
    <n v="3"/>
    <n v="0.83699999999999997"/>
    <n v="1.1639999999999999"/>
    <s v="Yes"/>
    <m/>
  </r>
  <r>
    <n v="485"/>
    <s v="R"/>
    <s v="unknown"/>
    <s v="Streptomyces"/>
    <x v="8"/>
    <n v="2"/>
    <n v="0.97699999999999998"/>
    <n v="1.1639999999999999"/>
    <s v="Yes"/>
    <m/>
  </r>
  <r>
    <n v="486"/>
    <s v="R"/>
    <s v="unknown"/>
    <s v="Streptomyces"/>
    <x v="8"/>
    <n v="3"/>
    <n v="0.85799999999999998"/>
    <n v="1.1639999999999999"/>
    <s v="Yes"/>
    <m/>
  </r>
  <r>
    <n v="511"/>
    <s v="S"/>
    <s v="Ps1"/>
    <s v="Streptomyces"/>
    <x v="8"/>
    <n v="1"/>
    <n v="1.0169999999999999"/>
    <n v="1.1639999999999999"/>
    <s v="Yes"/>
    <m/>
  </r>
  <r>
    <n v="512"/>
    <s v="S"/>
    <s v="Ps1"/>
    <s v="Streptomyces"/>
    <x v="8"/>
    <n v="2"/>
    <n v="1.3839999999999999"/>
    <n v="1.1639999999999999"/>
    <s v="Yes"/>
    <m/>
  </r>
  <r>
    <n v="513"/>
    <s v="S"/>
    <s v="Ps1"/>
    <s v="Streptomyces"/>
    <x v="8"/>
    <n v="3"/>
    <n v="1.002"/>
    <n v="1.1639999999999999"/>
    <s v="Yes"/>
    <m/>
  </r>
  <r>
    <n v="26"/>
    <s v="A"/>
    <s v="Ps2"/>
    <s v="Streptomyces"/>
    <x v="8"/>
    <n v="2"/>
    <s v="NA"/>
    <s v="NA"/>
    <s v="NA"/>
    <s v="Unscorable: multiple overlapping colonies visible, Fiji cannot discriminate between to measure"/>
  </r>
  <r>
    <n v="54"/>
    <s v="B"/>
    <s v="Ps2"/>
    <s v="Streptomyces"/>
    <x v="8"/>
    <n v="3"/>
    <s v="NA"/>
    <s v="NA"/>
    <s v="NA"/>
    <s v="Plate was unscorable, so excluded"/>
  </r>
  <r>
    <n v="187"/>
    <s v="G"/>
    <s v="Ps2"/>
    <s v="Streptomyces"/>
    <x v="8"/>
    <n v="1"/>
    <s v="NA"/>
    <s v="NA"/>
    <s v="NA"/>
    <s v="Plate was unscorable, so excluded"/>
  </r>
  <r>
    <n v="188"/>
    <s v="G"/>
    <s v="Ps2"/>
    <s v="Streptomyces"/>
    <x v="8"/>
    <n v="2"/>
    <s v="NA"/>
    <s v="NA"/>
    <s v="NA"/>
    <s v="Plate was unscorable, so excluded"/>
  </r>
  <r>
    <n v="241"/>
    <s v="I"/>
    <s v="Ps2"/>
    <s v="Streptomyces"/>
    <x v="8"/>
    <n v="1"/>
    <s v="NA"/>
    <s v="NA"/>
    <s v="NA"/>
    <s v="Plate excluded : replicate lawn failed to grow, assay not set up"/>
  </r>
  <r>
    <n v="484"/>
    <s v="R"/>
    <s v="unknown"/>
    <s v="Streptomyces"/>
    <x v="8"/>
    <n v="1"/>
    <s v="NA"/>
    <s v="NA"/>
    <s v="NA"/>
    <s v="Plate was unscorable, so exclud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4" firstHeaderRow="1" firstDataRow="1" firstDataCol="1"/>
  <pivotFields count="1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dataField="1" showAll="0"/>
    <pivotField showAll="0"/>
  </pivotFields>
  <rowFields count="1">
    <field x="4"/>
  </rowFields>
  <rowItems count="11">
    <i>
      <x/>
    </i>
    <i>
      <x v="1"/>
    </i>
    <i>
      <x v="2"/>
    </i>
    <i>
      <x v="3"/>
    </i>
    <i>
      <x v="4"/>
    </i>
    <i>
      <x v="5"/>
    </i>
    <i>
      <x v="6"/>
    </i>
    <i>
      <x v="7"/>
    </i>
    <i>
      <x v="8"/>
    </i>
    <i>
      <x v="9"/>
    </i>
    <i t="grand">
      <x/>
    </i>
  </rowItems>
  <colItems count="1">
    <i/>
  </colItems>
  <dataFields count="1">
    <dataField name="Average of Control.growth" fld="8" subtotal="average" baseField="0" baseItem="0" numFmtId="165"/>
  </dataFields>
  <formats count="7">
    <format dxfId="6">
      <pivotArea collapsedLevelsAreSubtotals="1" fieldPosition="0">
        <references count="1">
          <reference field="4" count="0"/>
        </references>
      </pivotArea>
    </format>
    <format dxfId="5">
      <pivotArea grandRow="1" outline="0" collapsedLevelsAreSubtotals="1" fieldPosition="0"/>
    </format>
    <format dxfId="4">
      <pivotArea outline="0" collapsedLevelsAreSubtotals="1" fieldPosition="0"/>
    </format>
    <format dxfId="3">
      <pivotArea collapsedLevelsAreSubtotals="1" fieldPosition="0">
        <references count="1">
          <reference field="4" count="2">
            <x v="4"/>
            <x v="5"/>
          </reference>
        </references>
      </pivotArea>
    </format>
    <format dxfId="2">
      <pivotArea dataOnly="0" labelOnly="1" fieldPosition="0">
        <references count="1">
          <reference field="4" count="2">
            <x v="4"/>
            <x v="5"/>
          </reference>
        </references>
      </pivotArea>
    </format>
    <format dxfId="1">
      <pivotArea collapsedLevelsAreSubtotals="1" fieldPosition="0">
        <references count="1">
          <reference field="4" count="1">
            <x v="8"/>
          </reference>
        </references>
      </pivotArea>
    </format>
    <format dxfId="0">
      <pivotArea dataOnly="0" labelOnly="1" fieldPosition="0">
        <references count="1">
          <reference field="4" count="1">
            <x v="8"/>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4"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E3:F13" firstHeaderRow="1" firstDataRow="1" firstDataCol="1"/>
  <pivotFields count="1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dataField="1"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Control.growth" fld="7" subtotal="average" baseField="0" baseItem="0"/>
  </dataFields>
  <formats count="6">
    <format dxfId="12">
      <pivotArea collapsedLevelsAreSubtotals="1" fieldPosition="0">
        <references count="1">
          <reference field="4" count="0"/>
        </references>
      </pivotArea>
    </format>
    <format dxfId="11">
      <pivotArea grandRow="1" outline="0" collapsedLevelsAreSubtotals="1" fieldPosition="0"/>
    </format>
    <format dxfId="10">
      <pivotArea collapsedLevelsAreSubtotals="1" fieldPosition="0">
        <references count="1">
          <reference field="4" count="1">
            <x v="0"/>
          </reference>
        </references>
      </pivotArea>
    </format>
    <format dxfId="9">
      <pivotArea dataOnly="0" labelOnly="1" fieldPosition="0">
        <references count="1">
          <reference field="4" count="1">
            <x v="0"/>
          </reference>
        </references>
      </pivotArea>
    </format>
    <format dxfId="8">
      <pivotArea collapsedLevelsAreSubtotals="1" fieldPosition="0">
        <references count="1">
          <reference field="4" count="2">
            <x v="5"/>
            <x v="6"/>
          </reference>
        </references>
      </pivotArea>
    </format>
    <format dxfId="7">
      <pivotArea dataOnly="0" labelOnly="1" fieldPosition="0">
        <references count="1">
          <reference field="4" count="2">
            <x v="5"/>
            <x v="6"/>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1"/>
  <sheetViews>
    <sheetView tabSelected="1" workbookViewId="0">
      <pane ySplit="1" topLeftCell="A515" activePane="bottomLeft" state="frozen"/>
      <selection pane="bottomLeft" activeCell="C517" sqref="C517"/>
    </sheetView>
  </sheetViews>
  <sheetFormatPr baseColWidth="10" defaultRowHeight="16"/>
  <cols>
    <col min="1" max="1" width="13" bestFit="1" customWidth="1"/>
    <col min="2" max="2" width="12" bestFit="1" customWidth="1"/>
    <col min="3" max="3" width="15.33203125" bestFit="1" customWidth="1"/>
    <col min="4" max="4" width="12.33203125" bestFit="1" customWidth="1"/>
    <col min="5" max="5" width="13" bestFit="1" customWidth="1"/>
    <col min="6" max="6" width="8.5" bestFit="1" customWidth="1"/>
    <col min="7" max="7" width="17.6640625" style="5" bestFit="1" customWidth="1"/>
    <col min="8" max="8" width="20.5" style="5" customWidth="1"/>
    <col min="9" max="9" width="22.5" style="5" bestFit="1" customWidth="1"/>
    <col min="10" max="10" width="20" bestFit="1" customWidth="1"/>
    <col min="14" max="14" width="11.83203125" bestFit="1" customWidth="1"/>
  </cols>
  <sheetData>
    <row r="1" spans="1:21">
      <c r="A1" s="2" t="s">
        <v>57</v>
      </c>
      <c r="B1" s="7" t="s">
        <v>0</v>
      </c>
      <c r="C1" s="7" t="s">
        <v>1</v>
      </c>
      <c r="D1" s="7" t="s">
        <v>2</v>
      </c>
      <c r="E1" s="7" t="s">
        <v>76</v>
      </c>
      <c r="F1" s="7" t="s">
        <v>4</v>
      </c>
      <c r="G1" s="7" t="s">
        <v>5</v>
      </c>
      <c r="H1" s="12" t="s">
        <v>6</v>
      </c>
      <c r="I1" s="12" t="s">
        <v>7</v>
      </c>
      <c r="J1" s="1" t="s">
        <v>53</v>
      </c>
      <c r="K1" s="2"/>
      <c r="L1" s="2"/>
      <c r="M1" s="2"/>
      <c r="N1" s="2"/>
      <c r="O1" s="2"/>
      <c r="P1" s="2"/>
      <c r="Q1" s="2"/>
      <c r="R1" s="2"/>
      <c r="S1" s="2"/>
      <c r="T1" s="2"/>
      <c r="U1" s="2"/>
    </row>
    <row r="2" spans="1:21">
      <c r="A2">
        <v>1</v>
      </c>
      <c r="B2" t="s">
        <v>8</v>
      </c>
      <c r="C2" t="str">
        <f>VLOOKUP(B2,'Ps strains + g.types'!$A$2:$C$20,3,FALSE)</f>
        <v>Ps2</v>
      </c>
      <c r="D2" t="s">
        <v>54</v>
      </c>
      <c r="E2">
        <v>1</v>
      </c>
      <c r="F2">
        <v>1</v>
      </c>
      <c r="G2" s="3">
        <v>0.70399999999999996</v>
      </c>
      <c r="H2" s="3">
        <f>G2-0.888</f>
        <v>-0.18400000000000005</v>
      </c>
      <c r="I2" s="5" t="s">
        <v>74</v>
      </c>
    </row>
    <row r="3" spans="1:21">
      <c r="A3">
        <v>2</v>
      </c>
      <c r="B3" t="s">
        <v>8</v>
      </c>
      <c r="C3" t="str">
        <f>VLOOKUP(B3,'Ps strains + g.types'!$A$2:$C$20,3,FALSE)</f>
        <v>Ps2</v>
      </c>
      <c r="D3" t="s">
        <v>54</v>
      </c>
      <c r="E3">
        <v>1</v>
      </c>
      <c r="F3">
        <v>2</v>
      </c>
      <c r="G3" s="3">
        <v>0.69399999999999995</v>
      </c>
      <c r="H3" s="3">
        <f>G3-0.888</f>
        <v>-0.19400000000000006</v>
      </c>
      <c r="I3" s="5" t="s">
        <v>74</v>
      </c>
    </row>
    <row r="4" spans="1:21">
      <c r="A4">
        <v>3</v>
      </c>
      <c r="B4" t="s">
        <v>8</v>
      </c>
      <c r="C4" t="str">
        <f>VLOOKUP(B4,'Ps strains + g.types'!$A$2:$C$20,3,FALSE)</f>
        <v>Ps2</v>
      </c>
      <c r="D4" t="s">
        <v>54</v>
      </c>
      <c r="E4">
        <v>1</v>
      </c>
      <c r="F4">
        <v>3</v>
      </c>
      <c r="G4" s="3">
        <v>0.67200000000000004</v>
      </c>
      <c r="H4" s="3">
        <f>G4-0.888</f>
        <v>-0.21599999999999997</v>
      </c>
      <c r="I4" s="5" t="s">
        <v>74</v>
      </c>
    </row>
    <row r="5" spans="1:21">
      <c r="A5">
        <v>4</v>
      </c>
      <c r="B5" t="s">
        <v>8</v>
      </c>
      <c r="C5" t="str">
        <f>VLOOKUP(B5,'Ps strains + g.types'!$A$2:$C$20,3,FALSE)</f>
        <v>Ps2</v>
      </c>
      <c r="D5" t="s">
        <v>54</v>
      </c>
      <c r="E5">
        <v>2</v>
      </c>
      <c r="F5">
        <v>1</v>
      </c>
      <c r="G5" s="3">
        <v>0.87</v>
      </c>
      <c r="H5" s="3">
        <f>G5-1.12033333333333</f>
        <v>-0.25033333333333008</v>
      </c>
      <c r="I5" s="5" t="s">
        <v>74</v>
      </c>
    </row>
    <row r="6" spans="1:21">
      <c r="A6">
        <v>5</v>
      </c>
      <c r="B6" t="s">
        <v>8</v>
      </c>
      <c r="C6" t="str">
        <f>VLOOKUP(B6,'Ps strains + g.types'!$A$2:$C$20,3,FALSE)</f>
        <v>Ps2</v>
      </c>
      <c r="D6" t="s">
        <v>54</v>
      </c>
      <c r="E6">
        <v>2</v>
      </c>
      <c r="F6">
        <v>2</v>
      </c>
      <c r="G6" s="3">
        <v>0.874</v>
      </c>
      <c r="H6" s="3">
        <f>G6-1.12033333333333</f>
        <v>-0.24633333333333007</v>
      </c>
      <c r="I6" s="5" t="s">
        <v>74</v>
      </c>
    </row>
    <row r="7" spans="1:21">
      <c r="A7">
        <v>6</v>
      </c>
      <c r="B7" t="s">
        <v>8</v>
      </c>
      <c r="C7" t="str">
        <f>VLOOKUP(B7,'Ps strains + g.types'!$A$2:$C$20,3,FALSE)</f>
        <v>Ps2</v>
      </c>
      <c r="D7" t="s">
        <v>54</v>
      </c>
      <c r="E7">
        <v>2</v>
      </c>
      <c r="F7">
        <v>3</v>
      </c>
      <c r="G7" s="3">
        <v>1.0429999999999999</v>
      </c>
      <c r="H7" s="3">
        <f>G7-1.12033333333333</f>
        <v>-7.7333333333330145E-2</v>
      </c>
      <c r="I7" s="5" t="s">
        <v>74</v>
      </c>
    </row>
    <row r="8" spans="1:21">
      <c r="A8">
        <v>7</v>
      </c>
      <c r="B8" t="s">
        <v>8</v>
      </c>
      <c r="C8" t="str">
        <f>VLOOKUP(B8,'Ps strains + g.types'!$A$2:$C$20,3,FALSE)</f>
        <v>Ps2</v>
      </c>
      <c r="D8" t="s">
        <v>54</v>
      </c>
      <c r="E8">
        <v>3</v>
      </c>
      <c r="F8">
        <v>1</v>
      </c>
      <c r="G8" s="3" t="s">
        <v>52</v>
      </c>
      <c r="H8" s="3" t="s">
        <v>52</v>
      </c>
      <c r="I8" s="5" t="s">
        <v>52</v>
      </c>
      <c r="J8" t="s">
        <v>68</v>
      </c>
    </row>
    <row r="9" spans="1:21">
      <c r="A9">
        <v>8</v>
      </c>
      <c r="B9" t="s">
        <v>8</v>
      </c>
      <c r="C9" t="str">
        <f>VLOOKUP(B9,'Ps strains + g.types'!$A$2:$C$20,3,FALSE)</f>
        <v>Ps2</v>
      </c>
      <c r="D9" t="s">
        <v>54</v>
      </c>
      <c r="E9">
        <v>3</v>
      </c>
      <c r="F9">
        <v>2</v>
      </c>
      <c r="G9" s="3">
        <v>0.84199999999999997</v>
      </c>
      <c r="H9" s="3">
        <f>G9-1.35366666666667</f>
        <v>-0.51166666666666993</v>
      </c>
      <c r="I9" s="5" t="s">
        <v>74</v>
      </c>
    </row>
    <row r="10" spans="1:21">
      <c r="A10">
        <v>9</v>
      </c>
      <c r="B10" t="s">
        <v>8</v>
      </c>
      <c r="C10" t="str">
        <f>VLOOKUP(B10,'Ps strains + g.types'!$A$2:$C$20,3,FALSE)</f>
        <v>Ps2</v>
      </c>
      <c r="D10" t="s">
        <v>54</v>
      </c>
      <c r="E10">
        <v>3</v>
      </c>
      <c r="F10">
        <v>3</v>
      </c>
      <c r="G10" s="3">
        <v>1.1850000000000001</v>
      </c>
      <c r="H10" s="3">
        <f>G10-1.35366666666667</f>
        <v>-0.16866666666666985</v>
      </c>
      <c r="I10" s="5" t="s">
        <v>74</v>
      </c>
    </row>
    <row r="11" spans="1:21">
      <c r="A11">
        <v>10</v>
      </c>
      <c r="B11" t="s">
        <v>8</v>
      </c>
      <c r="C11" t="str">
        <f>VLOOKUP(B11,'Ps strains + g.types'!$A$2:$C$20,3,FALSE)</f>
        <v>Ps2</v>
      </c>
      <c r="D11" t="s">
        <v>54</v>
      </c>
      <c r="E11">
        <v>5</v>
      </c>
      <c r="F11">
        <v>1</v>
      </c>
      <c r="G11" s="3">
        <v>0.67600000000000005</v>
      </c>
      <c r="H11" s="3">
        <f>G11-1.206</f>
        <v>-0.52999999999999992</v>
      </c>
      <c r="I11" s="5" t="s">
        <v>75</v>
      </c>
    </row>
    <row r="12" spans="1:21">
      <c r="A12">
        <v>11</v>
      </c>
      <c r="B12" t="s">
        <v>8</v>
      </c>
      <c r="C12" t="str">
        <f>VLOOKUP(B12,'Ps strains + g.types'!$A$2:$C$20,3,FALSE)</f>
        <v>Ps2</v>
      </c>
      <c r="D12" t="s">
        <v>54</v>
      </c>
      <c r="E12">
        <v>5</v>
      </c>
      <c r="F12">
        <v>2</v>
      </c>
      <c r="G12" s="3">
        <v>0.60599999999999998</v>
      </c>
      <c r="H12" s="3">
        <f>G12-1.206</f>
        <v>-0.6</v>
      </c>
      <c r="I12" s="5" t="s">
        <v>75</v>
      </c>
    </row>
    <row r="13" spans="1:21">
      <c r="A13">
        <v>12</v>
      </c>
      <c r="B13" t="s">
        <v>8</v>
      </c>
      <c r="C13" t="str">
        <f>VLOOKUP(B13,'Ps strains + g.types'!$A$2:$C$20,3,FALSE)</f>
        <v>Ps2</v>
      </c>
      <c r="D13" t="s">
        <v>54</v>
      </c>
      <c r="E13">
        <v>5</v>
      </c>
      <c r="F13">
        <v>3</v>
      </c>
      <c r="G13" s="3">
        <v>0.83</v>
      </c>
      <c r="H13" s="3">
        <f>G13-1.206</f>
        <v>-0.376</v>
      </c>
      <c r="I13" s="5" t="s">
        <v>75</v>
      </c>
    </row>
    <row r="14" spans="1:21">
      <c r="A14">
        <v>13</v>
      </c>
      <c r="B14" t="s">
        <v>8</v>
      </c>
      <c r="C14" t="str">
        <f>VLOOKUP(B14,'Ps strains + g.types'!$A$2:$C$20,3,FALSE)</f>
        <v>Ps2</v>
      </c>
      <c r="D14" t="s">
        <v>54</v>
      </c>
      <c r="E14">
        <v>6</v>
      </c>
      <c r="F14">
        <v>1</v>
      </c>
      <c r="G14" s="3">
        <v>0.68700000000000006</v>
      </c>
      <c r="H14" s="3">
        <f>G14-0.944</f>
        <v>-0.2569999999999999</v>
      </c>
      <c r="I14" s="5" t="s">
        <v>74</v>
      </c>
    </row>
    <row r="15" spans="1:21">
      <c r="A15">
        <v>14</v>
      </c>
      <c r="B15" t="s">
        <v>8</v>
      </c>
      <c r="C15" t="str">
        <f>VLOOKUP(B15,'Ps strains + g.types'!$A$2:$C$20,3,FALSE)</f>
        <v>Ps2</v>
      </c>
      <c r="D15" t="s">
        <v>54</v>
      </c>
      <c r="E15">
        <v>6</v>
      </c>
      <c r="F15">
        <v>2</v>
      </c>
      <c r="G15" s="3" t="s">
        <v>52</v>
      </c>
      <c r="H15" s="3" t="s">
        <v>52</v>
      </c>
      <c r="I15" s="5" t="s">
        <v>52</v>
      </c>
      <c r="J15" t="s">
        <v>68</v>
      </c>
    </row>
    <row r="16" spans="1:21">
      <c r="A16">
        <v>15</v>
      </c>
      <c r="B16" t="s">
        <v>8</v>
      </c>
      <c r="C16" t="str">
        <f>VLOOKUP(B16,'Ps strains + g.types'!$A$2:$C$20,3,FALSE)</f>
        <v>Ps2</v>
      </c>
      <c r="D16" t="s">
        <v>54</v>
      </c>
      <c r="E16">
        <v>6</v>
      </c>
      <c r="F16">
        <v>3</v>
      </c>
      <c r="G16" s="3">
        <v>1.117</v>
      </c>
      <c r="H16" s="3">
        <f>G16-0.944</f>
        <v>0.17300000000000004</v>
      </c>
      <c r="I16" s="5" t="s">
        <v>74</v>
      </c>
    </row>
    <row r="17" spans="1:10">
      <c r="A17">
        <v>16</v>
      </c>
      <c r="B17" t="s">
        <v>8</v>
      </c>
      <c r="C17" t="str">
        <f>VLOOKUP(B17,'Ps strains + g.types'!$A$2:$C$20,3,FALSE)</f>
        <v>Ps2</v>
      </c>
      <c r="D17" t="s">
        <v>54</v>
      </c>
      <c r="E17">
        <v>7</v>
      </c>
      <c r="F17">
        <v>1</v>
      </c>
      <c r="G17" s="3">
        <v>0.497</v>
      </c>
      <c r="H17" s="3">
        <f>G17-0.799333333333333</f>
        <v>-0.30233333333333301</v>
      </c>
      <c r="I17" s="5" t="s">
        <v>74</v>
      </c>
    </row>
    <row r="18" spans="1:10">
      <c r="A18">
        <v>17</v>
      </c>
      <c r="B18" t="s">
        <v>8</v>
      </c>
      <c r="C18" t="str">
        <f>VLOOKUP(B18,'Ps strains + g.types'!$A$2:$C$20,3,FALSE)</f>
        <v>Ps2</v>
      </c>
      <c r="D18" t="s">
        <v>54</v>
      </c>
      <c r="E18">
        <v>7</v>
      </c>
      <c r="F18">
        <v>2</v>
      </c>
      <c r="G18" s="3">
        <v>0.51800000000000002</v>
      </c>
      <c r="H18" s="3">
        <f>G18-0.799333333333333</f>
        <v>-0.28133333333333299</v>
      </c>
      <c r="I18" s="5" t="s">
        <v>74</v>
      </c>
    </row>
    <row r="19" spans="1:10">
      <c r="A19">
        <v>18</v>
      </c>
      <c r="B19" t="s">
        <v>8</v>
      </c>
      <c r="C19" t="str">
        <f>VLOOKUP(B19,'Ps strains + g.types'!$A$2:$C$20,3,FALSE)</f>
        <v>Ps2</v>
      </c>
      <c r="D19" t="s">
        <v>54</v>
      </c>
      <c r="E19">
        <v>7</v>
      </c>
      <c r="F19">
        <v>3</v>
      </c>
      <c r="G19" s="3">
        <v>0.83799999999999997</v>
      </c>
      <c r="H19" s="3">
        <f>G19-0.799333333333333</f>
        <v>3.866666666666696E-2</v>
      </c>
      <c r="I19" s="5" t="s">
        <v>74</v>
      </c>
    </row>
    <row r="20" spans="1:10">
      <c r="A20">
        <v>19</v>
      </c>
      <c r="B20" t="s">
        <v>8</v>
      </c>
      <c r="C20" t="str">
        <f>VLOOKUP(B20,'Ps strains + g.types'!$A$2:$C$20,3,FALSE)</f>
        <v>Ps2</v>
      </c>
      <c r="D20" t="s">
        <v>54</v>
      </c>
      <c r="E20">
        <v>8</v>
      </c>
      <c r="F20">
        <v>1</v>
      </c>
      <c r="G20" s="3">
        <v>0</v>
      </c>
      <c r="H20" s="3">
        <f>G20-0.886</f>
        <v>-0.88600000000000001</v>
      </c>
      <c r="I20" s="5" t="s">
        <v>75</v>
      </c>
    </row>
    <row r="21" spans="1:10">
      <c r="A21">
        <v>20</v>
      </c>
      <c r="B21" t="s">
        <v>8</v>
      </c>
      <c r="C21" t="str">
        <f>VLOOKUP(B21,'Ps strains + g.types'!$A$2:$C$20,3,FALSE)</f>
        <v>Ps2</v>
      </c>
      <c r="D21" t="s">
        <v>54</v>
      </c>
      <c r="E21">
        <v>8</v>
      </c>
      <c r="F21">
        <v>2</v>
      </c>
      <c r="G21" s="3">
        <v>0.76100000000000001</v>
      </c>
      <c r="H21" s="3">
        <f>G21-0.886</f>
        <v>-0.125</v>
      </c>
      <c r="I21" s="5" t="s">
        <v>75</v>
      </c>
    </row>
    <row r="22" spans="1:10">
      <c r="A22">
        <v>21</v>
      </c>
      <c r="B22" t="s">
        <v>8</v>
      </c>
      <c r="C22" t="str">
        <f>VLOOKUP(B22,'Ps strains + g.types'!$A$2:$C$20,3,FALSE)</f>
        <v>Ps2</v>
      </c>
      <c r="D22" t="s">
        <v>54</v>
      </c>
      <c r="E22">
        <v>8</v>
      </c>
      <c r="F22">
        <v>3</v>
      </c>
      <c r="G22" s="3">
        <v>0.88100000000000001</v>
      </c>
      <c r="H22" s="3">
        <f>G22-0.886</f>
        <v>-5.0000000000000044E-3</v>
      </c>
      <c r="I22" s="5" t="s">
        <v>74</v>
      </c>
    </row>
    <row r="23" spans="1:10">
      <c r="A23">
        <v>22</v>
      </c>
      <c r="B23" t="s">
        <v>8</v>
      </c>
      <c r="C23" t="str">
        <f>VLOOKUP(B23,'Ps strains + g.types'!$A$2:$C$20,3,FALSE)</f>
        <v>Ps2</v>
      </c>
      <c r="D23" t="s">
        <v>54</v>
      </c>
      <c r="E23">
        <v>9</v>
      </c>
      <c r="F23">
        <v>1</v>
      </c>
      <c r="G23" s="3">
        <v>0.69699999999999995</v>
      </c>
      <c r="H23" s="3">
        <f>G23-1.10566666666667</f>
        <v>-0.40866666666666995</v>
      </c>
      <c r="I23" s="5" t="s">
        <v>74</v>
      </c>
    </row>
    <row r="24" spans="1:10">
      <c r="A24">
        <v>23</v>
      </c>
      <c r="B24" t="s">
        <v>8</v>
      </c>
      <c r="C24" t="str">
        <f>VLOOKUP(B24,'Ps strains + g.types'!$A$2:$C$20,3,FALSE)</f>
        <v>Ps2</v>
      </c>
      <c r="D24" t="s">
        <v>54</v>
      </c>
      <c r="E24">
        <v>9</v>
      </c>
      <c r="F24">
        <v>2</v>
      </c>
      <c r="G24" s="3" t="s">
        <v>52</v>
      </c>
      <c r="H24" s="3" t="s">
        <v>52</v>
      </c>
      <c r="I24" s="5" t="s">
        <v>52</v>
      </c>
      <c r="J24" t="s">
        <v>68</v>
      </c>
    </row>
    <row r="25" spans="1:10">
      <c r="A25">
        <v>24</v>
      </c>
      <c r="B25" t="s">
        <v>8</v>
      </c>
      <c r="C25" t="str">
        <f>VLOOKUP(B25,'Ps strains + g.types'!$A$2:$C$20,3,FALSE)</f>
        <v>Ps2</v>
      </c>
      <c r="D25" t="s">
        <v>54</v>
      </c>
      <c r="E25">
        <v>9</v>
      </c>
      <c r="F25">
        <v>3</v>
      </c>
      <c r="G25" s="3">
        <v>1.081</v>
      </c>
      <c r="H25" s="3">
        <f>G25-1.10566666666667</f>
        <v>-2.4666666666669945E-2</v>
      </c>
      <c r="I25" s="5" t="s">
        <v>74</v>
      </c>
    </row>
    <row r="26" spans="1:10">
      <c r="A26">
        <v>25</v>
      </c>
      <c r="B26" t="s">
        <v>8</v>
      </c>
      <c r="C26" t="str">
        <f>VLOOKUP(B26,'Ps strains + g.types'!$A$2:$C$20,3,FALSE)</f>
        <v>Ps2</v>
      </c>
      <c r="D26" t="s">
        <v>54</v>
      </c>
      <c r="E26">
        <v>10</v>
      </c>
      <c r="F26">
        <v>1</v>
      </c>
      <c r="G26" s="3">
        <v>0.84699999999999998</v>
      </c>
      <c r="H26" s="3">
        <f>G26-1.164</f>
        <v>-0.31699999999999995</v>
      </c>
      <c r="I26" s="5" t="s">
        <v>74</v>
      </c>
    </row>
    <row r="27" spans="1:10">
      <c r="A27">
        <v>26</v>
      </c>
      <c r="B27" t="s">
        <v>8</v>
      </c>
      <c r="C27" t="str">
        <f>VLOOKUP(B27,'Ps strains + g.types'!$A$2:$C$20,3,FALSE)</f>
        <v>Ps2</v>
      </c>
      <c r="D27" t="s">
        <v>54</v>
      </c>
      <c r="E27">
        <v>10</v>
      </c>
      <c r="F27">
        <v>2</v>
      </c>
      <c r="G27" s="3" t="s">
        <v>52</v>
      </c>
      <c r="H27" s="3" t="s">
        <v>52</v>
      </c>
      <c r="I27" s="5" t="s">
        <v>52</v>
      </c>
      <c r="J27" t="s">
        <v>68</v>
      </c>
    </row>
    <row r="28" spans="1:10">
      <c r="A28">
        <v>27</v>
      </c>
      <c r="B28" t="s">
        <v>8</v>
      </c>
      <c r="C28" t="str">
        <f>VLOOKUP(B28,'Ps strains + g.types'!$A$2:$C$20,3,FALSE)</f>
        <v>Ps2</v>
      </c>
      <c r="D28" t="s">
        <v>54</v>
      </c>
      <c r="E28">
        <v>10</v>
      </c>
      <c r="F28">
        <v>3</v>
      </c>
      <c r="G28" s="3">
        <v>1.244</v>
      </c>
      <c r="H28" s="3">
        <f>G28-1.164</f>
        <v>8.0000000000000071E-2</v>
      </c>
      <c r="I28" s="5" t="s">
        <v>74</v>
      </c>
    </row>
    <row r="29" spans="1:10">
      <c r="A29">
        <v>28</v>
      </c>
      <c r="B29" t="s">
        <v>10</v>
      </c>
      <c r="C29" t="str">
        <f>VLOOKUP(B29,'Ps strains + g.types'!$A$2:$C$20,3,FALSE)</f>
        <v>Ps2</v>
      </c>
      <c r="D29" t="s">
        <v>54</v>
      </c>
      <c r="E29">
        <v>1</v>
      </c>
      <c r="F29">
        <v>1</v>
      </c>
      <c r="G29" s="3">
        <v>0.67400000000000004</v>
      </c>
      <c r="H29" s="3">
        <f>G29-0.888</f>
        <v>-0.21399999999999997</v>
      </c>
      <c r="I29" s="5" t="s">
        <v>74</v>
      </c>
    </row>
    <row r="30" spans="1:10">
      <c r="A30">
        <v>29</v>
      </c>
      <c r="B30" t="s">
        <v>10</v>
      </c>
      <c r="C30" t="str">
        <f>VLOOKUP(B30,'Ps strains + g.types'!$A$2:$C$20,3,FALSE)</f>
        <v>Ps2</v>
      </c>
      <c r="D30" t="s">
        <v>54</v>
      </c>
      <c r="E30">
        <v>1</v>
      </c>
      <c r="F30">
        <v>2</v>
      </c>
      <c r="G30" s="3">
        <v>0.503</v>
      </c>
      <c r="H30" s="3">
        <f>G30-0.888</f>
        <v>-0.38500000000000001</v>
      </c>
      <c r="I30" s="5" t="s">
        <v>74</v>
      </c>
    </row>
    <row r="31" spans="1:10">
      <c r="A31">
        <v>30</v>
      </c>
      <c r="B31" t="s">
        <v>10</v>
      </c>
      <c r="C31" t="str">
        <f>VLOOKUP(B31,'Ps strains + g.types'!$A$2:$C$20,3,FALSE)</f>
        <v>Ps2</v>
      </c>
      <c r="D31" t="s">
        <v>54</v>
      </c>
      <c r="E31">
        <v>1</v>
      </c>
      <c r="F31">
        <v>3</v>
      </c>
      <c r="G31" s="3" t="s">
        <v>52</v>
      </c>
      <c r="H31" s="3" t="s">
        <v>52</v>
      </c>
      <c r="I31" s="5" t="s">
        <v>52</v>
      </c>
      <c r="J31" t="s">
        <v>70</v>
      </c>
    </row>
    <row r="32" spans="1:10">
      <c r="A32">
        <v>31</v>
      </c>
      <c r="B32" t="s">
        <v>10</v>
      </c>
      <c r="C32" t="str">
        <f>VLOOKUP(B32,'Ps strains + g.types'!$A$2:$C$20,3,FALSE)</f>
        <v>Ps2</v>
      </c>
      <c r="D32" t="s">
        <v>54</v>
      </c>
      <c r="E32">
        <v>2</v>
      </c>
      <c r="F32">
        <v>1</v>
      </c>
      <c r="G32" s="3">
        <v>0.61</v>
      </c>
      <c r="H32" s="3">
        <f>G32-1.12033333333333</f>
        <v>-0.51033333333333009</v>
      </c>
      <c r="I32" s="5" t="s">
        <v>74</v>
      </c>
    </row>
    <row r="33" spans="1:10">
      <c r="A33">
        <v>32</v>
      </c>
      <c r="B33" t="s">
        <v>10</v>
      </c>
      <c r="C33" t="str">
        <f>VLOOKUP(B33,'Ps strains + g.types'!$A$2:$C$20,3,FALSE)</f>
        <v>Ps2</v>
      </c>
      <c r="D33" t="s">
        <v>54</v>
      </c>
      <c r="E33">
        <v>2</v>
      </c>
      <c r="F33">
        <v>2</v>
      </c>
      <c r="G33" s="3">
        <v>0.65100000000000002</v>
      </c>
      <c r="H33" s="3">
        <f>G33-1.12033333333333</f>
        <v>-0.46933333333333005</v>
      </c>
      <c r="I33" s="5" t="s">
        <v>74</v>
      </c>
    </row>
    <row r="34" spans="1:10">
      <c r="A34">
        <v>33</v>
      </c>
      <c r="B34" t="s">
        <v>10</v>
      </c>
      <c r="C34" t="str">
        <f>VLOOKUP(B34,'Ps strains + g.types'!$A$2:$C$20,3,FALSE)</f>
        <v>Ps2</v>
      </c>
      <c r="D34" t="s">
        <v>54</v>
      </c>
      <c r="E34">
        <v>2</v>
      </c>
      <c r="F34">
        <v>3</v>
      </c>
      <c r="G34" s="3" t="s">
        <v>52</v>
      </c>
      <c r="H34" s="3" t="s">
        <v>52</v>
      </c>
      <c r="I34" s="5" t="s">
        <v>52</v>
      </c>
      <c r="J34" t="s">
        <v>70</v>
      </c>
    </row>
    <row r="35" spans="1:10">
      <c r="A35">
        <v>34</v>
      </c>
      <c r="B35" t="s">
        <v>10</v>
      </c>
      <c r="C35" t="str">
        <f>VLOOKUP(B35,'Ps strains + g.types'!$A$2:$C$20,3,FALSE)</f>
        <v>Ps2</v>
      </c>
      <c r="D35" t="s">
        <v>54</v>
      </c>
      <c r="E35">
        <v>3</v>
      </c>
      <c r="F35">
        <v>1</v>
      </c>
      <c r="G35" s="3">
        <v>0.70899999999999996</v>
      </c>
      <c r="H35" s="3">
        <f>G35-1.35366666666667</f>
        <v>-0.64466666666666994</v>
      </c>
      <c r="I35" s="5" t="s">
        <v>74</v>
      </c>
    </row>
    <row r="36" spans="1:10">
      <c r="A36">
        <v>35</v>
      </c>
      <c r="B36" t="s">
        <v>10</v>
      </c>
      <c r="C36" t="str">
        <f>VLOOKUP(B36,'Ps strains + g.types'!$A$2:$C$20,3,FALSE)</f>
        <v>Ps2</v>
      </c>
      <c r="D36" t="s">
        <v>54</v>
      </c>
      <c r="E36">
        <v>3</v>
      </c>
      <c r="F36">
        <v>2</v>
      </c>
      <c r="G36" s="3">
        <v>0.53500000000000003</v>
      </c>
      <c r="H36" s="3">
        <f>G36-1.35366666666667</f>
        <v>-0.81866666666666987</v>
      </c>
      <c r="I36" s="5" t="s">
        <v>74</v>
      </c>
    </row>
    <row r="37" spans="1:10">
      <c r="A37">
        <v>36</v>
      </c>
      <c r="B37" t="s">
        <v>10</v>
      </c>
      <c r="C37" t="str">
        <f>VLOOKUP(B37,'Ps strains + g.types'!$A$2:$C$20,3,FALSE)</f>
        <v>Ps2</v>
      </c>
      <c r="D37" t="s">
        <v>54</v>
      </c>
      <c r="E37">
        <v>3</v>
      </c>
      <c r="F37">
        <v>3</v>
      </c>
      <c r="G37" s="3" t="s">
        <v>52</v>
      </c>
      <c r="H37" s="3" t="s">
        <v>52</v>
      </c>
      <c r="I37" s="5" t="s">
        <v>52</v>
      </c>
      <c r="J37" t="s">
        <v>70</v>
      </c>
    </row>
    <row r="38" spans="1:10">
      <c r="A38">
        <v>37</v>
      </c>
      <c r="B38" t="s">
        <v>10</v>
      </c>
      <c r="C38" t="str">
        <f>VLOOKUP(B38,'Ps strains + g.types'!$A$2:$C$20,3,FALSE)</f>
        <v>Ps2</v>
      </c>
      <c r="D38" t="s">
        <v>54</v>
      </c>
      <c r="E38">
        <v>5</v>
      </c>
      <c r="F38">
        <v>1</v>
      </c>
      <c r="G38" s="3">
        <v>0.59299999999999997</v>
      </c>
      <c r="H38" s="3">
        <f>G38-1.206</f>
        <v>-0.61299999999999999</v>
      </c>
      <c r="I38" s="5" t="s">
        <v>75</v>
      </c>
    </row>
    <row r="39" spans="1:10">
      <c r="A39">
        <v>38</v>
      </c>
      <c r="B39" t="s">
        <v>10</v>
      </c>
      <c r="C39" t="str">
        <f>VLOOKUP(B39,'Ps strains + g.types'!$A$2:$C$20,3,FALSE)</f>
        <v>Ps2</v>
      </c>
      <c r="D39" t="s">
        <v>54</v>
      </c>
      <c r="E39">
        <v>5</v>
      </c>
      <c r="F39">
        <v>2</v>
      </c>
      <c r="G39" s="3">
        <v>0.81100000000000005</v>
      </c>
      <c r="H39" s="3">
        <f>G39-1.206</f>
        <v>-0.39499999999999991</v>
      </c>
      <c r="I39" s="5" t="s">
        <v>74</v>
      </c>
    </row>
    <row r="40" spans="1:10">
      <c r="A40">
        <v>39</v>
      </c>
      <c r="B40" t="s">
        <v>10</v>
      </c>
      <c r="C40" t="str">
        <f>VLOOKUP(B40,'Ps strains + g.types'!$A$2:$C$20,3,FALSE)</f>
        <v>Ps2</v>
      </c>
      <c r="D40" t="s">
        <v>54</v>
      </c>
      <c r="E40">
        <v>5</v>
      </c>
      <c r="F40">
        <v>3</v>
      </c>
      <c r="G40" s="3" t="s">
        <v>52</v>
      </c>
      <c r="H40" s="3" t="s">
        <v>52</v>
      </c>
      <c r="I40" s="5" t="s">
        <v>52</v>
      </c>
      <c r="J40" t="s">
        <v>70</v>
      </c>
    </row>
    <row r="41" spans="1:10">
      <c r="A41">
        <v>40</v>
      </c>
      <c r="B41" t="s">
        <v>10</v>
      </c>
      <c r="C41" t="str">
        <f>VLOOKUP(B41,'Ps strains + g.types'!$A$2:$C$20,3,FALSE)</f>
        <v>Ps2</v>
      </c>
      <c r="D41" t="s">
        <v>54</v>
      </c>
      <c r="E41">
        <v>6</v>
      </c>
      <c r="F41">
        <v>1</v>
      </c>
      <c r="G41" s="3">
        <v>0.52400000000000002</v>
      </c>
      <c r="H41" s="3">
        <f>G41-0.944</f>
        <v>-0.41999999999999993</v>
      </c>
      <c r="I41" s="5" t="s">
        <v>74</v>
      </c>
    </row>
    <row r="42" spans="1:10">
      <c r="A42">
        <v>41</v>
      </c>
      <c r="B42" t="s">
        <v>10</v>
      </c>
      <c r="C42" t="str">
        <f>VLOOKUP(B42,'Ps strains + g.types'!$A$2:$C$20,3,FALSE)</f>
        <v>Ps2</v>
      </c>
      <c r="D42" t="s">
        <v>54</v>
      </c>
      <c r="E42">
        <v>6</v>
      </c>
      <c r="F42">
        <v>2</v>
      </c>
      <c r="G42" s="3">
        <v>0.68700000000000006</v>
      </c>
      <c r="H42" s="3">
        <f>G42-0.944</f>
        <v>-0.2569999999999999</v>
      </c>
      <c r="I42" s="5" t="s">
        <v>74</v>
      </c>
    </row>
    <row r="43" spans="1:10">
      <c r="A43">
        <v>42</v>
      </c>
      <c r="B43" t="s">
        <v>10</v>
      </c>
      <c r="C43" t="str">
        <f>VLOOKUP(B43,'Ps strains + g.types'!$A$2:$C$20,3,FALSE)</f>
        <v>Ps2</v>
      </c>
      <c r="D43" t="s">
        <v>54</v>
      </c>
      <c r="E43">
        <v>6</v>
      </c>
      <c r="F43">
        <v>3</v>
      </c>
      <c r="G43" s="3" t="s">
        <v>52</v>
      </c>
      <c r="H43" s="3" t="s">
        <v>52</v>
      </c>
      <c r="I43" s="5" t="s">
        <v>52</v>
      </c>
      <c r="J43" t="s">
        <v>70</v>
      </c>
    </row>
    <row r="44" spans="1:10">
      <c r="A44">
        <v>43</v>
      </c>
      <c r="B44" t="s">
        <v>10</v>
      </c>
      <c r="C44" t="str">
        <f>VLOOKUP(B44,'Ps strains + g.types'!$A$2:$C$20,3,FALSE)</f>
        <v>Ps2</v>
      </c>
      <c r="D44" t="s">
        <v>54</v>
      </c>
      <c r="E44">
        <v>7</v>
      </c>
      <c r="F44">
        <v>1</v>
      </c>
      <c r="G44" s="3">
        <v>0.434</v>
      </c>
      <c r="H44" s="3">
        <f>G44-0.799333333333333</f>
        <v>-0.36533333333333301</v>
      </c>
      <c r="I44" s="5" t="s">
        <v>74</v>
      </c>
    </row>
    <row r="45" spans="1:10">
      <c r="A45">
        <v>44</v>
      </c>
      <c r="B45" t="s">
        <v>10</v>
      </c>
      <c r="C45" t="str">
        <f>VLOOKUP(B45,'Ps strains + g.types'!$A$2:$C$20,3,FALSE)</f>
        <v>Ps2</v>
      </c>
      <c r="D45" t="s">
        <v>54</v>
      </c>
      <c r="E45">
        <v>7</v>
      </c>
      <c r="F45">
        <v>2</v>
      </c>
      <c r="G45" s="3">
        <v>0.54500000000000004</v>
      </c>
      <c r="H45" s="3">
        <f>G45-0.799333333333333</f>
        <v>-0.25433333333333297</v>
      </c>
      <c r="I45" s="5" t="s">
        <v>74</v>
      </c>
    </row>
    <row r="46" spans="1:10">
      <c r="A46">
        <v>45</v>
      </c>
      <c r="B46" t="s">
        <v>10</v>
      </c>
      <c r="C46" t="str">
        <f>VLOOKUP(B46,'Ps strains + g.types'!$A$2:$C$20,3,FALSE)</f>
        <v>Ps2</v>
      </c>
      <c r="D46" t="s">
        <v>54</v>
      </c>
      <c r="E46">
        <v>7</v>
      </c>
      <c r="F46">
        <v>3</v>
      </c>
      <c r="G46" s="3" t="s">
        <v>52</v>
      </c>
      <c r="H46" s="3" t="s">
        <v>52</v>
      </c>
      <c r="I46" s="5" t="s">
        <v>52</v>
      </c>
      <c r="J46" t="s">
        <v>70</v>
      </c>
    </row>
    <row r="47" spans="1:10">
      <c r="A47">
        <v>46</v>
      </c>
      <c r="B47" t="s">
        <v>10</v>
      </c>
      <c r="C47" t="str">
        <f>VLOOKUP(B47,'Ps strains + g.types'!$A$2:$C$20,3,FALSE)</f>
        <v>Ps2</v>
      </c>
      <c r="D47" t="s">
        <v>54</v>
      </c>
      <c r="E47">
        <v>8</v>
      </c>
      <c r="F47">
        <v>1</v>
      </c>
      <c r="G47" s="3">
        <v>0.63400000000000001</v>
      </c>
      <c r="H47" s="3">
        <f>G47-0.886</f>
        <v>-0.252</v>
      </c>
      <c r="I47" s="5" t="s">
        <v>75</v>
      </c>
    </row>
    <row r="48" spans="1:10">
      <c r="A48">
        <v>47</v>
      </c>
      <c r="B48" t="s">
        <v>10</v>
      </c>
      <c r="C48" t="str">
        <f>VLOOKUP(B48,'Ps strains + g.types'!$A$2:$C$20,3,FALSE)</f>
        <v>Ps2</v>
      </c>
      <c r="D48" t="s">
        <v>54</v>
      </c>
      <c r="E48">
        <v>8</v>
      </c>
      <c r="F48">
        <v>2</v>
      </c>
      <c r="G48" s="3">
        <v>0.95599999999999996</v>
      </c>
      <c r="H48" s="3">
        <f>G48-0.886</f>
        <v>6.9999999999999951E-2</v>
      </c>
      <c r="I48" s="5" t="s">
        <v>75</v>
      </c>
    </row>
    <row r="49" spans="1:10">
      <c r="A49">
        <v>48</v>
      </c>
      <c r="B49" t="s">
        <v>10</v>
      </c>
      <c r="C49" t="str">
        <f>VLOOKUP(B49,'Ps strains + g.types'!$A$2:$C$20,3,FALSE)</f>
        <v>Ps2</v>
      </c>
      <c r="D49" t="s">
        <v>54</v>
      </c>
      <c r="E49">
        <v>8</v>
      </c>
      <c r="F49">
        <v>3</v>
      </c>
      <c r="G49" s="3" t="s">
        <v>52</v>
      </c>
      <c r="H49" s="3" t="s">
        <v>52</v>
      </c>
      <c r="I49" s="5" t="s">
        <v>52</v>
      </c>
      <c r="J49" t="s">
        <v>70</v>
      </c>
    </row>
    <row r="50" spans="1:10">
      <c r="A50">
        <v>49</v>
      </c>
      <c r="B50" t="s">
        <v>10</v>
      </c>
      <c r="C50" t="str">
        <f>VLOOKUP(B50,'Ps strains + g.types'!$A$2:$C$20,3,FALSE)</f>
        <v>Ps2</v>
      </c>
      <c r="D50" t="s">
        <v>54</v>
      </c>
      <c r="E50">
        <v>9</v>
      </c>
      <c r="F50">
        <v>1</v>
      </c>
      <c r="G50" s="3">
        <v>0.57299999999999995</v>
      </c>
      <c r="H50" s="3">
        <f>G50-1.10566666666667</f>
        <v>-0.53266666666666995</v>
      </c>
      <c r="I50" s="5" t="s">
        <v>74</v>
      </c>
    </row>
    <row r="51" spans="1:10">
      <c r="A51">
        <v>50</v>
      </c>
      <c r="B51" t="s">
        <v>10</v>
      </c>
      <c r="C51" t="str">
        <f>VLOOKUP(B51,'Ps strains + g.types'!$A$2:$C$20,3,FALSE)</f>
        <v>Ps2</v>
      </c>
      <c r="D51" t="s">
        <v>54</v>
      </c>
      <c r="E51">
        <v>9</v>
      </c>
      <c r="F51">
        <v>2</v>
      </c>
      <c r="G51" s="3">
        <v>0.86899999999999999</v>
      </c>
      <c r="H51" s="3">
        <f>G51-1.10566666666667</f>
        <v>-0.23666666666666991</v>
      </c>
      <c r="I51" s="5" t="s">
        <v>74</v>
      </c>
    </row>
    <row r="52" spans="1:10">
      <c r="A52">
        <v>51</v>
      </c>
      <c r="B52" t="s">
        <v>10</v>
      </c>
      <c r="C52" t="str">
        <f>VLOOKUP(B52,'Ps strains + g.types'!$A$2:$C$20,3,FALSE)</f>
        <v>Ps2</v>
      </c>
      <c r="D52" t="s">
        <v>54</v>
      </c>
      <c r="E52">
        <v>9</v>
      </c>
      <c r="F52">
        <v>3</v>
      </c>
      <c r="G52" s="3" t="s">
        <v>52</v>
      </c>
      <c r="H52" s="3" t="s">
        <v>52</v>
      </c>
      <c r="I52" s="5" t="s">
        <v>52</v>
      </c>
      <c r="J52" t="s">
        <v>70</v>
      </c>
    </row>
    <row r="53" spans="1:10">
      <c r="A53">
        <v>52</v>
      </c>
      <c r="B53" t="s">
        <v>10</v>
      </c>
      <c r="C53" t="str">
        <f>VLOOKUP(B53,'Ps strains + g.types'!$A$2:$C$20,3,FALSE)</f>
        <v>Ps2</v>
      </c>
      <c r="D53" t="s">
        <v>54</v>
      </c>
      <c r="E53">
        <v>10</v>
      </c>
      <c r="F53">
        <v>1</v>
      </c>
      <c r="G53" s="3">
        <v>0.625</v>
      </c>
      <c r="H53" s="3">
        <f>G53-1.164</f>
        <v>-0.53899999999999992</v>
      </c>
      <c r="I53" s="5" t="s">
        <v>74</v>
      </c>
    </row>
    <row r="54" spans="1:10">
      <c r="A54">
        <v>53</v>
      </c>
      <c r="B54" t="s">
        <v>10</v>
      </c>
      <c r="C54" t="str">
        <f>VLOOKUP(B54,'Ps strains + g.types'!$A$2:$C$20,3,FALSE)</f>
        <v>Ps2</v>
      </c>
      <c r="D54" t="s">
        <v>54</v>
      </c>
      <c r="E54">
        <v>10</v>
      </c>
      <c r="F54">
        <v>2</v>
      </c>
      <c r="G54" s="3">
        <v>1.0649999999999999</v>
      </c>
      <c r="H54" s="3">
        <f>G54-1.164</f>
        <v>-9.8999999999999977E-2</v>
      </c>
      <c r="I54" s="5" t="s">
        <v>74</v>
      </c>
    </row>
    <row r="55" spans="1:10">
      <c r="A55">
        <v>54</v>
      </c>
      <c r="B55" t="s">
        <v>10</v>
      </c>
      <c r="C55" t="str">
        <f>VLOOKUP(B55,'Ps strains + g.types'!$A$2:$C$20,3,FALSE)</f>
        <v>Ps2</v>
      </c>
      <c r="D55" t="s">
        <v>54</v>
      </c>
      <c r="E55">
        <v>10</v>
      </c>
      <c r="F55">
        <v>3</v>
      </c>
      <c r="G55" s="3" t="s">
        <v>52</v>
      </c>
      <c r="H55" s="3" t="s">
        <v>52</v>
      </c>
      <c r="I55" s="5" t="s">
        <v>52</v>
      </c>
      <c r="J55" t="s">
        <v>70</v>
      </c>
    </row>
    <row r="56" spans="1:10">
      <c r="A56">
        <v>55</v>
      </c>
      <c r="B56" t="s">
        <v>11</v>
      </c>
      <c r="C56" t="str">
        <f>VLOOKUP(B56,'Ps strains + g.types'!$A$2:$C$20,3,FALSE)</f>
        <v>Ps2</v>
      </c>
      <c r="D56" t="s">
        <v>54</v>
      </c>
      <c r="E56">
        <v>1</v>
      </c>
      <c r="F56">
        <v>1</v>
      </c>
      <c r="G56" s="3">
        <v>0.873</v>
      </c>
      <c r="H56" s="3">
        <f>G56-0.888</f>
        <v>-1.5000000000000013E-2</v>
      </c>
      <c r="I56" s="5" t="s">
        <v>74</v>
      </c>
    </row>
    <row r="57" spans="1:10">
      <c r="A57">
        <v>56</v>
      </c>
      <c r="B57" t="s">
        <v>11</v>
      </c>
      <c r="C57" t="str">
        <f>VLOOKUP(B57,'Ps strains + g.types'!$A$2:$C$20,3,FALSE)</f>
        <v>Ps2</v>
      </c>
      <c r="D57" t="s">
        <v>54</v>
      </c>
      <c r="E57">
        <v>1</v>
      </c>
      <c r="F57">
        <v>2</v>
      </c>
      <c r="G57" s="3">
        <v>0.84199999999999997</v>
      </c>
      <c r="H57" s="3">
        <f>G57-0.888</f>
        <v>-4.6000000000000041E-2</v>
      </c>
      <c r="I57" s="5" t="s">
        <v>74</v>
      </c>
    </row>
    <row r="58" spans="1:10">
      <c r="A58">
        <v>57</v>
      </c>
      <c r="B58" t="s">
        <v>11</v>
      </c>
      <c r="C58" t="str">
        <f>VLOOKUP(B58,'Ps strains + g.types'!$A$2:$C$20,3,FALSE)</f>
        <v>Ps2</v>
      </c>
      <c r="D58" t="s">
        <v>54</v>
      </c>
      <c r="E58">
        <v>1</v>
      </c>
      <c r="F58">
        <v>3</v>
      </c>
      <c r="G58" s="3">
        <v>1.1359999999999999</v>
      </c>
      <c r="H58" s="3">
        <f>G58-0.888</f>
        <v>0.24799999999999989</v>
      </c>
      <c r="I58" s="5" t="s">
        <v>74</v>
      </c>
    </row>
    <row r="59" spans="1:10">
      <c r="A59">
        <v>58</v>
      </c>
      <c r="B59" t="s">
        <v>11</v>
      </c>
      <c r="C59" t="str">
        <f>VLOOKUP(B59,'Ps strains + g.types'!$A$2:$C$20,3,FALSE)</f>
        <v>Ps2</v>
      </c>
      <c r="D59" t="s">
        <v>54</v>
      </c>
      <c r="E59">
        <v>2</v>
      </c>
      <c r="F59">
        <v>1</v>
      </c>
      <c r="G59" s="3">
        <v>0.86899999999999999</v>
      </c>
      <c r="H59" s="3">
        <f>G59-1.12033333333333</f>
        <v>-0.25133333333333008</v>
      </c>
      <c r="I59" s="5" t="s">
        <v>74</v>
      </c>
    </row>
    <row r="60" spans="1:10">
      <c r="A60">
        <v>59</v>
      </c>
      <c r="B60" t="s">
        <v>11</v>
      </c>
      <c r="C60" t="str">
        <f>VLOOKUP(B60,'Ps strains + g.types'!$A$2:$C$20,3,FALSE)</f>
        <v>Ps2</v>
      </c>
      <c r="D60" t="s">
        <v>54</v>
      </c>
      <c r="E60">
        <v>2</v>
      </c>
      <c r="F60">
        <v>2</v>
      </c>
      <c r="G60" s="3">
        <v>0.64700000000000002</v>
      </c>
      <c r="H60" s="3">
        <f>G60-1.12033333333333</f>
        <v>-0.47333333333333005</v>
      </c>
      <c r="I60" s="5" t="s">
        <v>74</v>
      </c>
    </row>
    <row r="61" spans="1:10">
      <c r="A61">
        <v>60</v>
      </c>
      <c r="B61" t="s">
        <v>11</v>
      </c>
      <c r="C61" t="str">
        <f>VLOOKUP(B61,'Ps strains + g.types'!$A$2:$C$20,3,FALSE)</f>
        <v>Ps2</v>
      </c>
      <c r="D61" t="s">
        <v>54</v>
      </c>
      <c r="E61">
        <v>2</v>
      </c>
      <c r="F61">
        <v>3</v>
      </c>
      <c r="G61" s="3">
        <v>1.0109999999999999</v>
      </c>
      <c r="H61" s="3">
        <f>G61-1.12033333333333</f>
        <v>-0.10933333333333017</v>
      </c>
      <c r="I61" s="5" t="s">
        <v>74</v>
      </c>
    </row>
    <row r="62" spans="1:10">
      <c r="A62">
        <v>61</v>
      </c>
      <c r="B62" t="s">
        <v>11</v>
      </c>
      <c r="C62" t="str">
        <f>VLOOKUP(B62,'Ps strains + g.types'!$A$2:$C$20,3,FALSE)</f>
        <v>Ps2</v>
      </c>
      <c r="D62" t="s">
        <v>54</v>
      </c>
      <c r="E62">
        <v>3</v>
      </c>
      <c r="F62">
        <v>1</v>
      </c>
      <c r="G62" s="3">
        <v>0.80700000000000005</v>
      </c>
      <c r="H62" s="3">
        <f>G62-1.35366666666667</f>
        <v>-0.54666666666666985</v>
      </c>
      <c r="I62" s="5" t="s">
        <v>74</v>
      </c>
    </row>
    <row r="63" spans="1:10">
      <c r="A63">
        <v>62</v>
      </c>
      <c r="B63" t="s">
        <v>11</v>
      </c>
      <c r="C63" t="str">
        <f>VLOOKUP(B63,'Ps strains + g.types'!$A$2:$C$20,3,FALSE)</f>
        <v>Ps2</v>
      </c>
      <c r="D63" t="s">
        <v>54</v>
      </c>
      <c r="E63">
        <v>3</v>
      </c>
      <c r="F63">
        <v>2</v>
      </c>
      <c r="G63" s="3">
        <v>0.53300000000000003</v>
      </c>
      <c r="H63" s="3">
        <f>G63-1.35366666666667</f>
        <v>-0.82066666666666988</v>
      </c>
      <c r="I63" s="5" t="s">
        <v>75</v>
      </c>
    </row>
    <row r="64" spans="1:10">
      <c r="A64">
        <v>63</v>
      </c>
      <c r="B64" t="s">
        <v>11</v>
      </c>
      <c r="C64" t="str">
        <f>VLOOKUP(B64,'Ps strains + g.types'!$A$2:$C$20,3,FALSE)</f>
        <v>Ps2</v>
      </c>
      <c r="D64" t="s">
        <v>54</v>
      </c>
      <c r="E64">
        <v>3</v>
      </c>
      <c r="F64">
        <v>3</v>
      </c>
      <c r="G64" s="3">
        <v>0.72199999999999998</v>
      </c>
      <c r="H64" s="3">
        <f>G64-1.35366666666667</f>
        <v>-0.63166666666666993</v>
      </c>
      <c r="I64" s="5" t="s">
        <v>74</v>
      </c>
    </row>
    <row r="65" spans="1:9">
      <c r="A65">
        <v>64</v>
      </c>
      <c r="B65" t="s">
        <v>11</v>
      </c>
      <c r="C65" t="str">
        <f>VLOOKUP(B65,'Ps strains + g.types'!$A$2:$C$20,3,FALSE)</f>
        <v>Ps2</v>
      </c>
      <c r="D65" t="s">
        <v>54</v>
      </c>
      <c r="E65">
        <v>5</v>
      </c>
      <c r="F65">
        <v>1</v>
      </c>
      <c r="G65" s="3">
        <v>1.0720000000000001</v>
      </c>
      <c r="H65" s="3">
        <f>G65-1.206</f>
        <v>-0.1339999999999999</v>
      </c>
      <c r="I65" s="5" t="s">
        <v>75</v>
      </c>
    </row>
    <row r="66" spans="1:9">
      <c r="A66">
        <v>65</v>
      </c>
      <c r="B66" t="s">
        <v>11</v>
      </c>
      <c r="C66" t="str">
        <f>VLOOKUP(B66,'Ps strains + g.types'!$A$2:$C$20,3,FALSE)</f>
        <v>Ps2</v>
      </c>
      <c r="D66" t="s">
        <v>54</v>
      </c>
      <c r="E66">
        <v>5</v>
      </c>
      <c r="F66">
        <v>2</v>
      </c>
      <c r="G66" s="3">
        <v>0.66500000000000004</v>
      </c>
      <c r="H66" s="3">
        <f>G66-1.206</f>
        <v>-0.54099999999999993</v>
      </c>
      <c r="I66" s="5" t="s">
        <v>75</v>
      </c>
    </row>
    <row r="67" spans="1:9">
      <c r="A67">
        <v>66</v>
      </c>
      <c r="B67" t="s">
        <v>11</v>
      </c>
      <c r="C67" t="str">
        <f>VLOOKUP(B67,'Ps strains + g.types'!$A$2:$C$20,3,FALSE)</f>
        <v>Ps2</v>
      </c>
      <c r="D67" t="s">
        <v>54</v>
      </c>
      <c r="E67">
        <v>5</v>
      </c>
      <c r="F67">
        <v>3</v>
      </c>
      <c r="G67" s="3">
        <v>1.0940000000000001</v>
      </c>
      <c r="H67" s="3">
        <f>G67-1.206</f>
        <v>-0.11199999999999988</v>
      </c>
      <c r="I67" s="5" t="s">
        <v>74</v>
      </c>
    </row>
    <row r="68" spans="1:9">
      <c r="A68">
        <v>67</v>
      </c>
      <c r="B68" t="s">
        <v>11</v>
      </c>
      <c r="C68" t="str">
        <f>VLOOKUP(B68,'Ps strains + g.types'!$A$2:$C$20,3,FALSE)</f>
        <v>Ps2</v>
      </c>
      <c r="D68" t="s">
        <v>54</v>
      </c>
      <c r="E68">
        <v>6</v>
      </c>
      <c r="F68">
        <v>1</v>
      </c>
      <c r="G68" s="3">
        <v>0.68899999999999995</v>
      </c>
      <c r="H68" s="3">
        <f>G68-0.944</f>
        <v>-0.255</v>
      </c>
      <c r="I68" s="5" t="s">
        <v>74</v>
      </c>
    </row>
    <row r="69" spans="1:9">
      <c r="A69">
        <v>68</v>
      </c>
      <c r="B69" t="s">
        <v>11</v>
      </c>
      <c r="C69" t="str">
        <f>VLOOKUP(B69,'Ps strains + g.types'!$A$2:$C$20,3,FALSE)</f>
        <v>Ps2</v>
      </c>
      <c r="D69" t="s">
        <v>54</v>
      </c>
      <c r="E69">
        <v>6</v>
      </c>
      <c r="F69">
        <v>2</v>
      </c>
      <c r="G69" s="3">
        <v>0.751</v>
      </c>
      <c r="H69" s="3">
        <f>G69-0.944</f>
        <v>-0.19299999999999995</v>
      </c>
      <c r="I69" s="5" t="s">
        <v>74</v>
      </c>
    </row>
    <row r="70" spans="1:9">
      <c r="A70">
        <v>69</v>
      </c>
      <c r="B70" t="s">
        <v>11</v>
      </c>
      <c r="C70" t="str">
        <f>VLOOKUP(B70,'Ps strains + g.types'!$A$2:$C$20,3,FALSE)</f>
        <v>Ps2</v>
      </c>
      <c r="D70" t="s">
        <v>54</v>
      </c>
      <c r="E70">
        <v>6</v>
      </c>
      <c r="F70">
        <v>3</v>
      </c>
      <c r="G70" s="3">
        <v>0.79</v>
      </c>
      <c r="H70" s="3">
        <f>G70-0.944</f>
        <v>-0.15399999999999991</v>
      </c>
      <c r="I70" s="5" t="s">
        <v>74</v>
      </c>
    </row>
    <row r="71" spans="1:9">
      <c r="A71">
        <v>70</v>
      </c>
      <c r="B71" t="s">
        <v>11</v>
      </c>
      <c r="C71" t="str">
        <f>VLOOKUP(B71,'Ps strains + g.types'!$A$2:$C$20,3,FALSE)</f>
        <v>Ps2</v>
      </c>
      <c r="D71" t="s">
        <v>54</v>
      </c>
      <c r="E71">
        <v>7</v>
      </c>
      <c r="F71">
        <v>1</v>
      </c>
      <c r="G71" s="3">
        <v>0.503</v>
      </c>
      <c r="H71" s="3">
        <f>G71-0.799333333333333</f>
        <v>-0.296333333333333</v>
      </c>
      <c r="I71" s="5" t="s">
        <v>74</v>
      </c>
    </row>
    <row r="72" spans="1:9">
      <c r="A72">
        <v>71</v>
      </c>
      <c r="B72" t="s">
        <v>11</v>
      </c>
      <c r="C72" t="str">
        <f>VLOOKUP(B72,'Ps strains + g.types'!$A$2:$C$20,3,FALSE)</f>
        <v>Ps2</v>
      </c>
      <c r="D72" t="s">
        <v>54</v>
      </c>
      <c r="E72">
        <v>7</v>
      </c>
      <c r="F72">
        <v>2</v>
      </c>
      <c r="G72" s="3">
        <v>0.439</v>
      </c>
      <c r="H72" s="3">
        <f>G72-0.799333333333333</f>
        <v>-0.36033333333333301</v>
      </c>
      <c r="I72" s="5" t="s">
        <v>75</v>
      </c>
    </row>
    <row r="73" spans="1:9">
      <c r="A73">
        <v>72</v>
      </c>
      <c r="B73" t="s">
        <v>11</v>
      </c>
      <c r="C73" t="str">
        <f>VLOOKUP(B73,'Ps strains + g.types'!$A$2:$C$20,3,FALSE)</f>
        <v>Ps2</v>
      </c>
      <c r="D73" t="s">
        <v>54</v>
      </c>
      <c r="E73">
        <v>7</v>
      </c>
      <c r="F73">
        <v>3</v>
      </c>
      <c r="G73" s="3">
        <v>0.46300000000000002</v>
      </c>
      <c r="H73" s="3">
        <f>G73-0.799333333333333</f>
        <v>-0.33633333333333298</v>
      </c>
      <c r="I73" s="5" t="s">
        <v>75</v>
      </c>
    </row>
    <row r="74" spans="1:9">
      <c r="A74">
        <v>73</v>
      </c>
      <c r="B74" t="s">
        <v>11</v>
      </c>
      <c r="C74" t="str">
        <f>VLOOKUP(B74,'Ps strains + g.types'!$A$2:$C$20,3,FALSE)</f>
        <v>Ps2</v>
      </c>
      <c r="D74" t="s">
        <v>54</v>
      </c>
      <c r="E74">
        <v>8</v>
      </c>
      <c r="F74">
        <v>1</v>
      </c>
      <c r="G74" s="3">
        <v>0.88700000000000001</v>
      </c>
      <c r="H74" s="3">
        <f>G74-0.886</f>
        <v>1.0000000000000009E-3</v>
      </c>
      <c r="I74" s="5" t="s">
        <v>75</v>
      </c>
    </row>
    <row r="75" spans="1:9">
      <c r="A75">
        <v>74</v>
      </c>
      <c r="B75" t="s">
        <v>11</v>
      </c>
      <c r="C75" t="str">
        <f>VLOOKUP(B75,'Ps strains + g.types'!$A$2:$C$20,3,FALSE)</f>
        <v>Ps2</v>
      </c>
      <c r="D75" t="s">
        <v>54</v>
      </c>
      <c r="E75">
        <v>8</v>
      </c>
      <c r="F75">
        <v>2</v>
      </c>
      <c r="G75" s="3">
        <v>0.78300000000000003</v>
      </c>
      <c r="H75" s="3">
        <f>G75-0.886</f>
        <v>-0.10299999999999998</v>
      </c>
      <c r="I75" s="5" t="s">
        <v>75</v>
      </c>
    </row>
    <row r="76" spans="1:9">
      <c r="A76">
        <v>75</v>
      </c>
      <c r="B76" t="s">
        <v>11</v>
      </c>
      <c r="C76" t="str">
        <f>VLOOKUP(B76,'Ps strains + g.types'!$A$2:$C$20,3,FALSE)</f>
        <v>Ps2</v>
      </c>
      <c r="D76" t="s">
        <v>54</v>
      </c>
      <c r="E76">
        <v>8</v>
      </c>
      <c r="F76">
        <v>3</v>
      </c>
      <c r="G76" s="3">
        <v>0.79300000000000004</v>
      </c>
      <c r="H76" s="3">
        <f>G76-0.886</f>
        <v>-9.2999999999999972E-2</v>
      </c>
      <c r="I76" s="5" t="s">
        <v>75</v>
      </c>
    </row>
    <row r="77" spans="1:9">
      <c r="A77">
        <v>76</v>
      </c>
      <c r="B77" t="s">
        <v>11</v>
      </c>
      <c r="C77" t="str">
        <f>VLOOKUP(B77,'Ps strains + g.types'!$A$2:$C$20,3,FALSE)</f>
        <v>Ps2</v>
      </c>
      <c r="D77" t="s">
        <v>54</v>
      </c>
      <c r="E77">
        <v>9</v>
      </c>
      <c r="F77">
        <v>1</v>
      </c>
      <c r="G77" s="3">
        <v>0.48799999999999999</v>
      </c>
      <c r="H77" s="3">
        <f>G77-1.10566666666667</f>
        <v>-0.61766666666666992</v>
      </c>
      <c r="I77" s="5" t="s">
        <v>74</v>
      </c>
    </row>
    <row r="78" spans="1:9">
      <c r="A78">
        <v>77</v>
      </c>
      <c r="B78" t="s">
        <v>11</v>
      </c>
      <c r="C78" t="str">
        <f>VLOOKUP(B78,'Ps strains + g.types'!$A$2:$C$20,3,FALSE)</f>
        <v>Ps2</v>
      </c>
      <c r="D78" t="s">
        <v>54</v>
      </c>
      <c r="E78">
        <v>9</v>
      </c>
      <c r="F78">
        <v>2</v>
      </c>
      <c r="G78" s="3">
        <v>0.50700000000000001</v>
      </c>
      <c r="H78" s="3">
        <f>G78-1.10566666666667</f>
        <v>-0.5986666666666699</v>
      </c>
      <c r="I78" s="5" t="s">
        <v>74</v>
      </c>
    </row>
    <row r="79" spans="1:9">
      <c r="A79">
        <v>78</v>
      </c>
      <c r="B79" t="s">
        <v>11</v>
      </c>
      <c r="C79" t="str">
        <f>VLOOKUP(B79,'Ps strains + g.types'!$A$2:$C$20,3,FALSE)</f>
        <v>Ps2</v>
      </c>
      <c r="D79" t="s">
        <v>54</v>
      </c>
      <c r="E79">
        <v>9</v>
      </c>
      <c r="F79">
        <v>3</v>
      </c>
      <c r="G79" s="3">
        <v>0.26800000000000002</v>
      </c>
      <c r="H79" s="3">
        <f>G79-1.10566666666667</f>
        <v>-0.83766666666666989</v>
      </c>
      <c r="I79" s="5" t="s">
        <v>74</v>
      </c>
    </row>
    <row r="80" spans="1:9">
      <c r="A80">
        <v>79</v>
      </c>
      <c r="B80" t="s">
        <v>11</v>
      </c>
      <c r="C80" t="str">
        <f>VLOOKUP(B80,'Ps strains + g.types'!$A$2:$C$20,3,FALSE)</f>
        <v>Ps2</v>
      </c>
      <c r="D80" t="s">
        <v>54</v>
      </c>
      <c r="E80">
        <v>10</v>
      </c>
      <c r="F80">
        <v>1</v>
      </c>
      <c r="G80" s="3">
        <v>0.85899999999999999</v>
      </c>
      <c r="H80" s="3">
        <f>G80-1.164</f>
        <v>-0.30499999999999994</v>
      </c>
      <c r="I80" s="5" t="s">
        <v>74</v>
      </c>
    </row>
    <row r="81" spans="1:9">
      <c r="A81">
        <v>80</v>
      </c>
      <c r="B81" t="s">
        <v>11</v>
      </c>
      <c r="C81" t="str">
        <f>VLOOKUP(B81,'Ps strains + g.types'!$A$2:$C$20,3,FALSE)</f>
        <v>Ps2</v>
      </c>
      <c r="D81" t="s">
        <v>54</v>
      </c>
      <c r="E81">
        <v>10</v>
      </c>
      <c r="F81">
        <v>2</v>
      </c>
      <c r="G81" s="3">
        <v>0.59199999999999997</v>
      </c>
      <c r="H81" s="3">
        <f>G81-1.164</f>
        <v>-0.57199999999999995</v>
      </c>
      <c r="I81" s="5" t="s">
        <v>74</v>
      </c>
    </row>
    <row r="82" spans="1:9">
      <c r="A82">
        <v>81</v>
      </c>
      <c r="B82" t="s">
        <v>11</v>
      </c>
      <c r="C82" t="str">
        <f>VLOOKUP(B82,'Ps strains + g.types'!$A$2:$C$20,3,FALSE)</f>
        <v>Ps2</v>
      </c>
      <c r="D82" t="s">
        <v>54</v>
      </c>
      <c r="E82">
        <v>10</v>
      </c>
      <c r="F82">
        <v>3</v>
      </c>
      <c r="G82" s="3">
        <v>0.58399999999999996</v>
      </c>
      <c r="H82" s="3">
        <f>G82-1.164</f>
        <v>-0.57999999999999996</v>
      </c>
      <c r="I82" s="5" t="s">
        <v>74</v>
      </c>
    </row>
    <row r="83" spans="1:9">
      <c r="A83">
        <v>82</v>
      </c>
      <c r="B83" t="s">
        <v>12</v>
      </c>
      <c r="C83" t="str">
        <f>VLOOKUP(B83,'Ps strains + g.types'!$A$2:$C$20,3,FALSE)</f>
        <v>Ps2</v>
      </c>
      <c r="D83" t="s">
        <v>54</v>
      </c>
      <c r="E83">
        <v>1</v>
      </c>
      <c r="F83">
        <v>1</v>
      </c>
      <c r="G83" s="3">
        <v>0.69299999999999995</v>
      </c>
      <c r="H83" s="3">
        <f>G83-0.888</f>
        <v>-0.19500000000000006</v>
      </c>
      <c r="I83" s="5" t="s">
        <v>74</v>
      </c>
    </row>
    <row r="84" spans="1:9">
      <c r="A84">
        <v>83</v>
      </c>
      <c r="B84" t="s">
        <v>12</v>
      </c>
      <c r="C84" t="str">
        <f>VLOOKUP(B84,'Ps strains + g.types'!$A$2:$C$20,3,FALSE)</f>
        <v>Ps2</v>
      </c>
      <c r="D84" t="s">
        <v>54</v>
      </c>
      <c r="E84">
        <v>1</v>
      </c>
      <c r="F84">
        <v>2</v>
      </c>
      <c r="G84" s="3">
        <v>0.73</v>
      </c>
      <c r="H84" s="3">
        <f>G84-0.888</f>
        <v>-0.15800000000000003</v>
      </c>
      <c r="I84" s="5" t="s">
        <v>74</v>
      </c>
    </row>
    <row r="85" spans="1:9">
      <c r="A85">
        <v>84</v>
      </c>
      <c r="B85" t="s">
        <v>12</v>
      </c>
      <c r="C85" t="str">
        <f>VLOOKUP(B85,'Ps strains + g.types'!$A$2:$C$20,3,FALSE)</f>
        <v>Ps2</v>
      </c>
      <c r="D85" t="s">
        <v>54</v>
      </c>
      <c r="E85">
        <v>1</v>
      </c>
      <c r="F85">
        <v>3</v>
      </c>
      <c r="G85" s="3">
        <v>0.78900000000000003</v>
      </c>
      <c r="H85" s="3">
        <f>G85-0.888</f>
        <v>-9.8999999999999977E-2</v>
      </c>
      <c r="I85" s="5" t="s">
        <v>74</v>
      </c>
    </row>
    <row r="86" spans="1:9">
      <c r="A86">
        <v>85</v>
      </c>
      <c r="B86" t="s">
        <v>12</v>
      </c>
      <c r="C86" t="str">
        <f>VLOOKUP(B86,'Ps strains + g.types'!$A$2:$C$20,3,FALSE)</f>
        <v>Ps2</v>
      </c>
      <c r="D86" t="s">
        <v>54</v>
      </c>
      <c r="E86">
        <v>2</v>
      </c>
      <c r="F86">
        <v>1</v>
      </c>
      <c r="G86" s="3">
        <v>0.88600000000000001</v>
      </c>
      <c r="H86" s="3">
        <f>G86-1.12033333333333</f>
        <v>-0.23433333333333006</v>
      </c>
      <c r="I86" s="5" t="s">
        <v>74</v>
      </c>
    </row>
    <row r="87" spans="1:9">
      <c r="A87">
        <v>86</v>
      </c>
      <c r="B87" t="s">
        <v>12</v>
      </c>
      <c r="C87" t="str">
        <f>VLOOKUP(B87,'Ps strains + g.types'!$A$2:$C$20,3,FALSE)</f>
        <v>Ps2</v>
      </c>
      <c r="D87" t="s">
        <v>54</v>
      </c>
      <c r="E87">
        <v>2</v>
      </c>
      <c r="F87">
        <v>2</v>
      </c>
      <c r="G87" s="3">
        <v>0.80900000000000005</v>
      </c>
      <c r="H87" s="3">
        <f>G87-1.12033333333333</f>
        <v>-0.31133333333333002</v>
      </c>
      <c r="I87" s="5" t="s">
        <v>74</v>
      </c>
    </row>
    <row r="88" spans="1:9">
      <c r="A88">
        <v>87</v>
      </c>
      <c r="B88" t="s">
        <v>12</v>
      </c>
      <c r="C88" t="str">
        <f>VLOOKUP(B88,'Ps strains + g.types'!$A$2:$C$20,3,FALSE)</f>
        <v>Ps2</v>
      </c>
      <c r="D88" t="s">
        <v>54</v>
      </c>
      <c r="E88">
        <v>2</v>
      </c>
      <c r="F88">
        <v>3</v>
      </c>
      <c r="G88" s="3">
        <v>0.83</v>
      </c>
      <c r="H88" s="3">
        <f>G88-1.12033333333333</f>
        <v>-0.29033333333333011</v>
      </c>
      <c r="I88" s="5" t="s">
        <v>74</v>
      </c>
    </row>
    <row r="89" spans="1:9">
      <c r="A89">
        <v>88</v>
      </c>
      <c r="B89" t="s">
        <v>12</v>
      </c>
      <c r="C89" t="str">
        <f>VLOOKUP(B89,'Ps strains + g.types'!$A$2:$C$20,3,FALSE)</f>
        <v>Ps2</v>
      </c>
      <c r="D89" t="s">
        <v>54</v>
      </c>
      <c r="E89">
        <v>3</v>
      </c>
      <c r="F89">
        <v>1</v>
      </c>
      <c r="G89" s="3">
        <v>0.95199999999999996</v>
      </c>
      <c r="H89" s="3">
        <f>G89-1.35366666666667</f>
        <v>-0.40166666666666995</v>
      </c>
      <c r="I89" s="5" t="s">
        <v>74</v>
      </c>
    </row>
    <row r="90" spans="1:9">
      <c r="A90">
        <v>89</v>
      </c>
      <c r="B90" t="s">
        <v>12</v>
      </c>
      <c r="C90" t="str">
        <f>VLOOKUP(B90,'Ps strains + g.types'!$A$2:$C$20,3,FALSE)</f>
        <v>Ps2</v>
      </c>
      <c r="D90" t="s">
        <v>54</v>
      </c>
      <c r="E90">
        <v>3</v>
      </c>
      <c r="F90">
        <v>2</v>
      </c>
      <c r="G90" s="3">
        <v>0.85399999999999998</v>
      </c>
      <c r="H90" s="3">
        <f>G90-1.35366666666667</f>
        <v>-0.49966666666666992</v>
      </c>
      <c r="I90" s="5" t="s">
        <v>74</v>
      </c>
    </row>
    <row r="91" spans="1:9">
      <c r="A91">
        <v>90</v>
      </c>
      <c r="B91" t="s">
        <v>12</v>
      </c>
      <c r="C91" t="str">
        <f>VLOOKUP(B91,'Ps strains + g.types'!$A$2:$C$20,3,FALSE)</f>
        <v>Ps2</v>
      </c>
      <c r="D91" t="s">
        <v>54</v>
      </c>
      <c r="E91">
        <v>3</v>
      </c>
      <c r="F91">
        <v>3</v>
      </c>
      <c r="G91" s="3">
        <v>0.88900000000000001</v>
      </c>
      <c r="H91" s="3">
        <f>G91-1.35366666666667</f>
        <v>-0.46466666666666989</v>
      </c>
      <c r="I91" s="5" t="s">
        <v>74</v>
      </c>
    </row>
    <row r="92" spans="1:9">
      <c r="A92">
        <v>91</v>
      </c>
      <c r="B92" t="s">
        <v>12</v>
      </c>
      <c r="C92" t="str">
        <f>VLOOKUP(B92,'Ps strains + g.types'!$A$2:$C$20,3,FALSE)</f>
        <v>Ps2</v>
      </c>
      <c r="D92" t="s">
        <v>54</v>
      </c>
      <c r="E92">
        <v>5</v>
      </c>
      <c r="F92">
        <v>1</v>
      </c>
      <c r="G92" s="3">
        <v>0.60199999999999998</v>
      </c>
      <c r="H92" s="3">
        <f>G92-1.206</f>
        <v>-0.60399999999999998</v>
      </c>
      <c r="I92" s="5" t="s">
        <v>74</v>
      </c>
    </row>
    <row r="93" spans="1:9">
      <c r="A93">
        <v>92</v>
      </c>
      <c r="B93" t="s">
        <v>12</v>
      </c>
      <c r="C93" t="str">
        <f>VLOOKUP(B93,'Ps strains + g.types'!$A$2:$C$20,3,FALSE)</f>
        <v>Ps2</v>
      </c>
      <c r="D93" t="s">
        <v>54</v>
      </c>
      <c r="E93">
        <v>5</v>
      </c>
      <c r="F93">
        <v>2</v>
      </c>
      <c r="G93" s="3">
        <v>0.54400000000000004</v>
      </c>
      <c r="H93" s="3">
        <f>G93-1.206</f>
        <v>-0.66199999999999992</v>
      </c>
      <c r="I93" s="5" t="s">
        <v>75</v>
      </c>
    </row>
    <row r="94" spans="1:9">
      <c r="A94">
        <v>93</v>
      </c>
      <c r="B94" t="s">
        <v>12</v>
      </c>
      <c r="C94" t="str">
        <f>VLOOKUP(B94,'Ps strains + g.types'!$A$2:$C$20,3,FALSE)</f>
        <v>Ps2</v>
      </c>
      <c r="D94" t="s">
        <v>54</v>
      </c>
      <c r="E94">
        <v>5</v>
      </c>
      <c r="F94">
        <v>3</v>
      </c>
      <c r="G94" s="3">
        <v>0.69199999999999995</v>
      </c>
      <c r="H94" s="3">
        <f>G94-1.206</f>
        <v>-0.51400000000000001</v>
      </c>
      <c r="I94" s="5" t="s">
        <v>74</v>
      </c>
    </row>
    <row r="95" spans="1:9">
      <c r="A95">
        <v>94</v>
      </c>
      <c r="B95" t="s">
        <v>12</v>
      </c>
      <c r="C95" t="str">
        <f>VLOOKUP(B95,'Ps strains + g.types'!$A$2:$C$20,3,FALSE)</f>
        <v>Ps2</v>
      </c>
      <c r="D95" t="s">
        <v>54</v>
      </c>
      <c r="E95">
        <v>6</v>
      </c>
      <c r="F95">
        <v>1</v>
      </c>
      <c r="G95" s="3">
        <v>0.79500000000000004</v>
      </c>
      <c r="H95" s="3">
        <f>G95-0.944</f>
        <v>-0.14899999999999991</v>
      </c>
      <c r="I95" s="5" t="s">
        <v>74</v>
      </c>
    </row>
    <row r="96" spans="1:9">
      <c r="A96">
        <v>95</v>
      </c>
      <c r="B96" t="s">
        <v>12</v>
      </c>
      <c r="C96" t="str">
        <f>VLOOKUP(B96,'Ps strains + g.types'!$A$2:$C$20,3,FALSE)</f>
        <v>Ps2</v>
      </c>
      <c r="D96" t="s">
        <v>54</v>
      </c>
      <c r="E96">
        <v>6</v>
      </c>
      <c r="F96">
        <v>2</v>
      </c>
      <c r="G96" s="3">
        <v>0.9</v>
      </c>
      <c r="H96" s="3">
        <f>G96-0.944</f>
        <v>-4.3999999999999928E-2</v>
      </c>
      <c r="I96" s="5" t="s">
        <v>74</v>
      </c>
    </row>
    <row r="97" spans="1:9">
      <c r="A97">
        <v>96</v>
      </c>
      <c r="B97" t="s">
        <v>12</v>
      </c>
      <c r="C97" t="str">
        <f>VLOOKUP(B97,'Ps strains + g.types'!$A$2:$C$20,3,FALSE)</f>
        <v>Ps2</v>
      </c>
      <c r="D97" t="s">
        <v>54</v>
      </c>
      <c r="E97">
        <v>6</v>
      </c>
      <c r="F97">
        <v>3</v>
      </c>
      <c r="G97" s="3">
        <v>0.88800000000000001</v>
      </c>
      <c r="H97" s="3">
        <f>G97-0.944</f>
        <v>-5.5999999999999939E-2</v>
      </c>
      <c r="I97" s="5" t="s">
        <v>74</v>
      </c>
    </row>
    <row r="98" spans="1:9">
      <c r="A98">
        <v>97</v>
      </c>
      <c r="B98" t="s">
        <v>12</v>
      </c>
      <c r="C98" t="str">
        <f>VLOOKUP(B98,'Ps strains + g.types'!$A$2:$C$20,3,FALSE)</f>
        <v>Ps2</v>
      </c>
      <c r="D98" t="s">
        <v>54</v>
      </c>
      <c r="E98">
        <v>7</v>
      </c>
      <c r="F98">
        <v>1</v>
      </c>
      <c r="G98" s="3">
        <v>0.67700000000000005</v>
      </c>
      <c r="H98" s="3">
        <f>G98-0.799333333333333</f>
        <v>-0.12233333333333296</v>
      </c>
      <c r="I98" s="5" t="s">
        <v>74</v>
      </c>
    </row>
    <row r="99" spans="1:9">
      <c r="A99">
        <v>98</v>
      </c>
      <c r="B99" t="s">
        <v>12</v>
      </c>
      <c r="C99" t="str">
        <f>VLOOKUP(B99,'Ps strains + g.types'!$A$2:$C$20,3,FALSE)</f>
        <v>Ps2</v>
      </c>
      <c r="D99" t="s">
        <v>54</v>
      </c>
      <c r="E99">
        <v>7</v>
      </c>
      <c r="F99">
        <v>2</v>
      </c>
      <c r="G99" s="3">
        <v>0.49199999999999999</v>
      </c>
      <c r="H99" s="3">
        <f>G99-0.799333333333333</f>
        <v>-0.30733333333333301</v>
      </c>
      <c r="I99" s="5" t="s">
        <v>75</v>
      </c>
    </row>
    <row r="100" spans="1:9">
      <c r="A100">
        <v>99</v>
      </c>
      <c r="B100" t="s">
        <v>12</v>
      </c>
      <c r="C100" t="str">
        <f>VLOOKUP(B100,'Ps strains + g.types'!$A$2:$C$20,3,FALSE)</f>
        <v>Ps2</v>
      </c>
      <c r="D100" t="s">
        <v>54</v>
      </c>
      <c r="E100">
        <v>7</v>
      </c>
      <c r="F100">
        <v>3</v>
      </c>
      <c r="G100" s="3">
        <v>0.46400000000000002</v>
      </c>
      <c r="H100" s="3">
        <f>G100-0.799333333333333</f>
        <v>-0.33533333333333298</v>
      </c>
      <c r="I100" s="5" t="s">
        <v>74</v>
      </c>
    </row>
    <row r="101" spans="1:9">
      <c r="A101">
        <v>100</v>
      </c>
      <c r="B101" t="s">
        <v>12</v>
      </c>
      <c r="C101" t="str">
        <f>VLOOKUP(B101,'Ps strains + g.types'!$A$2:$C$20,3,FALSE)</f>
        <v>Ps2</v>
      </c>
      <c r="D101" t="s">
        <v>54</v>
      </c>
      <c r="E101">
        <v>8</v>
      </c>
      <c r="F101">
        <v>1</v>
      </c>
      <c r="G101" s="3">
        <v>0.91600000000000004</v>
      </c>
      <c r="H101" s="3">
        <f>G101-0.886</f>
        <v>3.0000000000000027E-2</v>
      </c>
      <c r="I101" s="5" t="s">
        <v>75</v>
      </c>
    </row>
    <row r="102" spans="1:9">
      <c r="A102">
        <v>101</v>
      </c>
      <c r="B102" t="s">
        <v>12</v>
      </c>
      <c r="C102" t="str">
        <f>VLOOKUP(B102,'Ps strains + g.types'!$A$2:$C$20,3,FALSE)</f>
        <v>Ps2</v>
      </c>
      <c r="D102" t="s">
        <v>54</v>
      </c>
      <c r="E102">
        <v>8</v>
      </c>
      <c r="F102">
        <v>2</v>
      </c>
      <c r="G102" s="3">
        <v>0.83399999999999996</v>
      </c>
      <c r="H102" s="3">
        <f>G102-0.886</f>
        <v>-5.2000000000000046E-2</v>
      </c>
      <c r="I102" s="5" t="s">
        <v>75</v>
      </c>
    </row>
    <row r="103" spans="1:9">
      <c r="A103">
        <v>102</v>
      </c>
      <c r="B103" t="s">
        <v>12</v>
      </c>
      <c r="C103" t="str">
        <f>VLOOKUP(B103,'Ps strains + g.types'!$A$2:$C$20,3,FALSE)</f>
        <v>Ps2</v>
      </c>
      <c r="D103" t="s">
        <v>54</v>
      </c>
      <c r="E103">
        <v>8</v>
      </c>
      <c r="F103">
        <v>3</v>
      </c>
      <c r="G103" s="3">
        <v>0.94099999999999995</v>
      </c>
      <c r="H103" s="3">
        <f>G103-0.886</f>
        <v>5.4999999999999938E-2</v>
      </c>
      <c r="I103" s="5" t="s">
        <v>75</v>
      </c>
    </row>
    <row r="104" spans="1:9">
      <c r="A104">
        <v>103</v>
      </c>
      <c r="B104" t="s">
        <v>12</v>
      </c>
      <c r="C104" t="str">
        <f>VLOOKUP(B104,'Ps strains + g.types'!$A$2:$C$20,3,FALSE)</f>
        <v>Ps2</v>
      </c>
      <c r="D104" t="s">
        <v>54</v>
      </c>
      <c r="E104">
        <v>9</v>
      </c>
      <c r="F104">
        <v>1</v>
      </c>
      <c r="G104" s="3">
        <v>0.95099999999999996</v>
      </c>
      <c r="H104" s="3">
        <f>G104-1.10566666666667</f>
        <v>-0.15466666666666995</v>
      </c>
      <c r="I104" s="5" t="s">
        <v>74</v>
      </c>
    </row>
    <row r="105" spans="1:9">
      <c r="A105">
        <v>104</v>
      </c>
      <c r="B105" t="s">
        <v>12</v>
      </c>
      <c r="C105" t="str">
        <f>VLOOKUP(B105,'Ps strains + g.types'!$A$2:$C$20,3,FALSE)</f>
        <v>Ps2</v>
      </c>
      <c r="D105" t="s">
        <v>54</v>
      </c>
      <c r="E105">
        <v>9</v>
      </c>
      <c r="F105">
        <v>2</v>
      </c>
      <c r="G105" s="3">
        <v>0.89500000000000002</v>
      </c>
      <c r="H105" s="3">
        <f>G105-1.10566666666667</f>
        <v>-0.21066666666666989</v>
      </c>
      <c r="I105" s="5" t="s">
        <v>74</v>
      </c>
    </row>
    <row r="106" spans="1:9">
      <c r="A106">
        <v>105</v>
      </c>
      <c r="B106" t="s">
        <v>12</v>
      </c>
      <c r="C106" t="str">
        <f>VLOOKUP(B106,'Ps strains + g.types'!$A$2:$C$20,3,FALSE)</f>
        <v>Ps2</v>
      </c>
      <c r="D106" t="s">
        <v>54</v>
      </c>
      <c r="E106">
        <v>9</v>
      </c>
      <c r="F106">
        <v>3</v>
      </c>
      <c r="G106" s="3">
        <v>0.92500000000000004</v>
      </c>
      <c r="H106" s="3">
        <f>G106-1.10566666666667</f>
        <v>-0.18066666666666986</v>
      </c>
      <c r="I106" s="5" t="s">
        <v>74</v>
      </c>
    </row>
    <row r="107" spans="1:9">
      <c r="A107">
        <v>106</v>
      </c>
      <c r="B107" t="s">
        <v>12</v>
      </c>
      <c r="C107" t="str">
        <f>VLOOKUP(B107,'Ps strains + g.types'!$A$2:$C$20,3,FALSE)</f>
        <v>Ps2</v>
      </c>
      <c r="D107" t="s">
        <v>54</v>
      </c>
      <c r="E107">
        <v>10</v>
      </c>
      <c r="F107">
        <v>1</v>
      </c>
      <c r="G107" s="3">
        <v>1.0649999999999999</v>
      </c>
      <c r="H107" s="3">
        <f>G107-1.164</f>
        <v>-9.8999999999999977E-2</v>
      </c>
      <c r="I107" s="5" t="s">
        <v>74</v>
      </c>
    </row>
    <row r="108" spans="1:9">
      <c r="A108">
        <v>107</v>
      </c>
      <c r="B108" t="s">
        <v>12</v>
      </c>
      <c r="C108" t="str">
        <f>VLOOKUP(B108,'Ps strains + g.types'!$A$2:$C$20,3,FALSE)</f>
        <v>Ps2</v>
      </c>
      <c r="D108" t="s">
        <v>54</v>
      </c>
      <c r="E108">
        <v>10</v>
      </c>
      <c r="F108">
        <v>2</v>
      </c>
      <c r="G108" s="3">
        <v>1.022</v>
      </c>
      <c r="H108" s="3">
        <f>G108-1.164</f>
        <v>-0.1419999999999999</v>
      </c>
      <c r="I108" s="5" t="s">
        <v>74</v>
      </c>
    </row>
    <row r="109" spans="1:9">
      <c r="A109">
        <v>108</v>
      </c>
      <c r="B109" t="s">
        <v>12</v>
      </c>
      <c r="C109" t="str">
        <f>VLOOKUP(B109,'Ps strains + g.types'!$A$2:$C$20,3,FALSE)</f>
        <v>Ps2</v>
      </c>
      <c r="D109" t="s">
        <v>54</v>
      </c>
      <c r="E109">
        <v>10</v>
      </c>
      <c r="F109">
        <v>3</v>
      </c>
      <c r="G109" s="3">
        <v>1.145</v>
      </c>
      <c r="H109" s="3">
        <f>G109-1.164</f>
        <v>-1.8999999999999906E-2</v>
      </c>
      <c r="I109" s="5" t="s">
        <v>74</v>
      </c>
    </row>
    <row r="110" spans="1:9">
      <c r="A110">
        <v>109</v>
      </c>
      <c r="B110" t="s">
        <v>13</v>
      </c>
      <c r="C110" t="str">
        <f>VLOOKUP(B110,'Ps strains + g.types'!$A$2:$C$20,3,FALSE)</f>
        <v>Ps1</v>
      </c>
      <c r="D110" t="s">
        <v>54</v>
      </c>
      <c r="E110">
        <v>1</v>
      </c>
      <c r="F110">
        <v>1</v>
      </c>
      <c r="G110" s="3">
        <v>0.59799999999999998</v>
      </c>
      <c r="H110" s="3">
        <f>G110-0.888</f>
        <v>-0.29000000000000004</v>
      </c>
      <c r="I110" s="5" t="s">
        <v>74</v>
      </c>
    </row>
    <row r="111" spans="1:9">
      <c r="A111">
        <v>110</v>
      </c>
      <c r="B111" t="s">
        <v>13</v>
      </c>
      <c r="C111" t="str">
        <f>VLOOKUP(B111,'Ps strains + g.types'!$A$2:$C$20,3,FALSE)</f>
        <v>Ps1</v>
      </c>
      <c r="D111" t="s">
        <v>54</v>
      </c>
      <c r="E111">
        <v>1</v>
      </c>
      <c r="F111">
        <v>2</v>
      </c>
      <c r="G111" s="3">
        <v>1.0049999999999999</v>
      </c>
      <c r="H111" s="3">
        <f>G111-0.888</f>
        <v>0.11699999999999988</v>
      </c>
      <c r="I111" s="5" t="s">
        <v>75</v>
      </c>
    </row>
    <row r="112" spans="1:9">
      <c r="A112">
        <v>111</v>
      </c>
      <c r="B112" t="s">
        <v>13</v>
      </c>
      <c r="C112" t="str">
        <f>VLOOKUP(B112,'Ps strains + g.types'!$A$2:$C$20,3,FALSE)</f>
        <v>Ps1</v>
      </c>
      <c r="D112" t="s">
        <v>54</v>
      </c>
      <c r="E112">
        <v>1</v>
      </c>
      <c r="F112">
        <v>3</v>
      </c>
      <c r="G112" s="3">
        <v>0.73099999999999998</v>
      </c>
      <c r="H112" s="3">
        <f>G112-0.888</f>
        <v>-0.15700000000000003</v>
      </c>
      <c r="I112" s="5" t="s">
        <v>75</v>
      </c>
    </row>
    <row r="113" spans="1:9">
      <c r="A113">
        <v>112</v>
      </c>
      <c r="B113" t="s">
        <v>13</v>
      </c>
      <c r="C113" t="str">
        <f>VLOOKUP(B113,'Ps strains + g.types'!$A$2:$C$20,3,FALSE)</f>
        <v>Ps1</v>
      </c>
      <c r="D113" t="s">
        <v>54</v>
      </c>
      <c r="E113">
        <v>2</v>
      </c>
      <c r="F113">
        <v>1</v>
      </c>
      <c r="G113" s="3">
        <v>0.90300000000000002</v>
      </c>
      <c r="H113" s="3">
        <f>G113-1.12033333333333</f>
        <v>-0.21733333333333005</v>
      </c>
      <c r="I113" s="5" t="s">
        <v>74</v>
      </c>
    </row>
    <row r="114" spans="1:9">
      <c r="A114">
        <v>113</v>
      </c>
      <c r="B114" t="s">
        <v>13</v>
      </c>
      <c r="C114" t="str">
        <f>VLOOKUP(B114,'Ps strains + g.types'!$A$2:$C$20,3,FALSE)</f>
        <v>Ps1</v>
      </c>
      <c r="D114" t="s">
        <v>54</v>
      </c>
      <c r="E114">
        <v>2</v>
      </c>
      <c r="F114">
        <v>2</v>
      </c>
      <c r="G114" s="3">
        <v>0.95499999999999996</v>
      </c>
      <c r="H114" s="3">
        <f>G114-1.12033333333333</f>
        <v>-0.16533333333333011</v>
      </c>
      <c r="I114" s="5" t="s">
        <v>74</v>
      </c>
    </row>
    <row r="115" spans="1:9">
      <c r="A115">
        <v>114</v>
      </c>
      <c r="B115" t="s">
        <v>13</v>
      </c>
      <c r="C115" t="str">
        <f>VLOOKUP(B115,'Ps strains + g.types'!$A$2:$C$20,3,FALSE)</f>
        <v>Ps1</v>
      </c>
      <c r="D115" t="s">
        <v>54</v>
      </c>
      <c r="E115">
        <v>2</v>
      </c>
      <c r="F115">
        <v>3</v>
      </c>
      <c r="G115" s="3">
        <v>0.89900000000000002</v>
      </c>
      <c r="H115" s="3">
        <f>G115-1.12033333333333</f>
        <v>-0.22133333333333005</v>
      </c>
      <c r="I115" s="5" t="s">
        <v>74</v>
      </c>
    </row>
    <row r="116" spans="1:9">
      <c r="A116">
        <v>115</v>
      </c>
      <c r="B116" t="s">
        <v>13</v>
      </c>
      <c r="C116" t="str">
        <f>VLOOKUP(B116,'Ps strains + g.types'!$A$2:$C$20,3,FALSE)</f>
        <v>Ps1</v>
      </c>
      <c r="D116" t="s">
        <v>54</v>
      </c>
      <c r="E116">
        <v>3</v>
      </c>
      <c r="F116">
        <v>1</v>
      </c>
      <c r="G116" s="3">
        <v>0.996</v>
      </c>
      <c r="H116" s="3">
        <f>G116-1.35366666666667</f>
        <v>-0.35766666666666991</v>
      </c>
      <c r="I116" s="5" t="s">
        <v>74</v>
      </c>
    </row>
    <row r="117" spans="1:9">
      <c r="A117">
        <v>116</v>
      </c>
      <c r="B117" t="s">
        <v>13</v>
      </c>
      <c r="C117" t="str">
        <f>VLOOKUP(B117,'Ps strains + g.types'!$A$2:$C$20,3,FALSE)</f>
        <v>Ps1</v>
      </c>
      <c r="D117" t="s">
        <v>54</v>
      </c>
      <c r="E117">
        <v>3</v>
      </c>
      <c r="F117">
        <v>2</v>
      </c>
      <c r="G117" s="3">
        <v>1.073</v>
      </c>
      <c r="H117" s="3">
        <f>G117-1.35366666666667</f>
        <v>-0.28066666666666995</v>
      </c>
      <c r="I117" s="5" t="s">
        <v>74</v>
      </c>
    </row>
    <row r="118" spans="1:9">
      <c r="A118">
        <v>117</v>
      </c>
      <c r="B118" t="s">
        <v>13</v>
      </c>
      <c r="C118" t="str">
        <f>VLOOKUP(B118,'Ps strains + g.types'!$A$2:$C$20,3,FALSE)</f>
        <v>Ps1</v>
      </c>
      <c r="D118" t="s">
        <v>54</v>
      </c>
      <c r="E118">
        <v>3</v>
      </c>
      <c r="F118">
        <v>3</v>
      </c>
      <c r="G118" s="3">
        <v>1.0069999999999999</v>
      </c>
      <c r="H118" s="3">
        <f>G118-1.35366666666667</f>
        <v>-0.34666666666667001</v>
      </c>
      <c r="I118" s="5" t="s">
        <v>74</v>
      </c>
    </row>
    <row r="119" spans="1:9">
      <c r="A119">
        <v>118</v>
      </c>
      <c r="B119" t="s">
        <v>13</v>
      </c>
      <c r="C119" t="str">
        <f>VLOOKUP(B119,'Ps strains + g.types'!$A$2:$C$20,3,FALSE)</f>
        <v>Ps1</v>
      </c>
      <c r="D119" t="s">
        <v>54</v>
      </c>
      <c r="E119">
        <v>5</v>
      </c>
      <c r="F119">
        <v>1</v>
      </c>
      <c r="G119" s="3">
        <v>0.82299999999999995</v>
      </c>
      <c r="H119" s="3">
        <f>G119-1.206</f>
        <v>-0.38300000000000001</v>
      </c>
      <c r="I119" s="5" t="s">
        <v>75</v>
      </c>
    </row>
    <row r="120" spans="1:9">
      <c r="A120">
        <v>119</v>
      </c>
      <c r="B120" t="s">
        <v>13</v>
      </c>
      <c r="C120" t="str">
        <f>VLOOKUP(B120,'Ps strains + g.types'!$A$2:$C$20,3,FALSE)</f>
        <v>Ps1</v>
      </c>
      <c r="D120" t="s">
        <v>54</v>
      </c>
      <c r="E120">
        <v>5</v>
      </c>
      <c r="F120">
        <v>2</v>
      </c>
      <c r="G120" s="3">
        <v>1.1359999999999999</v>
      </c>
      <c r="H120" s="3">
        <f>G120-1.206</f>
        <v>-7.0000000000000062E-2</v>
      </c>
      <c r="I120" s="5" t="s">
        <v>75</v>
      </c>
    </row>
    <row r="121" spans="1:9">
      <c r="A121">
        <v>120</v>
      </c>
      <c r="B121" t="s">
        <v>13</v>
      </c>
      <c r="C121" t="str">
        <f>VLOOKUP(B121,'Ps strains + g.types'!$A$2:$C$20,3,FALSE)</f>
        <v>Ps1</v>
      </c>
      <c r="D121" t="s">
        <v>54</v>
      </c>
      <c r="E121">
        <v>5</v>
      </c>
      <c r="F121">
        <v>3</v>
      </c>
      <c r="G121" s="3">
        <v>0.94599999999999995</v>
      </c>
      <c r="H121" s="3">
        <f>G121-1.206</f>
        <v>-0.26</v>
      </c>
      <c r="I121" s="5" t="s">
        <v>75</v>
      </c>
    </row>
    <row r="122" spans="1:9">
      <c r="A122">
        <v>121</v>
      </c>
      <c r="B122" t="s">
        <v>13</v>
      </c>
      <c r="C122" t="str">
        <f>VLOOKUP(B122,'Ps strains + g.types'!$A$2:$C$20,3,FALSE)</f>
        <v>Ps1</v>
      </c>
      <c r="D122" t="s">
        <v>54</v>
      </c>
      <c r="E122">
        <v>6</v>
      </c>
      <c r="F122">
        <v>1</v>
      </c>
      <c r="G122" s="3">
        <v>0.87</v>
      </c>
      <c r="H122" s="3">
        <f>G122-0.944</f>
        <v>-7.3999999999999955E-2</v>
      </c>
      <c r="I122" s="5" t="s">
        <v>74</v>
      </c>
    </row>
    <row r="123" spans="1:9">
      <c r="A123">
        <v>122</v>
      </c>
      <c r="B123" t="s">
        <v>13</v>
      </c>
      <c r="C123" t="str">
        <f>VLOOKUP(B123,'Ps strains + g.types'!$A$2:$C$20,3,FALSE)</f>
        <v>Ps1</v>
      </c>
      <c r="D123" t="s">
        <v>54</v>
      </c>
      <c r="E123">
        <v>6</v>
      </c>
      <c r="F123">
        <v>2</v>
      </c>
      <c r="G123" s="3">
        <v>1.216</v>
      </c>
      <c r="H123" s="3">
        <f>G123-0.944</f>
        <v>0.27200000000000002</v>
      </c>
      <c r="I123" s="5" t="s">
        <v>74</v>
      </c>
    </row>
    <row r="124" spans="1:9">
      <c r="A124">
        <v>123</v>
      </c>
      <c r="B124" t="s">
        <v>13</v>
      </c>
      <c r="C124" t="str">
        <f>VLOOKUP(B124,'Ps strains + g.types'!$A$2:$C$20,3,FALSE)</f>
        <v>Ps1</v>
      </c>
      <c r="D124" t="s">
        <v>54</v>
      </c>
      <c r="E124">
        <v>6</v>
      </c>
      <c r="F124">
        <v>3</v>
      </c>
      <c r="G124" s="3">
        <v>1.0009999999999999</v>
      </c>
      <c r="H124" s="3">
        <f>G124-0.944</f>
        <v>5.699999999999994E-2</v>
      </c>
      <c r="I124" s="5" t="s">
        <v>74</v>
      </c>
    </row>
    <row r="125" spans="1:9">
      <c r="A125">
        <v>124</v>
      </c>
      <c r="B125" t="s">
        <v>13</v>
      </c>
      <c r="C125" t="str">
        <f>VLOOKUP(B125,'Ps strains + g.types'!$A$2:$C$20,3,FALSE)</f>
        <v>Ps1</v>
      </c>
      <c r="D125" t="s">
        <v>54</v>
      </c>
      <c r="E125">
        <v>7</v>
      </c>
      <c r="F125">
        <v>1</v>
      </c>
      <c r="G125" s="3">
        <v>0.63600000000000001</v>
      </c>
      <c r="H125" s="3">
        <f>G125-0.799333333333333</f>
        <v>-0.163333333333333</v>
      </c>
      <c r="I125" s="5" t="s">
        <v>74</v>
      </c>
    </row>
    <row r="126" spans="1:9">
      <c r="A126">
        <v>125</v>
      </c>
      <c r="B126" t="s">
        <v>13</v>
      </c>
      <c r="C126" t="str">
        <f>VLOOKUP(B126,'Ps strains + g.types'!$A$2:$C$20,3,FALSE)</f>
        <v>Ps1</v>
      </c>
      <c r="D126" t="s">
        <v>54</v>
      </c>
      <c r="E126">
        <v>7</v>
      </c>
      <c r="F126">
        <v>2</v>
      </c>
      <c r="G126" s="3">
        <v>0.748</v>
      </c>
      <c r="H126" s="3">
        <f>G126-0.799333333333333</f>
        <v>-5.1333333333333009E-2</v>
      </c>
      <c r="I126" s="5" t="s">
        <v>75</v>
      </c>
    </row>
    <row r="127" spans="1:9">
      <c r="A127">
        <v>126</v>
      </c>
      <c r="B127" t="s">
        <v>13</v>
      </c>
      <c r="C127" t="str">
        <f>VLOOKUP(B127,'Ps strains + g.types'!$A$2:$C$20,3,FALSE)</f>
        <v>Ps1</v>
      </c>
      <c r="D127" t="s">
        <v>54</v>
      </c>
      <c r="E127">
        <v>7</v>
      </c>
      <c r="F127">
        <v>3</v>
      </c>
      <c r="G127" s="3">
        <v>0.76300000000000001</v>
      </c>
      <c r="H127" s="3">
        <f>G127-0.799333333333333</f>
        <v>-3.6333333333332996E-2</v>
      </c>
      <c r="I127" s="5" t="s">
        <v>74</v>
      </c>
    </row>
    <row r="128" spans="1:9">
      <c r="A128">
        <v>127</v>
      </c>
      <c r="B128" t="s">
        <v>13</v>
      </c>
      <c r="C128" t="str">
        <f>VLOOKUP(B128,'Ps strains + g.types'!$A$2:$C$20,3,FALSE)</f>
        <v>Ps1</v>
      </c>
      <c r="D128" t="s">
        <v>54</v>
      </c>
      <c r="E128">
        <v>8</v>
      </c>
      <c r="F128">
        <v>1</v>
      </c>
      <c r="G128" s="3">
        <v>0.94499999999999995</v>
      </c>
      <c r="H128" s="3">
        <f>G128-0.886</f>
        <v>5.8999999999999941E-2</v>
      </c>
      <c r="I128" s="5" t="s">
        <v>74</v>
      </c>
    </row>
    <row r="129" spans="1:9">
      <c r="A129">
        <v>128</v>
      </c>
      <c r="B129" t="s">
        <v>13</v>
      </c>
      <c r="C129" t="str">
        <f>VLOOKUP(B129,'Ps strains + g.types'!$A$2:$C$20,3,FALSE)</f>
        <v>Ps1</v>
      </c>
      <c r="D129" t="s">
        <v>54</v>
      </c>
      <c r="E129">
        <v>8</v>
      </c>
      <c r="F129">
        <v>2</v>
      </c>
      <c r="G129" s="3">
        <v>1.1040000000000001</v>
      </c>
      <c r="H129" s="3">
        <f>G129-0.886</f>
        <v>0.21800000000000008</v>
      </c>
      <c r="I129" s="5" t="s">
        <v>74</v>
      </c>
    </row>
    <row r="130" spans="1:9">
      <c r="A130">
        <v>129</v>
      </c>
      <c r="B130" t="s">
        <v>13</v>
      </c>
      <c r="C130" t="str">
        <f>VLOOKUP(B130,'Ps strains + g.types'!$A$2:$C$20,3,FALSE)</f>
        <v>Ps1</v>
      </c>
      <c r="D130" t="s">
        <v>54</v>
      </c>
      <c r="E130">
        <v>8</v>
      </c>
      <c r="F130">
        <v>3</v>
      </c>
      <c r="G130" s="3">
        <v>0.93400000000000005</v>
      </c>
      <c r="H130" s="3">
        <f>G130-0.886</f>
        <v>4.8000000000000043E-2</v>
      </c>
      <c r="I130" s="5" t="s">
        <v>74</v>
      </c>
    </row>
    <row r="131" spans="1:9">
      <c r="A131">
        <v>130</v>
      </c>
      <c r="B131" t="s">
        <v>13</v>
      </c>
      <c r="C131" t="str">
        <f>VLOOKUP(B131,'Ps strains + g.types'!$A$2:$C$20,3,FALSE)</f>
        <v>Ps1</v>
      </c>
      <c r="D131" t="s">
        <v>54</v>
      </c>
      <c r="E131">
        <v>9</v>
      </c>
      <c r="F131">
        <v>1</v>
      </c>
      <c r="G131" s="3">
        <v>0.89900000000000002</v>
      </c>
      <c r="H131" s="3">
        <f>G131-1.10566666666667</f>
        <v>-0.20666666666666988</v>
      </c>
      <c r="I131" s="5" t="s">
        <v>74</v>
      </c>
    </row>
    <row r="132" spans="1:9">
      <c r="A132">
        <v>131</v>
      </c>
      <c r="B132" t="s">
        <v>13</v>
      </c>
      <c r="C132" t="str">
        <f>VLOOKUP(B132,'Ps strains + g.types'!$A$2:$C$20,3,FALSE)</f>
        <v>Ps1</v>
      </c>
      <c r="D132" t="s">
        <v>54</v>
      </c>
      <c r="E132">
        <v>9</v>
      </c>
      <c r="F132">
        <v>2</v>
      </c>
      <c r="G132" s="3">
        <v>0.95599999999999996</v>
      </c>
      <c r="H132" s="3">
        <f>G132-1.10566666666667</f>
        <v>-0.14966666666666995</v>
      </c>
      <c r="I132" s="5" t="s">
        <v>74</v>
      </c>
    </row>
    <row r="133" spans="1:9">
      <c r="A133">
        <v>132</v>
      </c>
      <c r="B133" t="s">
        <v>13</v>
      </c>
      <c r="C133" t="str">
        <f>VLOOKUP(B133,'Ps strains + g.types'!$A$2:$C$20,3,FALSE)</f>
        <v>Ps1</v>
      </c>
      <c r="D133" t="s">
        <v>54</v>
      </c>
      <c r="E133">
        <v>9</v>
      </c>
      <c r="F133">
        <v>3</v>
      </c>
      <c r="G133" s="3">
        <v>0.93799999999999994</v>
      </c>
      <c r="H133" s="3">
        <f>G133-1.10566666666667</f>
        <v>-0.16766666666666996</v>
      </c>
      <c r="I133" s="5" t="s">
        <v>74</v>
      </c>
    </row>
    <row r="134" spans="1:9">
      <c r="A134">
        <v>133</v>
      </c>
      <c r="B134" t="s">
        <v>13</v>
      </c>
      <c r="C134" t="str">
        <f>VLOOKUP(B134,'Ps strains + g.types'!$A$2:$C$20,3,FALSE)</f>
        <v>Ps1</v>
      </c>
      <c r="D134" t="s">
        <v>54</v>
      </c>
      <c r="E134">
        <v>10</v>
      </c>
      <c r="F134">
        <v>1</v>
      </c>
      <c r="G134" s="3">
        <v>1.081</v>
      </c>
      <c r="H134" s="3">
        <f>G134-1.164</f>
        <v>-8.2999999999999963E-2</v>
      </c>
      <c r="I134" s="5" t="s">
        <v>74</v>
      </c>
    </row>
    <row r="135" spans="1:9">
      <c r="A135">
        <v>134</v>
      </c>
      <c r="B135" t="s">
        <v>13</v>
      </c>
      <c r="C135" t="str">
        <f>VLOOKUP(B135,'Ps strains + g.types'!$A$2:$C$20,3,FALSE)</f>
        <v>Ps1</v>
      </c>
      <c r="D135" t="s">
        <v>54</v>
      </c>
      <c r="E135">
        <v>10</v>
      </c>
      <c r="F135">
        <v>2</v>
      </c>
      <c r="G135" s="3">
        <v>1.2829999999999999</v>
      </c>
      <c r="H135" s="3">
        <f>G135-1.164</f>
        <v>0.11899999999999999</v>
      </c>
      <c r="I135" s="5" t="s">
        <v>74</v>
      </c>
    </row>
    <row r="136" spans="1:9">
      <c r="A136">
        <v>135</v>
      </c>
      <c r="B136" t="s">
        <v>13</v>
      </c>
      <c r="C136" t="str">
        <f>VLOOKUP(B136,'Ps strains + g.types'!$A$2:$C$20,3,FALSE)</f>
        <v>Ps1</v>
      </c>
      <c r="D136" t="s">
        <v>54</v>
      </c>
      <c r="E136">
        <v>10</v>
      </c>
      <c r="F136">
        <v>3</v>
      </c>
      <c r="G136" s="3">
        <v>1.1739999999999999</v>
      </c>
      <c r="H136" s="3">
        <f>G136-1.164</f>
        <v>1.0000000000000009E-2</v>
      </c>
      <c r="I136" s="5" t="s">
        <v>74</v>
      </c>
    </row>
    <row r="137" spans="1:9">
      <c r="A137">
        <v>136</v>
      </c>
      <c r="B137" t="s">
        <v>15</v>
      </c>
      <c r="C137" t="str">
        <f>VLOOKUP(B137,'Ps strains + g.types'!$A$2:$C$20,3,FALSE)</f>
        <v>Ps2</v>
      </c>
      <c r="D137" t="s">
        <v>54</v>
      </c>
      <c r="E137">
        <v>1</v>
      </c>
      <c r="F137">
        <v>1</v>
      </c>
      <c r="G137" s="3">
        <v>0.64800000000000002</v>
      </c>
      <c r="H137" s="3">
        <f>G137-0.888</f>
        <v>-0.24</v>
      </c>
      <c r="I137" s="5" t="s">
        <v>74</v>
      </c>
    </row>
    <row r="138" spans="1:9">
      <c r="A138">
        <v>137</v>
      </c>
      <c r="B138" t="s">
        <v>15</v>
      </c>
      <c r="C138" t="str">
        <f>VLOOKUP(B138,'Ps strains + g.types'!$A$2:$C$20,3,FALSE)</f>
        <v>Ps2</v>
      </c>
      <c r="D138" t="s">
        <v>54</v>
      </c>
      <c r="E138">
        <v>1</v>
      </c>
      <c r="F138">
        <v>2</v>
      </c>
      <c r="G138" s="3">
        <v>0.82899999999999996</v>
      </c>
      <c r="H138" s="3">
        <f>G138-0.888</f>
        <v>-5.9000000000000052E-2</v>
      </c>
      <c r="I138" s="5" t="s">
        <v>75</v>
      </c>
    </row>
    <row r="139" spans="1:9">
      <c r="A139">
        <v>138</v>
      </c>
      <c r="B139" t="s">
        <v>15</v>
      </c>
      <c r="C139" t="str">
        <f>VLOOKUP(B139,'Ps strains + g.types'!$A$2:$C$20,3,FALSE)</f>
        <v>Ps2</v>
      </c>
      <c r="D139" t="s">
        <v>54</v>
      </c>
      <c r="E139">
        <v>1</v>
      </c>
      <c r="F139">
        <v>3</v>
      </c>
      <c r="G139" s="3">
        <v>0.56299999999999994</v>
      </c>
      <c r="H139" s="3">
        <f>G139-0.888</f>
        <v>-0.32500000000000007</v>
      </c>
      <c r="I139" s="5" t="s">
        <v>75</v>
      </c>
    </row>
    <row r="140" spans="1:9">
      <c r="A140">
        <v>139</v>
      </c>
      <c r="B140" t="s">
        <v>15</v>
      </c>
      <c r="C140" t="str">
        <f>VLOOKUP(B140,'Ps strains + g.types'!$A$2:$C$20,3,FALSE)</f>
        <v>Ps2</v>
      </c>
      <c r="D140" t="s">
        <v>54</v>
      </c>
      <c r="E140">
        <v>2</v>
      </c>
      <c r="F140">
        <v>1</v>
      </c>
      <c r="G140" s="3">
        <v>0.69099999999999995</v>
      </c>
      <c r="H140" s="3">
        <f>G140-1.12033333333333</f>
        <v>-0.42933333333333012</v>
      </c>
      <c r="I140" s="5" t="s">
        <v>74</v>
      </c>
    </row>
    <row r="141" spans="1:9">
      <c r="A141">
        <v>140</v>
      </c>
      <c r="B141" t="s">
        <v>15</v>
      </c>
      <c r="C141" t="str">
        <f>VLOOKUP(B141,'Ps strains + g.types'!$A$2:$C$20,3,FALSE)</f>
        <v>Ps2</v>
      </c>
      <c r="D141" t="s">
        <v>54</v>
      </c>
      <c r="E141">
        <v>2</v>
      </c>
      <c r="F141">
        <v>2</v>
      </c>
      <c r="G141" s="3">
        <v>0.76500000000000001</v>
      </c>
      <c r="H141" s="3">
        <f>G141-1.12033333333333</f>
        <v>-0.35533333333333006</v>
      </c>
      <c r="I141" s="5" t="s">
        <v>74</v>
      </c>
    </row>
    <row r="142" spans="1:9">
      <c r="A142">
        <v>141</v>
      </c>
      <c r="B142" t="s">
        <v>15</v>
      </c>
      <c r="C142" t="str">
        <f>VLOOKUP(B142,'Ps strains + g.types'!$A$2:$C$20,3,FALSE)</f>
        <v>Ps2</v>
      </c>
      <c r="D142" t="s">
        <v>54</v>
      </c>
      <c r="E142">
        <v>2</v>
      </c>
      <c r="F142">
        <v>3</v>
      </c>
      <c r="G142" s="3">
        <v>0.624</v>
      </c>
      <c r="H142" s="3">
        <f>G142-1.12033333333333</f>
        <v>-0.49633333333333007</v>
      </c>
      <c r="I142" s="5" t="s">
        <v>74</v>
      </c>
    </row>
    <row r="143" spans="1:9">
      <c r="A143">
        <v>142</v>
      </c>
      <c r="B143" t="s">
        <v>15</v>
      </c>
      <c r="C143" t="str">
        <f>VLOOKUP(B143,'Ps strains + g.types'!$A$2:$C$20,3,FALSE)</f>
        <v>Ps2</v>
      </c>
      <c r="D143" t="s">
        <v>54</v>
      </c>
      <c r="E143">
        <v>3</v>
      </c>
      <c r="F143">
        <v>1</v>
      </c>
      <c r="G143" s="3">
        <v>0.66</v>
      </c>
      <c r="H143" s="3">
        <f>G143-1.35366666666667</f>
        <v>-0.69366666666666987</v>
      </c>
      <c r="I143" s="5" t="s">
        <v>74</v>
      </c>
    </row>
    <row r="144" spans="1:9">
      <c r="A144">
        <v>143</v>
      </c>
      <c r="B144" t="s">
        <v>15</v>
      </c>
      <c r="C144" t="str">
        <f>VLOOKUP(B144,'Ps strains + g.types'!$A$2:$C$20,3,FALSE)</f>
        <v>Ps2</v>
      </c>
      <c r="D144" t="s">
        <v>54</v>
      </c>
      <c r="E144">
        <v>3</v>
      </c>
      <c r="F144">
        <v>2</v>
      </c>
      <c r="G144" s="3">
        <v>0.34699999999999998</v>
      </c>
      <c r="H144" s="3">
        <f>G144-1.35366666666667</f>
        <v>-1.0066666666666699</v>
      </c>
      <c r="I144" s="5" t="s">
        <v>75</v>
      </c>
    </row>
    <row r="145" spans="1:10">
      <c r="A145">
        <v>144</v>
      </c>
      <c r="B145" t="s">
        <v>15</v>
      </c>
      <c r="C145" t="str">
        <f>VLOOKUP(B145,'Ps strains + g.types'!$A$2:$C$20,3,FALSE)</f>
        <v>Ps2</v>
      </c>
      <c r="D145" t="s">
        <v>54</v>
      </c>
      <c r="E145">
        <v>3</v>
      </c>
      <c r="F145">
        <v>3</v>
      </c>
      <c r="G145" s="3">
        <v>0.56499999999999995</v>
      </c>
      <c r="H145" s="3">
        <f>G145-1.35366666666667</f>
        <v>-0.78866666666666996</v>
      </c>
      <c r="I145" s="5" t="s">
        <v>75</v>
      </c>
    </row>
    <row r="146" spans="1:10">
      <c r="A146">
        <v>145</v>
      </c>
      <c r="B146" t="s">
        <v>15</v>
      </c>
      <c r="C146" t="str">
        <f>VLOOKUP(B146,'Ps strains + g.types'!$A$2:$C$20,3,FALSE)</f>
        <v>Ps2</v>
      </c>
      <c r="D146" t="s">
        <v>54</v>
      </c>
      <c r="E146">
        <v>5</v>
      </c>
      <c r="F146">
        <v>1</v>
      </c>
      <c r="G146" s="3">
        <v>0.41399999999999998</v>
      </c>
      <c r="H146" s="3">
        <f>G146-1.206</f>
        <v>-0.79200000000000004</v>
      </c>
      <c r="I146" s="5" t="s">
        <v>75</v>
      </c>
    </row>
    <row r="147" spans="1:10">
      <c r="A147">
        <v>146</v>
      </c>
      <c r="B147" t="s">
        <v>15</v>
      </c>
      <c r="C147" t="str">
        <f>VLOOKUP(B147,'Ps strains + g.types'!$A$2:$C$20,3,FALSE)</f>
        <v>Ps2</v>
      </c>
      <c r="D147" t="s">
        <v>54</v>
      </c>
      <c r="E147">
        <v>5</v>
      </c>
      <c r="F147">
        <v>2</v>
      </c>
      <c r="G147" s="3">
        <v>0.375</v>
      </c>
      <c r="H147" s="3">
        <f>G147-1.206</f>
        <v>-0.83099999999999996</v>
      </c>
      <c r="I147" s="5" t="s">
        <v>75</v>
      </c>
    </row>
    <row r="148" spans="1:10">
      <c r="A148">
        <v>147</v>
      </c>
      <c r="B148" t="s">
        <v>15</v>
      </c>
      <c r="C148" t="str">
        <f>VLOOKUP(B148,'Ps strains + g.types'!$A$2:$C$20,3,FALSE)</f>
        <v>Ps2</v>
      </c>
      <c r="D148" t="s">
        <v>54</v>
      </c>
      <c r="E148">
        <v>5</v>
      </c>
      <c r="F148">
        <v>3</v>
      </c>
      <c r="G148" s="3">
        <v>0.79800000000000004</v>
      </c>
      <c r="H148" s="3">
        <f>G148-1.206</f>
        <v>-0.40799999999999992</v>
      </c>
      <c r="I148" s="5" t="s">
        <v>75</v>
      </c>
    </row>
    <row r="149" spans="1:10">
      <c r="A149">
        <v>148</v>
      </c>
      <c r="B149" t="s">
        <v>15</v>
      </c>
      <c r="C149" t="str">
        <f>VLOOKUP(B149,'Ps strains + g.types'!$A$2:$C$20,3,FALSE)</f>
        <v>Ps2</v>
      </c>
      <c r="D149" t="s">
        <v>54</v>
      </c>
      <c r="E149">
        <v>6</v>
      </c>
      <c r="F149">
        <v>1</v>
      </c>
      <c r="G149" s="3">
        <v>0.58699999999999997</v>
      </c>
      <c r="H149" s="3">
        <f>G149-0.944</f>
        <v>-0.35699999999999998</v>
      </c>
      <c r="I149" s="5" t="s">
        <v>74</v>
      </c>
    </row>
    <row r="150" spans="1:10">
      <c r="A150">
        <v>149</v>
      </c>
      <c r="B150" t="s">
        <v>15</v>
      </c>
      <c r="C150" t="str">
        <f>VLOOKUP(B150,'Ps strains + g.types'!$A$2:$C$20,3,FALSE)</f>
        <v>Ps2</v>
      </c>
      <c r="D150" t="s">
        <v>54</v>
      </c>
      <c r="E150">
        <v>6</v>
      </c>
      <c r="F150">
        <v>2</v>
      </c>
      <c r="G150" s="3">
        <v>0.68500000000000005</v>
      </c>
      <c r="H150" s="3">
        <f>G150-0.944</f>
        <v>-0.2589999999999999</v>
      </c>
      <c r="I150" s="5" t="s">
        <v>74</v>
      </c>
    </row>
    <row r="151" spans="1:10">
      <c r="A151">
        <v>150</v>
      </c>
      <c r="B151" t="s">
        <v>15</v>
      </c>
      <c r="C151" t="str">
        <f>VLOOKUP(B151,'Ps strains + g.types'!$A$2:$C$20,3,FALSE)</f>
        <v>Ps2</v>
      </c>
      <c r="D151" t="s">
        <v>54</v>
      </c>
      <c r="E151">
        <v>6</v>
      </c>
      <c r="F151">
        <v>3</v>
      </c>
      <c r="G151" s="3">
        <v>0.879</v>
      </c>
      <c r="H151" s="3">
        <f>G151-0.944</f>
        <v>-6.4999999999999947E-2</v>
      </c>
      <c r="I151" s="5" t="s">
        <v>74</v>
      </c>
    </row>
    <row r="152" spans="1:10">
      <c r="A152">
        <v>151</v>
      </c>
      <c r="B152" t="s">
        <v>15</v>
      </c>
      <c r="C152" t="str">
        <f>VLOOKUP(B152,'Ps strains + g.types'!$A$2:$C$20,3,FALSE)</f>
        <v>Ps2</v>
      </c>
      <c r="D152" t="s">
        <v>54</v>
      </c>
      <c r="E152">
        <v>7</v>
      </c>
      <c r="F152">
        <v>1</v>
      </c>
      <c r="G152" s="3">
        <v>0.314</v>
      </c>
      <c r="H152" s="3">
        <f>G152-0.799333333333333</f>
        <v>-0.48533333333333301</v>
      </c>
      <c r="I152" s="5" t="s">
        <v>74</v>
      </c>
    </row>
    <row r="153" spans="1:10">
      <c r="A153">
        <v>152</v>
      </c>
      <c r="B153" t="s">
        <v>15</v>
      </c>
      <c r="C153" t="str">
        <f>VLOOKUP(B153,'Ps strains + g.types'!$A$2:$C$20,3,FALSE)</f>
        <v>Ps2</v>
      </c>
      <c r="D153" t="s">
        <v>54</v>
      </c>
      <c r="E153">
        <v>7</v>
      </c>
      <c r="F153">
        <v>2</v>
      </c>
      <c r="G153" s="4" t="s">
        <v>52</v>
      </c>
      <c r="H153" s="3" t="s">
        <v>52</v>
      </c>
      <c r="I153" s="5" t="s">
        <v>52</v>
      </c>
      <c r="J153" t="s">
        <v>68</v>
      </c>
    </row>
    <row r="154" spans="1:10">
      <c r="A154">
        <v>153</v>
      </c>
      <c r="B154" t="s">
        <v>15</v>
      </c>
      <c r="C154" t="str">
        <f>VLOOKUP(B154,'Ps strains + g.types'!$A$2:$C$20,3,FALSE)</f>
        <v>Ps2</v>
      </c>
      <c r="D154" t="s">
        <v>54</v>
      </c>
      <c r="E154">
        <v>7</v>
      </c>
      <c r="F154">
        <v>3</v>
      </c>
      <c r="G154" s="3">
        <v>0.52200000000000002</v>
      </c>
      <c r="H154" s="3">
        <f>G154-0.799333333333333</f>
        <v>-0.27733333333333299</v>
      </c>
      <c r="I154" s="5" t="s">
        <v>75</v>
      </c>
    </row>
    <row r="155" spans="1:10">
      <c r="A155">
        <v>154</v>
      </c>
      <c r="B155" t="s">
        <v>15</v>
      </c>
      <c r="C155" t="str">
        <f>VLOOKUP(B155,'Ps strains + g.types'!$A$2:$C$20,3,FALSE)</f>
        <v>Ps2</v>
      </c>
      <c r="D155" t="s">
        <v>54</v>
      </c>
      <c r="E155">
        <v>8</v>
      </c>
      <c r="F155">
        <v>1</v>
      </c>
      <c r="G155" s="3">
        <v>0.65800000000000003</v>
      </c>
      <c r="H155" s="3">
        <f>G155-0.886</f>
        <v>-0.22799999999999998</v>
      </c>
      <c r="I155" s="5" t="s">
        <v>75</v>
      </c>
    </row>
    <row r="156" spans="1:10">
      <c r="A156">
        <v>155</v>
      </c>
      <c r="B156" t="s">
        <v>15</v>
      </c>
      <c r="C156" t="str">
        <f>VLOOKUP(B156,'Ps strains + g.types'!$A$2:$C$20,3,FALSE)</f>
        <v>Ps2</v>
      </c>
      <c r="D156" t="s">
        <v>54</v>
      </c>
      <c r="E156">
        <v>8</v>
      </c>
      <c r="F156">
        <v>2</v>
      </c>
      <c r="G156" s="3">
        <v>0.69499999999999995</v>
      </c>
      <c r="H156" s="3">
        <f>G156-0.886</f>
        <v>-0.19100000000000006</v>
      </c>
      <c r="I156" s="5" t="s">
        <v>75</v>
      </c>
    </row>
    <row r="157" spans="1:10">
      <c r="A157">
        <v>156</v>
      </c>
      <c r="B157" t="s">
        <v>15</v>
      </c>
      <c r="C157" t="str">
        <f>VLOOKUP(B157,'Ps strains + g.types'!$A$2:$C$20,3,FALSE)</f>
        <v>Ps2</v>
      </c>
      <c r="D157" t="s">
        <v>54</v>
      </c>
      <c r="E157">
        <v>8</v>
      </c>
      <c r="F157">
        <v>3</v>
      </c>
      <c r="G157" s="3">
        <v>0.70199999999999996</v>
      </c>
      <c r="H157" s="3">
        <f>G157-0.886</f>
        <v>-0.18400000000000005</v>
      </c>
      <c r="I157" s="5" t="s">
        <v>75</v>
      </c>
    </row>
    <row r="158" spans="1:10">
      <c r="A158">
        <v>157</v>
      </c>
      <c r="B158" t="s">
        <v>15</v>
      </c>
      <c r="C158" t="str">
        <f>VLOOKUP(B158,'Ps strains + g.types'!$A$2:$C$20,3,FALSE)</f>
        <v>Ps2</v>
      </c>
      <c r="D158" t="s">
        <v>54</v>
      </c>
      <c r="E158">
        <v>9</v>
      </c>
      <c r="F158">
        <v>1</v>
      </c>
      <c r="G158" s="3">
        <v>0.69799999999999995</v>
      </c>
      <c r="H158" s="3">
        <f>G158-1.10566666666667</f>
        <v>-0.40766666666666995</v>
      </c>
      <c r="I158" s="5" t="s">
        <v>74</v>
      </c>
    </row>
    <row r="159" spans="1:10">
      <c r="A159">
        <v>158</v>
      </c>
      <c r="B159" t="s">
        <v>15</v>
      </c>
      <c r="C159" t="str">
        <f>VLOOKUP(B159,'Ps strains + g.types'!$A$2:$C$20,3,FALSE)</f>
        <v>Ps2</v>
      </c>
      <c r="D159" t="s">
        <v>54</v>
      </c>
      <c r="E159">
        <v>9</v>
      </c>
      <c r="F159">
        <v>2</v>
      </c>
      <c r="G159" s="3">
        <v>0.81899999999999995</v>
      </c>
      <c r="H159" s="3">
        <f>G159-1.10566666666667</f>
        <v>-0.28666666666666996</v>
      </c>
      <c r="I159" s="5" t="s">
        <v>74</v>
      </c>
    </row>
    <row r="160" spans="1:10">
      <c r="A160">
        <v>159</v>
      </c>
      <c r="B160" t="s">
        <v>15</v>
      </c>
      <c r="C160" t="str">
        <f>VLOOKUP(B160,'Ps strains + g.types'!$A$2:$C$20,3,FALSE)</f>
        <v>Ps2</v>
      </c>
      <c r="D160" t="s">
        <v>54</v>
      </c>
      <c r="E160">
        <v>9</v>
      </c>
      <c r="F160">
        <v>3</v>
      </c>
      <c r="G160" s="3">
        <v>0.75</v>
      </c>
      <c r="H160" s="3">
        <f>G160-1.10566666666667</f>
        <v>-0.35566666666666991</v>
      </c>
      <c r="I160" s="5" t="s">
        <v>74</v>
      </c>
    </row>
    <row r="161" spans="1:10">
      <c r="A161">
        <v>160</v>
      </c>
      <c r="B161" t="s">
        <v>15</v>
      </c>
      <c r="C161" t="str">
        <f>VLOOKUP(B161,'Ps strains + g.types'!$A$2:$C$20,3,FALSE)</f>
        <v>Ps2</v>
      </c>
      <c r="D161" t="s">
        <v>54</v>
      </c>
      <c r="E161">
        <v>10</v>
      </c>
      <c r="F161">
        <v>1</v>
      </c>
      <c r="G161" s="3">
        <v>0.91800000000000004</v>
      </c>
      <c r="H161" s="3">
        <f>G161-1.164</f>
        <v>-0.24599999999999989</v>
      </c>
      <c r="I161" s="5" t="s">
        <v>74</v>
      </c>
    </row>
    <row r="162" spans="1:10">
      <c r="A162">
        <v>161</v>
      </c>
      <c r="B162" t="s">
        <v>15</v>
      </c>
      <c r="C162" t="str">
        <f>VLOOKUP(B162,'Ps strains + g.types'!$A$2:$C$20,3,FALSE)</f>
        <v>Ps2</v>
      </c>
      <c r="D162" t="s">
        <v>54</v>
      </c>
      <c r="E162">
        <v>10</v>
      </c>
      <c r="F162">
        <v>2</v>
      </c>
      <c r="G162" s="3">
        <v>0.996</v>
      </c>
      <c r="H162" s="3">
        <f>G162-1.164</f>
        <v>-0.16799999999999993</v>
      </c>
      <c r="I162" s="5" t="s">
        <v>74</v>
      </c>
    </row>
    <row r="163" spans="1:10">
      <c r="A163">
        <v>162</v>
      </c>
      <c r="B163" t="s">
        <v>15</v>
      </c>
      <c r="C163" t="str">
        <f>VLOOKUP(B163,'Ps strains + g.types'!$A$2:$C$20,3,FALSE)</f>
        <v>Ps2</v>
      </c>
      <c r="D163" t="s">
        <v>54</v>
      </c>
      <c r="E163">
        <v>10</v>
      </c>
      <c r="F163">
        <v>3</v>
      </c>
      <c r="G163" s="3">
        <v>0.65100000000000002</v>
      </c>
      <c r="H163" s="3">
        <f>G163-1.164</f>
        <v>-0.5129999999999999</v>
      </c>
      <c r="I163" s="5" t="s">
        <v>74</v>
      </c>
    </row>
    <row r="164" spans="1:10">
      <c r="A164">
        <v>163</v>
      </c>
      <c r="B164" t="s">
        <v>16</v>
      </c>
      <c r="C164" t="str">
        <f>VLOOKUP(B164,'Ps strains + g.types'!$A$2:$C$20,3,FALSE)</f>
        <v>Ps2</v>
      </c>
      <c r="D164" t="s">
        <v>54</v>
      </c>
      <c r="E164">
        <v>1</v>
      </c>
      <c r="F164">
        <v>1</v>
      </c>
      <c r="G164" s="5" t="s">
        <v>52</v>
      </c>
      <c r="H164" s="3" t="s">
        <v>52</v>
      </c>
      <c r="I164" s="5" t="s">
        <v>52</v>
      </c>
      <c r="J164" t="s">
        <v>70</v>
      </c>
    </row>
    <row r="165" spans="1:10">
      <c r="A165">
        <v>164</v>
      </c>
      <c r="B165" t="s">
        <v>16</v>
      </c>
      <c r="C165" t="str">
        <f>VLOOKUP(B165,'Ps strains + g.types'!$A$2:$C$20,3,FALSE)</f>
        <v>Ps2</v>
      </c>
      <c r="D165" t="s">
        <v>54</v>
      </c>
      <c r="E165">
        <v>1</v>
      </c>
      <c r="F165">
        <v>2</v>
      </c>
      <c r="G165" s="5" t="s">
        <v>52</v>
      </c>
      <c r="H165" s="3" t="s">
        <v>52</v>
      </c>
      <c r="I165" s="5" t="s">
        <v>52</v>
      </c>
      <c r="J165" t="s">
        <v>70</v>
      </c>
    </row>
    <row r="166" spans="1:10">
      <c r="A166">
        <v>165</v>
      </c>
      <c r="B166" t="s">
        <v>16</v>
      </c>
      <c r="C166" t="str">
        <f>VLOOKUP(B166,'Ps strains + g.types'!$A$2:$C$20,3,FALSE)</f>
        <v>Ps2</v>
      </c>
      <c r="D166" t="s">
        <v>54</v>
      </c>
      <c r="E166">
        <v>1</v>
      </c>
      <c r="F166">
        <v>3</v>
      </c>
      <c r="G166" s="3">
        <v>0.36199999999999999</v>
      </c>
      <c r="H166" s="3">
        <f>G166-0.888</f>
        <v>-0.52600000000000002</v>
      </c>
      <c r="I166" s="5" t="s">
        <v>75</v>
      </c>
    </row>
    <row r="167" spans="1:10">
      <c r="A167">
        <v>166</v>
      </c>
      <c r="B167" t="s">
        <v>16</v>
      </c>
      <c r="C167" t="str">
        <f>VLOOKUP(B167,'Ps strains + g.types'!$A$2:$C$20,3,FALSE)</f>
        <v>Ps2</v>
      </c>
      <c r="D167" t="s">
        <v>54</v>
      </c>
      <c r="E167">
        <v>2</v>
      </c>
      <c r="F167">
        <v>1</v>
      </c>
      <c r="G167" s="5" t="s">
        <v>52</v>
      </c>
      <c r="H167" s="3" t="s">
        <v>52</v>
      </c>
      <c r="I167" s="5" t="s">
        <v>52</v>
      </c>
      <c r="J167" t="s">
        <v>70</v>
      </c>
    </row>
    <row r="168" spans="1:10">
      <c r="A168">
        <v>167</v>
      </c>
      <c r="B168" t="s">
        <v>16</v>
      </c>
      <c r="C168" t="str">
        <f>VLOOKUP(B168,'Ps strains + g.types'!$A$2:$C$20,3,FALSE)</f>
        <v>Ps2</v>
      </c>
      <c r="D168" t="s">
        <v>54</v>
      </c>
      <c r="E168">
        <v>2</v>
      </c>
      <c r="F168">
        <v>2</v>
      </c>
      <c r="G168" s="5" t="s">
        <v>52</v>
      </c>
      <c r="H168" s="3" t="s">
        <v>52</v>
      </c>
      <c r="I168" s="5" t="s">
        <v>52</v>
      </c>
      <c r="J168" t="s">
        <v>70</v>
      </c>
    </row>
    <row r="169" spans="1:10">
      <c r="A169">
        <v>168</v>
      </c>
      <c r="B169" t="s">
        <v>16</v>
      </c>
      <c r="C169" t="str">
        <f>VLOOKUP(B169,'Ps strains + g.types'!$A$2:$C$20,3,FALSE)</f>
        <v>Ps2</v>
      </c>
      <c r="D169" t="s">
        <v>54</v>
      </c>
      <c r="E169">
        <v>2</v>
      </c>
      <c r="F169">
        <v>3</v>
      </c>
      <c r="G169" s="3">
        <v>0.38900000000000001</v>
      </c>
      <c r="H169" s="3">
        <f>G169-1.12033333333333</f>
        <v>-0.73133333333333006</v>
      </c>
      <c r="I169" s="5" t="s">
        <v>74</v>
      </c>
    </row>
    <row r="170" spans="1:10">
      <c r="A170">
        <v>169</v>
      </c>
      <c r="B170" t="s">
        <v>16</v>
      </c>
      <c r="C170" t="str">
        <f>VLOOKUP(B170,'Ps strains + g.types'!$A$2:$C$20,3,FALSE)</f>
        <v>Ps2</v>
      </c>
      <c r="D170" t="s">
        <v>54</v>
      </c>
      <c r="E170">
        <v>3</v>
      </c>
      <c r="F170">
        <v>1</v>
      </c>
      <c r="G170" s="5" t="s">
        <v>52</v>
      </c>
      <c r="H170" s="3" t="s">
        <v>52</v>
      </c>
      <c r="I170" s="5" t="s">
        <v>52</v>
      </c>
      <c r="J170" t="s">
        <v>70</v>
      </c>
    </row>
    <row r="171" spans="1:10">
      <c r="A171">
        <v>170</v>
      </c>
      <c r="B171" t="s">
        <v>16</v>
      </c>
      <c r="C171" t="str">
        <f>VLOOKUP(B171,'Ps strains + g.types'!$A$2:$C$20,3,FALSE)</f>
        <v>Ps2</v>
      </c>
      <c r="D171" t="s">
        <v>54</v>
      </c>
      <c r="E171">
        <v>3</v>
      </c>
      <c r="F171">
        <v>2</v>
      </c>
      <c r="G171" s="5" t="s">
        <v>52</v>
      </c>
      <c r="H171" s="3" t="s">
        <v>52</v>
      </c>
      <c r="I171" s="5" t="s">
        <v>52</v>
      </c>
      <c r="J171" t="s">
        <v>70</v>
      </c>
    </row>
    <row r="172" spans="1:10">
      <c r="A172">
        <v>171</v>
      </c>
      <c r="B172" t="s">
        <v>16</v>
      </c>
      <c r="C172" t="str">
        <f>VLOOKUP(B172,'Ps strains + g.types'!$A$2:$C$20,3,FALSE)</f>
        <v>Ps2</v>
      </c>
      <c r="D172" t="s">
        <v>54</v>
      </c>
      <c r="E172">
        <v>3</v>
      </c>
      <c r="F172">
        <v>3</v>
      </c>
      <c r="G172" s="3">
        <v>0.30199999999999999</v>
      </c>
      <c r="H172" s="3">
        <f>G172-1.35366666666667</f>
        <v>-1.0516666666666699</v>
      </c>
      <c r="I172" s="5" t="s">
        <v>75</v>
      </c>
    </row>
    <row r="173" spans="1:10">
      <c r="A173">
        <v>172</v>
      </c>
      <c r="B173" t="s">
        <v>16</v>
      </c>
      <c r="C173" t="str">
        <f>VLOOKUP(B173,'Ps strains + g.types'!$A$2:$C$20,3,FALSE)</f>
        <v>Ps2</v>
      </c>
      <c r="D173" t="s">
        <v>54</v>
      </c>
      <c r="E173">
        <v>5</v>
      </c>
      <c r="F173">
        <v>1</v>
      </c>
      <c r="G173" s="5" t="s">
        <v>52</v>
      </c>
      <c r="H173" s="3" t="s">
        <v>52</v>
      </c>
      <c r="I173" s="5" t="s">
        <v>52</v>
      </c>
      <c r="J173" t="s">
        <v>70</v>
      </c>
    </row>
    <row r="174" spans="1:10">
      <c r="A174">
        <v>173</v>
      </c>
      <c r="B174" t="s">
        <v>16</v>
      </c>
      <c r="C174" t="str">
        <f>VLOOKUP(B174,'Ps strains + g.types'!$A$2:$C$20,3,FALSE)</f>
        <v>Ps2</v>
      </c>
      <c r="D174" t="s">
        <v>54</v>
      </c>
      <c r="E174">
        <v>5</v>
      </c>
      <c r="F174">
        <v>2</v>
      </c>
      <c r="G174" s="5" t="s">
        <v>52</v>
      </c>
      <c r="H174" s="3" t="s">
        <v>52</v>
      </c>
      <c r="I174" s="5" t="s">
        <v>52</v>
      </c>
      <c r="J174" t="s">
        <v>70</v>
      </c>
    </row>
    <row r="175" spans="1:10">
      <c r="A175">
        <v>174</v>
      </c>
      <c r="B175" t="s">
        <v>16</v>
      </c>
      <c r="C175" t="str">
        <f>VLOOKUP(B175,'Ps strains + g.types'!$A$2:$C$20,3,FALSE)</f>
        <v>Ps2</v>
      </c>
      <c r="D175" t="s">
        <v>54</v>
      </c>
      <c r="E175">
        <v>5</v>
      </c>
      <c r="F175">
        <v>3</v>
      </c>
      <c r="G175" s="3">
        <v>0</v>
      </c>
      <c r="H175" s="3">
        <f>G175-1.206</f>
        <v>-1.206</v>
      </c>
      <c r="I175" s="5" t="s">
        <v>75</v>
      </c>
    </row>
    <row r="176" spans="1:10">
      <c r="A176">
        <v>175</v>
      </c>
      <c r="B176" t="s">
        <v>16</v>
      </c>
      <c r="C176" t="str">
        <f>VLOOKUP(B176,'Ps strains + g.types'!$A$2:$C$20,3,FALSE)</f>
        <v>Ps2</v>
      </c>
      <c r="D176" t="s">
        <v>54</v>
      </c>
      <c r="E176">
        <v>6</v>
      </c>
      <c r="F176">
        <v>1</v>
      </c>
      <c r="G176" s="5" t="s">
        <v>52</v>
      </c>
      <c r="H176" s="3" t="s">
        <v>52</v>
      </c>
      <c r="I176" s="5" t="s">
        <v>52</v>
      </c>
      <c r="J176" t="s">
        <v>70</v>
      </c>
    </row>
    <row r="177" spans="1:10">
      <c r="A177">
        <v>176</v>
      </c>
      <c r="B177" t="s">
        <v>16</v>
      </c>
      <c r="C177" t="str">
        <f>VLOOKUP(B177,'Ps strains + g.types'!$A$2:$C$20,3,FALSE)</f>
        <v>Ps2</v>
      </c>
      <c r="D177" t="s">
        <v>54</v>
      </c>
      <c r="E177">
        <v>6</v>
      </c>
      <c r="F177">
        <v>2</v>
      </c>
      <c r="G177" s="5" t="s">
        <v>52</v>
      </c>
      <c r="H177" s="3" t="s">
        <v>52</v>
      </c>
      <c r="I177" s="5" t="s">
        <v>52</v>
      </c>
      <c r="J177" t="s">
        <v>70</v>
      </c>
    </row>
    <row r="178" spans="1:10">
      <c r="A178">
        <v>177</v>
      </c>
      <c r="B178" t="s">
        <v>16</v>
      </c>
      <c r="C178" t="str">
        <f>VLOOKUP(B178,'Ps strains + g.types'!$A$2:$C$20,3,FALSE)</f>
        <v>Ps2</v>
      </c>
      <c r="D178" t="s">
        <v>54</v>
      </c>
      <c r="E178">
        <v>6</v>
      </c>
      <c r="F178">
        <v>3</v>
      </c>
      <c r="G178" s="3">
        <v>0.41599999999999998</v>
      </c>
      <c r="H178" s="3">
        <f>G178-0.944</f>
        <v>-0.52800000000000002</v>
      </c>
      <c r="I178" s="5" t="s">
        <v>74</v>
      </c>
    </row>
    <row r="179" spans="1:10">
      <c r="A179">
        <v>178</v>
      </c>
      <c r="B179" t="s">
        <v>16</v>
      </c>
      <c r="C179" t="str">
        <f>VLOOKUP(B179,'Ps strains + g.types'!$A$2:$C$20,3,FALSE)</f>
        <v>Ps2</v>
      </c>
      <c r="D179" t="s">
        <v>54</v>
      </c>
      <c r="E179">
        <v>7</v>
      </c>
      <c r="F179">
        <v>1</v>
      </c>
      <c r="G179" s="5" t="s">
        <v>52</v>
      </c>
      <c r="H179" s="3" t="s">
        <v>52</v>
      </c>
      <c r="I179" s="5" t="s">
        <v>52</v>
      </c>
      <c r="J179" t="s">
        <v>70</v>
      </c>
    </row>
    <row r="180" spans="1:10">
      <c r="A180">
        <v>179</v>
      </c>
      <c r="B180" t="s">
        <v>16</v>
      </c>
      <c r="C180" t="str">
        <f>VLOOKUP(B180,'Ps strains + g.types'!$A$2:$C$20,3,FALSE)</f>
        <v>Ps2</v>
      </c>
      <c r="D180" t="s">
        <v>54</v>
      </c>
      <c r="E180">
        <v>7</v>
      </c>
      <c r="F180">
        <v>2</v>
      </c>
      <c r="G180" s="5" t="s">
        <v>52</v>
      </c>
      <c r="H180" s="3" t="s">
        <v>52</v>
      </c>
      <c r="I180" s="5" t="s">
        <v>52</v>
      </c>
      <c r="J180" t="s">
        <v>70</v>
      </c>
    </row>
    <row r="181" spans="1:10">
      <c r="A181">
        <v>180</v>
      </c>
      <c r="B181" t="s">
        <v>16</v>
      </c>
      <c r="C181" t="str">
        <f>VLOOKUP(B181,'Ps strains + g.types'!$A$2:$C$20,3,FALSE)</f>
        <v>Ps2</v>
      </c>
      <c r="D181" t="s">
        <v>54</v>
      </c>
      <c r="E181">
        <v>7</v>
      </c>
      <c r="F181">
        <v>3</v>
      </c>
      <c r="G181" s="3">
        <v>0</v>
      </c>
      <c r="H181" s="3">
        <f>G181-0.799333333333333</f>
        <v>-0.79933333333333301</v>
      </c>
      <c r="I181" s="5" t="s">
        <v>74</v>
      </c>
    </row>
    <row r="182" spans="1:10">
      <c r="A182">
        <v>181</v>
      </c>
      <c r="B182" t="s">
        <v>16</v>
      </c>
      <c r="C182" t="str">
        <f>VLOOKUP(B182,'Ps strains + g.types'!$A$2:$C$20,3,FALSE)</f>
        <v>Ps2</v>
      </c>
      <c r="D182" t="s">
        <v>54</v>
      </c>
      <c r="E182">
        <v>8</v>
      </c>
      <c r="F182">
        <v>1</v>
      </c>
      <c r="G182" s="5" t="s">
        <v>52</v>
      </c>
      <c r="H182" s="3" t="s">
        <v>52</v>
      </c>
      <c r="I182" s="5" t="s">
        <v>52</v>
      </c>
      <c r="J182" t="s">
        <v>70</v>
      </c>
    </row>
    <row r="183" spans="1:10">
      <c r="A183">
        <v>182</v>
      </c>
      <c r="B183" t="s">
        <v>16</v>
      </c>
      <c r="C183" t="str">
        <f>VLOOKUP(B183,'Ps strains + g.types'!$A$2:$C$20,3,FALSE)</f>
        <v>Ps2</v>
      </c>
      <c r="D183" t="s">
        <v>54</v>
      </c>
      <c r="E183">
        <v>8</v>
      </c>
      <c r="F183">
        <v>2</v>
      </c>
      <c r="G183" s="5" t="s">
        <v>52</v>
      </c>
      <c r="H183" s="3" t="s">
        <v>52</v>
      </c>
      <c r="I183" s="5" t="s">
        <v>52</v>
      </c>
      <c r="J183" t="s">
        <v>70</v>
      </c>
    </row>
    <row r="184" spans="1:10">
      <c r="A184">
        <v>183</v>
      </c>
      <c r="B184" t="s">
        <v>16</v>
      </c>
      <c r="C184" t="str">
        <f>VLOOKUP(B184,'Ps strains + g.types'!$A$2:$C$20,3,FALSE)</f>
        <v>Ps2</v>
      </c>
      <c r="D184" t="s">
        <v>54</v>
      </c>
      <c r="E184">
        <v>8</v>
      </c>
      <c r="F184">
        <v>3</v>
      </c>
      <c r="G184" s="3">
        <v>0.55500000000000005</v>
      </c>
      <c r="H184" s="3">
        <f>G184-0.886</f>
        <v>-0.33099999999999996</v>
      </c>
      <c r="I184" s="5" t="s">
        <v>75</v>
      </c>
    </row>
    <row r="185" spans="1:10">
      <c r="A185">
        <v>184</v>
      </c>
      <c r="B185" t="s">
        <v>16</v>
      </c>
      <c r="C185" t="str">
        <f>VLOOKUP(B185,'Ps strains + g.types'!$A$2:$C$20,3,FALSE)</f>
        <v>Ps2</v>
      </c>
      <c r="D185" t="s">
        <v>54</v>
      </c>
      <c r="E185">
        <v>9</v>
      </c>
      <c r="F185">
        <v>1</v>
      </c>
      <c r="G185" s="5" t="s">
        <v>52</v>
      </c>
      <c r="H185" s="3" t="s">
        <v>52</v>
      </c>
      <c r="I185" s="5" t="s">
        <v>52</v>
      </c>
      <c r="J185" t="s">
        <v>70</v>
      </c>
    </row>
    <row r="186" spans="1:10">
      <c r="A186">
        <v>185</v>
      </c>
      <c r="B186" t="s">
        <v>16</v>
      </c>
      <c r="C186" t="str">
        <f>VLOOKUP(B186,'Ps strains + g.types'!$A$2:$C$20,3,FALSE)</f>
        <v>Ps2</v>
      </c>
      <c r="D186" t="s">
        <v>54</v>
      </c>
      <c r="E186">
        <v>9</v>
      </c>
      <c r="F186">
        <v>2</v>
      </c>
      <c r="G186" s="5" t="s">
        <v>52</v>
      </c>
      <c r="H186" s="3" t="s">
        <v>52</v>
      </c>
      <c r="I186" s="5" t="s">
        <v>52</v>
      </c>
      <c r="J186" t="s">
        <v>70</v>
      </c>
    </row>
    <row r="187" spans="1:10">
      <c r="A187">
        <v>186</v>
      </c>
      <c r="B187" t="s">
        <v>16</v>
      </c>
      <c r="C187" t="str">
        <f>VLOOKUP(B187,'Ps strains + g.types'!$A$2:$C$20,3,FALSE)</f>
        <v>Ps2</v>
      </c>
      <c r="D187" t="s">
        <v>54</v>
      </c>
      <c r="E187">
        <v>9</v>
      </c>
      <c r="F187">
        <v>3</v>
      </c>
      <c r="G187" s="3">
        <v>0.505</v>
      </c>
      <c r="H187" s="3">
        <f>G187-1.10566666666667</f>
        <v>-0.6006666666666699</v>
      </c>
      <c r="I187" s="5" t="s">
        <v>74</v>
      </c>
    </row>
    <row r="188" spans="1:10">
      <c r="A188">
        <v>187</v>
      </c>
      <c r="B188" t="s">
        <v>16</v>
      </c>
      <c r="C188" t="str">
        <f>VLOOKUP(B188,'Ps strains + g.types'!$A$2:$C$20,3,FALSE)</f>
        <v>Ps2</v>
      </c>
      <c r="D188" t="s">
        <v>54</v>
      </c>
      <c r="E188">
        <v>10</v>
      </c>
      <c r="F188">
        <v>1</v>
      </c>
      <c r="G188" s="5" t="s">
        <v>52</v>
      </c>
      <c r="H188" s="3" t="s">
        <v>52</v>
      </c>
      <c r="I188" s="5" t="s">
        <v>52</v>
      </c>
      <c r="J188" t="s">
        <v>70</v>
      </c>
    </row>
    <row r="189" spans="1:10">
      <c r="A189">
        <v>188</v>
      </c>
      <c r="B189" t="s">
        <v>16</v>
      </c>
      <c r="C189" t="str">
        <f>VLOOKUP(B189,'Ps strains + g.types'!$A$2:$C$20,3,FALSE)</f>
        <v>Ps2</v>
      </c>
      <c r="D189" t="s">
        <v>54</v>
      </c>
      <c r="E189">
        <v>10</v>
      </c>
      <c r="F189">
        <v>2</v>
      </c>
      <c r="G189" s="5" t="s">
        <v>52</v>
      </c>
      <c r="H189" s="3" t="s">
        <v>52</v>
      </c>
      <c r="I189" s="5" t="s">
        <v>52</v>
      </c>
      <c r="J189" t="s">
        <v>70</v>
      </c>
    </row>
    <row r="190" spans="1:10">
      <c r="A190">
        <v>189</v>
      </c>
      <c r="B190" t="s">
        <v>16</v>
      </c>
      <c r="C190" t="str">
        <f>VLOOKUP(B190,'Ps strains + g.types'!$A$2:$C$20,3,FALSE)</f>
        <v>Ps2</v>
      </c>
      <c r="D190" t="s">
        <v>54</v>
      </c>
      <c r="E190">
        <v>10</v>
      </c>
      <c r="F190">
        <v>3</v>
      </c>
      <c r="G190" s="3">
        <v>0</v>
      </c>
      <c r="H190" s="3">
        <f>G190-1.164</f>
        <v>-1.1639999999999999</v>
      </c>
      <c r="I190" s="5" t="s">
        <v>75</v>
      </c>
    </row>
    <row r="191" spans="1:10">
      <c r="A191">
        <v>190</v>
      </c>
      <c r="B191" t="s">
        <v>17</v>
      </c>
      <c r="C191" t="str">
        <f>VLOOKUP(B191,'Ps strains + g.types'!$A$2:$C$20,3,FALSE)</f>
        <v>Ps1</v>
      </c>
      <c r="D191" t="s">
        <v>54</v>
      </c>
      <c r="E191">
        <v>1</v>
      </c>
      <c r="F191">
        <v>1</v>
      </c>
      <c r="G191" s="3">
        <v>0.55900000000000005</v>
      </c>
      <c r="H191" s="3">
        <f>G191-0.888</f>
        <v>-0.32899999999999996</v>
      </c>
      <c r="I191" s="5" t="s">
        <v>74</v>
      </c>
    </row>
    <row r="192" spans="1:10">
      <c r="A192">
        <v>191</v>
      </c>
      <c r="B192" t="s">
        <v>17</v>
      </c>
      <c r="C192" t="str">
        <f>VLOOKUP(B192,'Ps strains + g.types'!$A$2:$C$20,3,FALSE)</f>
        <v>Ps1</v>
      </c>
      <c r="D192" t="s">
        <v>54</v>
      </c>
      <c r="E192">
        <v>1</v>
      </c>
      <c r="F192">
        <v>2</v>
      </c>
      <c r="G192" s="3">
        <v>0.66</v>
      </c>
      <c r="H192" s="3">
        <f>G192-0.888</f>
        <v>-0.22799999999999998</v>
      </c>
      <c r="I192" s="5" t="s">
        <v>74</v>
      </c>
    </row>
    <row r="193" spans="1:9">
      <c r="A193">
        <v>192</v>
      </c>
      <c r="B193" t="s">
        <v>17</v>
      </c>
      <c r="C193" t="str">
        <f>VLOOKUP(B193,'Ps strains + g.types'!$A$2:$C$20,3,FALSE)</f>
        <v>Ps1</v>
      </c>
      <c r="D193" t="s">
        <v>54</v>
      </c>
      <c r="E193">
        <v>1</v>
      </c>
      <c r="F193">
        <v>3</v>
      </c>
      <c r="G193" s="3">
        <v>0.80500000000000005</v>
      </c>
      <c r="H193" s="3">
        <f>G193-0.888</f>
        <v>-8.2999999999999963E-2</v>
      </c>
      <c r="I193" s="5" t="s">
        <v>74</v>
      </c>
    </row>
    <row r="194" spans="1:9">
      <c r="A194">
        <v>193</v>
      </c>
      <c r="B194" t="s">
        <v>17</v>
      </c>
      <c r="C194" t="str">
        <f>VLOOKUP(B194,'Ps strains + g.types'!$A$2:$C$20,3,FALSE)</f>
        <v>Ps1</v>
      </c>
      <c r="D194" t="s">
        <v>54</v>
      </c>
      <c r="E194">
        <v>2</v>
      </c>
      <c r="F194">
        <v>1</v>
      </c>
      <c r="G194" s="3">
        <v>0.70299999999999996</v>
      </c>
      <c r="H194" s="3">
        <f>G194-1.12033333333333</f>
        <v>-0.41733333333333011</v>
      </c>
      <c r="I194" s="5" t="s">
        <v>74</v>
      </c>
    </row>
    <row r="195" spans="1:9">
      <c r="A195">
        <v>194</v>
      </c>
      <c r="B195" t="s">
        <v>17</v>
      </c>
      <c r="C195" t="str">
        <f>VLOOKUP(B195,'Ps strains + g.types'!$A$2:$C$20,3,FALSE)</f>
        <v>Ps1</v>
      </c>
      <c r="D195" t="s">
        <v>54</v>
      </c>
      <c r="E195">
        <v>2</v>
      </c>
      <c r="F195">
        <v>2</v>
      </c>
      <c r="G195" s="3">
        <v>0.83599999999999997</v>
      </c>
      <c r="H195" s="3">
        <f>G195-1.12033333333333</f>
        <v>-0.28433333333333011</v>
      </c>
      <c r="I195" s="5" t="s">
        <v>74</v>
      </c>
    </row>
    <row r="196" spans="1:9">
      <c r="A196">
        <v>195</v>
      </c>
      <c r="B196" t="s">
        <v>17</v>
      </c>
      <c r="C196" t="str">
        <f>VLOOKUP(B196,'Ps strains + g.types'!$A$2:$C$20,3,FALSE)</f>
        <v>Ps1</v>
      </c>
      <c r="D196" t="s">
        <v>54</v>
      </c>
      <c r="E196">
        <v>2</v>
      </c>
      <c r="F196">
        <v>3</v>
      </c>
      <c r="G196" s="3">
        <v>1.0629999999999999</v>
      </c>
      <c r="H196" s="3">
        <f>G196-1.12033333333333</f>
        <v>-5.7333333333330128E-2</v>
      </c>
      <c r="I196" s="5" t="s">
        <v>74</v>
      </c>
    </row>
    <row r="197" spans="1:9">
      <c r="A197">
        <v>196</v>
      </c>
      <c r="B197" t="s">
        <v>17</v>
      </c>
      <c r="C197" t="str">
        <f>VLOOKUP(B197,'Ps strains + g.types'!$A$2:$C$20,3,FALSE)</f>
        <v>Ps1</v>
      </c>
      <c r="D197" t="s">
        <v>54</v>
      </c>
      <c r="E197">
        <v>3</v>
      </c>
      <c r="F197">
        <v>1</v>
      </c>
      <c r="G197" s="3">
        <v>0.95</v>
      </c>
      <c r="H197" s="3">
        <f>G197-1.35366666666667</f>
        <v>-0.40366666666666995</v>
      </c>
      <c r="I197" s="5" t="s">
        <v>74</v>
      </c>
    </row>
    <row r="198" spans="1:9">
      <c r="A198">
        <v>197</v>
      </c>
      <c r="B198" t="s">
        <v>17</v>
      </c>
      <c r="C198" t="str">
        <f>VLOOKUP(B198,'Ps strains + g.types'!$A$2:$C$20,3,FALSE)</f>
        <v>Ps1</v>
      </c>
      <c r="D198" t="s">
        <v>54</v>
      </c>
      <c r="E198">
        <v>3</v>
      </c>
      <c r="F198">
        <v>2</v>
      </c>
      <c r="G198" s="3">
        <v>1.0009999999999999</v>
      </c>
      <c r="H198" s="3">
        <f>G198-1.35366666666667</f>
        <v>-0.35266666666667001</v>
      </c>
      <c r="I198" s="5" t="s">
        <v>74</v>
      </c>
    </row>
    <row r="199" spans="1:9">
      <c r="A199">
        <v>198</v>
      </c>
      <c r="B199" t="s">
        <v>17</v>
      </c>
      <c r="C199" t="str">
        <f>VLOOKUP(B199,'Ps strains + g.types'!$A$2:$C$20,3,FALSE)</f>
        <v>Ps1</v>
      </c>
      <c r="D199" t="s">
        <v>54</v>
      </c>
      <c r="E199">
        <v>3</v>
      </c>
      <c r="F199">
        <v>3</v>
      </c>
      <c r="G199" s="3">
        <v>1.2569999999999999</v>
      </c>
      <c r="H199" s="3">
        <f>G199-1.35366666666667</f>
        <v>-9.6666666666670009E-2</v>
      </c>
      <c r="I199" s="5" t="s">
        <v>74</v>
      </c>
    </row>
    <row r="200" spans="1:9">
      <c r="A200">
        <v>199</v>
      </c>
      <c r="B200" t="s">
        <v>17</v>
      </c>
      <c r="C200" t="str">
        <f>VLOOKUP(B200,'Ps strains + g.types'!$A$2:$C$20,3,FALSE)</f>
        <v>Ps1</v>
      </c>
      <c r="D200" t="s">
        <v>54</v>
      </c>
      <c r="E200">
        <v>5</v>
      </c>
      <c r="F200">
        <v>1</v>
      </c>
      <c r="G200" s="3">
        <v>0.59199999999999997</v>
      </c>
      <c r="H200" s="3">
        <f>G200-1.206</f>
        <v>-0.61399999999999999</v>
      </c>
      <c r="I200" s="5" t="s">
        <v>75</v>
      </c>
    </row>
    <row r="201" spans="1:9">
      <c r="A201">
        <v>200</v>
      </c>
      <c r="B201" t="s">
        <v>17</v>
      </c>
      <c r="C201" t="str">
        <f>VLOOKUP(B201,'Ps strains + g.types'!$A$2:$C$20,3,FALSE)</f>
        <v>Ps1</v>
      </c>
      <c r="D201" t="s">
        <v>54</v>
      </c>
      <c r="E201">
        <v>5</v>
      </c>
      <c r="F201">
        <v>2</v>
      </c>
      <c r="G201" s="3">
        <v>0.77100000000000002</v>
      </c>
      <c r="H201" s="3">
        <f>G201-1.206</f>
        <v>-0.43499999999999994</v>
      </c>
      <c r="I201" s="5" t="s">
        <v>74</v>
      </c>
    </row>
    <row r="202" spans="1:9">
      <c r="A202">
        <v>201</v>
      </c>
      <c r="B202" t="s">
        <v>17</v>
      </c>
      <c r="C202" t="str">
        <f>VLOOKUP(B202,'Ps strains + g.types'!$A$2:$C$20,3,FALSE)</f>
        <v>Ps1</v>
      </c>
      <c r="D202" t="s">
        <v>54</v>
      </c>
      <c r="E202">
        <v>5</v>
      </c>
      <c r="F202">
        <v>3</v>
      </c>
      <c r="G202" s="3">
        <v>1.107</v>
      </c>
      <c r="H202" s="3">
        <f>G202-1.206</f>
        <v>-9.8999999999999977E-2</v>
      </c>
      <c r="I202" s="5" t="s">
        <v>75</v>
      </c>
    </row>
    <row r="203" spans="1:9">
      <c r="A203">
        <v>202</v>
      </c>
      <c r="B203" t="s">
        <v>17</v>
      </c>
      <c r="C203" t="str">
        <f>VLOOKUP(B203,'Ps strains + g.types'!$A$2:$C$20,3,FALSE)</f>
        <v>Ps1</v>
      </c>
      <c r="D203" t="s">
        <v>54</v>
      </c>
      <c r="E203">
        <v>6</v>
      </c>
      <c r="F203">
        <v>1</v>
      </c>
      <c r="G203" s="3">
        <v>0.749</v>
      </c>
      <c r="H203" s="3">
        <f>G203-0.944</f>
        <v>-0.19499999999999995</v>
      </c>
      <c r="I203" s="5" t="s">
        <v>74</v>
      </c>
    </row>
    <row r="204" spans="1:9">
      <c r="A204">
        <v>203</v>
      </c>
      <c r="B204" t="s">
        <v>17</v>
      </c>
      <c r="C204" t="str">
        <f>VLOOKUP(B204,'Ps strains + g.types'!$A$2:$C$20,3,FALSE)</f>
        <v>Ps1</v>
      </c>
      <c r="D204" t="s">
        <v>54</v>
      </c>
      <c r="E204">
        <v>6</v>
      </c>
      <c r="F204">
        <v>2</v>
      </c>
      <c r="G204" s="3">
        <v>0.38200000000000001</v>
      </c>
      <c r="H204" s="3">
        <f>G204-0.944</f>
        <v>-0.56199999999999994</v>
      </c>
      <c r="I204" s="5" t="s">
        <v>74</v>
      </c>
    </row>
    <row r="205" spans="1:9">
      <c r="A205">
        <v>204</v>
      </c>
      <c r="B205" t="s">
        <v>17</v>
      </c>
      <c r="C205" t="str">
        <f>VLOOKUP(B205,'Ps strains + g.types'!$A$2:$C$20,3,FALSE)</f>
        <v>Ps1</v>
      </c>
      <c r="D205" t="s">
        <v>54</v>
      </c>
      <c r="E205">
        <v>6</v>
      </c>
      <c r="F205">
        <v>3</v>
      </c>
      <c r="G205" s="3">
        <v>1.1439999999999999</v>
      </c>
      <c r="H205" s="3">
        <f>G205-0.944</f>
        <v>0.19999999999999996</v>
      </c>
      <c r="I205" s="5" t="s">
        <v>74</v>
      </c>
    </row>
    <row r="206" spans="1:9">
      <c r="A206">
        <v>205</v>
      </c>
      <c r="B206" t="s">
        <v>17</v>
      </c>
      <c r="C206" t="str">
        <f>VLOOKUP(B206,'Ps strains + g.types'!$A$2:$C$20,3,FALSE)</f>
        <v>Ps1</v>
      </c>
      <c r="D206" t="s">
        <v>54</v>
      </c>
      <c r="E206">
        <v>7</v>
      </c>
      <c r="F206">
        <v>1</v>
      </c>
      <c r="G206" s="3">
        <v>0.68500000000000005</v>
      </c>
      <c r="H206" s="3">
        <f>G206-0.799333333333333</f>
        <v>-0.11433333333333295</v>
      </c>
      <c r="I206" s="5" t="s">
        <v>74</v>
      </c>
    </row>
    <row r="207" spans="1:9">
      <c r="A207">
        <v>206</v>
      </c>
      <c r="B207" t="s">
        <v>17</v>
      </c>
      <c r="C207" t="str">
        <f>VLOOKUP(B207,'Ps strains + g.types'!$A$2:$C$20,3,FALSE)</f>
        <v>Ps1</v>
      </c>
      <c r="D207" t="s">
        <v>54</v>
      </c>
      <c r="E207">
        <v>7</v>
      </c>
      <c r="F207">
        <v>2</v>
      </c>
      <c r="G207" s="3">
        <v>0.64900000000000002</v>
      </c>
      <c r="H207" s="3">
        <f>G207-0.799333333333333</f>
        <v>-0.15033333333333299</v>
      </c>
      <c r="I207" s="5" t="s">
        <v>74</v>
      </c>
    </row>
    <row r="208" spans="1:9">
      <c r="A208">
        <v>207</v>
      </c>
      <c r="B208" t="s">
        <v>17</v>
      </c>
      <c r="C208" t="str">
        <f>VLOOKUP(B208,'Ps strains + g.types'!$A$2:$C$20,3,FALSE)</f>
        <v>Ps1</v>
      </c>
      <c r="D208" t="s">
        <v>54</v>
      </c>
      <c r="E208">
        <v>7</v>
      </c>
      <c r="F208">
        <v>3</v>
      </c>
      <c r="G208" s="3">
        <v>0.65400000000000003</v>
      </c>
      <c r="H208" s="3">
        <f>G208-0.799333333333333</f>
        <v>-0.14533333333333298</v>
      </c>
      <c r="I208" s="5" t="s">
        <v>74</v>
      </c>
    </row>
    <row r="209" spans="1:10">
      <c r="A209">
        <v>208</v>
      </c>
      <c r="B209" t="s">
        <v>17</v>
      </c>
      <c r="C209" t="str">
        <f>VLOOKUP(B209,'Ps strains + g.types'!$A$2:$C$20,3,FALSE)</f>
        <v>Ps1</v>
      </c>
      <c r="D209" t="s">
        <v>54</v>
      </c>
      <c r="E209">
        <v>8</v>
      </c>
      <c r="F209">
        <v>1</v>
      </c>
      <c r="G209" s="3">
        <v>0.91900000000000004</v>
      </c>
      <c r="H209" s="3">
        <f>G209-0.886</f>
        <v>3.3000000000000029E-2</v>
      </c>
      <c r="I209" s="5" t="s">
        <v>74</v>
      </c>
    </row>
    <row r="210" spans="1:10">
      <c r="A210">
        <v>209</v>
      </c>
      <c r="B210" t="s">
        <v>17</v>
      </c>
      <c r="C210" t="str">
        <f>VLOOKUP(B210,'Ps strains + g.types'!$A$2:$C$20,3,FALSE)</f>
        <v>Ps1</v>
      </c>
      <c r="D210" t="s">
        <v>54</v>
      </c>
      <c r="E210">
        <v>8</v>
      </c>
      <c r="F210">
        <v>2</v>
      </c>
      <c r="G210" s="3">
        <v>0.79100000000000004</v>
      </c>
      <c r="H210" s="3">
        <f>G210-0.886</f>
        <v>-9.4999999999999973E-2</v>
      </c>
      <c r="I210" s="5" t="s">
        <v>74</v>
      </c>
    </row>
    <row r="211" spans="1:10">
      <c r="A211">
        <v>210</v>
      </c>
      <c r="B211" t="s">
        <v>17</v>
      </c>
      <c r="C211" t="str">
        <f>VLOOKUP(B211,'Ps strains + g.types'!$A$2:$C$20,3,FALSE)</f>
        <v>Ps1</v>
      </c>
      <c r="D211" t="s">
        <v>54</v>
      </c>
      <c r="E211">
        <v>8</v>
      </c>
      <c r="F211">
        <v>3</v>
      </c>
      <c r="G211" s="3">
        <v>1.2030000000000001</v>
      </c>
      <c r="H211" s="3">
        <f>G211-0.886</f>
        <v>0.31700000000000006</v>
      </c>
      <c r="I211" s="5" t="s">
        <v>74</v>
      </c>
    </row>
    <row r="212" spans="1:10">
      <c r="A212">
        <v>211</v>
      </c>
      <c r="B212" t="s">
        <v>17</v>
      </c>
      <c r="C212" t="str">
        <f>VLOOKUP(B212,'Ps strains + g.types'!$A$2:$C$20,3,FALSE)</f>
        <v>Ps1</v>
      </c>
      <c r="D212" t="s">
        <v>54</v>
      </c>
      <c r="E212">
        <v>9</v>
      </c>
      <c r="F212">
        <v>1</v>
      </c>
      <c r="G212" s="3">
        <v>0.89500000000000002</v>
      </c>
      <c r="H212" s="3">
        <f>G212-1.10566666666667</f>
        <v>-0.21066666666666989</v>
      </c>
      <c r="I212" s="5" t="s">
        <v>74</v>
      </c>
    </row>
    <row r="213" spans="1:10">
      <c r="A213">
        <v>212</v>
      </c>
      <c r="B213" t="s">
        <v>17</v>
      </c>
      <c r="C213" t="str">
        <f>VLOOKUP(B213,'Ps strains + g.types'!$A$2:$C$20,3,FALSE)</f>
        <v>Ps1</v>
      </c>
      <c r="D213" t="s">
        <v>54</v>
      </c>
      <c r="E213">
        <v>9</v>
      </c>
      <c r="F213">
        <v>2</v>
      </c>
      <c r="G213" s="3">
        <v>0.85199999999999998</v>
      </c>
      <c r="H213" s="3">
        <f>G213-1.10566666666667</f>
        <v>-0.25366666666666993</v>
      </c>
      <c r="I213" s="5" t="s">
        <v>74</v>
      </c>
    </row>
    <row r="214" spans="1:10">
      <c r="A214">
        <v>213</v>
      </c>
      <c r="B214" t="s">
        <v>17</v>
      </c>
      <c r="C214" t="str">
        <f>VLOOKUP(B214,'Ps strains + g.types'!$A$2:$C$20,3,FALSE)</f>
        <v>Ps1</v>
      </c>
      <c r="D214" t="s">
        <v>54</v>
      </c>
      <c r="E214">
        <v>9</v>
      </c>
      <c r="F214">
        <v>3</v>
      </c>
      <c r="G214" s="3">
        <v>1.0389999999999999</v>
      </c>
      <c r="H214" s="3">
        <f>G214-1.10566666666667</f>
        <v>-6.6666666666669983E-2</v>
      </c>
      <c r="I214" s="5" t="s">
        <v>74</v>
      </c>
    </row>
    <row r="215" spans="1:10">
      <c r="A215">
        <v>214</v>
      </c>
      <c r="B215" t="s">
        <v>17</v>
      </c>
      <c r="C215" t="str">
        <f>VLOOKUP(B215,'Ps strains + g.types'!$A$2:$C$20,3,FALSE)</f>
        <v>Ps1</v>
      </c>
      <c r="D215" t="s">
        <v>54</v>
      </c>
      <c r="E215">
        <v>10</v>
      </c>
      <c r="F215">
        <v>1</v>
      </c>
      <c r="G215" s="3">
        <v>1.198</v>
      </c>
      <c r="H215" s="3">
        <f>G215-1.164</f>
        <v>3.400000000000003E-2</v>
      </c>
      <c r="I215" s="5" t="s">
        <v>74</v>
      </c>
    </row>
    <row r="216" spans="1:10">
      <c r="A216">
        <v>215</v>
      </c>
      <c r="B216" t="s">
        <v>17</v>
      </c>
      <c r="C216" t="str">
        <f>VLOOKUP(B216,'Ps strains + g.types'!$A$2:$C$20,3,FALSE)</f>
        <v>Ps1</v>
      </c>
      <c r="D216" t="s">
        <v>54</v>
      </c>
      <c r="E216">
        <v>10</v>
      </c>
      <c r="F216">
        <v>2</v>
      </c>
      <c r="G216" s="3">
        <v>0.93100000000000005</v>
      </c>
      <c r="H216" s="3">
        <f>G216-1.164</f>
        <v>-0.23299999999999987</v>
      </c>
      <c r="I216" s="5" t="s">
        <v>74</v>
      </c>
    </row>
    <row r="217" spans="1:10">
      <c r="A217">
        <v>216</v>
      </c>
      <c r="B217" t="s">
        <v>17</v>
      </c>
      <c r="C217" t="str">
        <f>VLOOKUP(B217,'Ps strains + g.types'!$A$2:$C$20,3,FALSE)</f>
        <v>Ps1</v>
      </c>
      <c r="D217" t="s">
        <v>54</v>
      </c>
      <c r="E217">
        <v>10</v>
      </c>
      <c r="F217">
        <v>3</v>
      </c>
      <c r="G217" s="3">
        <v>1.21</v>
      </c>
      <c r="H217" s="3">
        <f>G217-1.164</f>
        <v>4.6000000000000041E-2</v>
      </c>
      <c r="I217" s="5" t="s">
        <v>74</v>
      </c>
    </row>
    <row r="218" spans="1:10">
      <c r="A218">
        <v>217</v>
      </c>
      <c r="B218" t="s">
        <v>18</v>
      </c>
      <c r="C218" t="str">
        <f>VLOOKUP(B218,'Ps strains + g.types'!$A$2:$C$20,3,FALSE)</f>
        <v>Ps2</v>
      </c>
      <c r="D218" t="s">
        <v>54</v>
      </c>
      <c r="E218">
        <v>1</v>
      </c>
      <c r="F218">
        <v>1</v>
      </c>
      <c r="G218" s="3" t="s">
        <v>52</v>
      </c>
      <c r="H218" s="3" t="s">
        <v>52</v>
      </c>
      <c r="I218" s="5" t="s">
        <v>52</v>
      </c>
      <c r="J218" t="s">
        <v>71</v>
      </c>
    </row>
    <row r="219" spans="1:10">
      <c r="A219">
        <v>218</v>
      </c>
      <c r="B219" t="s">
        <v>18</v>
      </c>
      <c r="C219" t="str">
        <f>VLOOKUP(B219,'Ps strains + g.types'!$A$2:$C$20,3,FALSE)</f>
        <v>Ps2</v>
      </c>
      <c r="D219" t="s">
        <v>54</v>
      </c>
      <c r="E219">
        <v>1</v>
      </c>
      <c r="F219">
        <v>2</v>
      </c>
      <c r="G219" s="3">
        <v>0.79100000000000004</v>
      </c>
      <c r="H219" s="3">
        <f>G219-0.888</f>
        <v>-9.6999999999999975E-2</v>
      </c>
      <c r="I219" s="5" t="s">
        <v>74</v>
      </c>
    </row>
    <row r="220" spans="1:10">
      <c r="A220">
        <v>219</v>
      </c>
      <c r="B220" t="s">
        <v>18</v>
      </c>
      <c r="C220" t="str">
        <f>VLOOKUP(B220,'Ps strains + g.types'!$A$2:$C$20,3,FALSE)</f>
        <v>Ps2</v>
      </c>
      <c r="D220" t="s">
        <v>54</v>
      </c>
      <c r="E220">
        <v>1</v>
      </c>
      <c r="F220">
        <v>3</v>
      </c>
      <c r="G220" s="3">
        <v>0.98199999999999998</v>
      </c>
      <c r="H220" s="3">
        <f>G220-0.888</f>
        <v>9.3999999999999972E-2</v>
      </c>
      <c r="I220" s="5" t="s">
        <v>74</v>
      </c>
    </row>
    <row r="221" spans="1:10">
      <c r="A221">
        <v>220</v>
      </c>
      <c r="B221" t="s">
        <v>18</v>
      </c>
      <c r="C221" t="str">
        <f>VLOOKUP(B221,'Ps strains + g.types'!$A$2:$C$20,3,FALSE)</f>
        <v>Ps2</v>
      </c>
      <c r="D221" t="s">
        <v>54</v>
      </c>
      <c r="E221">
        <v>2</v>
      </c>
      <c r="F221">
        <v>1</v>
      </c>
      <c r="G221" s="3" t="s">
        <v>52</v>
      </c>
      <c r="H221" s="3" t="s">
        <v>52</v>
      </c>
      <c r="I221" s="5" t="s">
        <v>52</v>
      </c>
      <c r="J221" t="s">
        <v>71</v>
      </c>
    </row>
    <row r="222" spans="1:10">
      <c r="A222">
        <v>221</v>
      </c>
      <c r="B222" t="s">
        <v>18</v>
      </c>
      <c r="C222" t="str">
        <f>VLOOKUP(B222,'Ps strains + g.types'!$A$2:$C$20,3,FALSE)</f>
        <v>Ps2</v>
      </c>
      <c r="D222" t="s">
        <v>54</v>
      </c>
      <c r="E222">
        <v>2</v>
      </c>
      <c r="F222">
        <v>2</v>
      </c>
      <c r="G222" s="3">
        <v>0.67700000000000005</v>
      </c>
      <c r="H222" s="3">
        <f>G222-1.12033333333333</f>
        <v>-0.44333333333333003</v>
      </c>
      <c r="I222" s="5" t="s">
        <v>74</v>
      </c>
    </row>
    <row r="223" spans="1:10">
      <c r="A223">
        <v>222</v>
      </c>
      <c r="B223" t="s">
        <v>18</v>
      </c>
      <c r="C223" t="str">
        <f>VLOOKUP(B223,'Ps strains + g.types'!$A$2:$C$20,3,FALSE)</f>
        <v>Ps2</v>
      </c>
      <c r="D223" t="s">
        <v>54</v>
      </c>
      <c r="E223">
        <v>2</v>
      </c>
      <c r="F223">
        <v>3</v>
      </c>
      <c r="G223" s="3">
        <v>0.878</v>
      </c>
      <c r="H223" s="3">
        <f>G223-1.12033333333333</f>
        <v>-0.24233333333333007</v>
      </c>
      <c r="I223" s="5" t="s">
        <v>74</v>
      </c>
    </row>
    <row r="224" spans="1:10">
      <c r="A224">
        <v>223</v>
      </c>
      <c r="B224" t="s">
        <v>18</v>
      </c>
      <c r="C224" t="str">
        <f>VLOOKUP(B224,'Ps strains + g.types'!$A$2:$C$20,3,FALSE)</f>
        <v>Ps2</v>
      </c>
      <c r="D224" t="s">
        <v>54</v>
      </c>
      <c r="E224">
        <v>3</v>
      </c>
      <c r="F224">
        <v>1</v>
      </c>
      <c r="G224" s="3" t="s">
        <v>52</v>
      </c>
      <c r="H224" s="3" t="s">
        <v>52</v>
      </c>
      <c r="I224" s="5" t="s">
        <v>52</v>
      </c>
      <c r="J224" t="s">
        <v>71</v>
      </c>
    </row>
    <row r="225" spans="1:10">
      <c r="A225">
        <v>224</v>
      </c>
      <c r="B225" t="s">
        <v>18</v>
      </c>
      <c r="C225" t="str">
        <f>VLOOKUP(B225,'Ps strains + g.types'!$A$2:$C$20,3,FALSE)</f>
        <v>Ps2</v>
      </c>
      <c r="D225" t="s">
        <v>54</v>
      </c>
      <c r="E225">
        <v>3</v>
      </c>
      <c r="F225">
        <v>2</v>
      </c>
      <c r="G225" s="3">
        <v>0.625</v>
      </c>
      <c r="H225" s="3">
        <f>G225-1.35366666666667</f>
        <v>-0.7286666666666699</v>
      </c>
      <c r="I225" s="5" t="s">
        <v>74</v>
      </c>
    </row>
    <row r="226" spans="1:10">
      <c r="A226">
        <v>225</v>
      </c>
      <c r="B226" t="s">
        <v>18</v>
      </c>
      <c r="C226" t="str">
        <f>VLOOKUP(B226,'Ps strains + g.types'!$A$2:$C$20,3,FALSE)</f>
        <v>Ps2</v>
      </c>
      <c r="D226" t="s">
        <v>54</v>
      </c>
      <c r="E226">
        <v>3</v>
      </c>
      <c r="F226">
        <v>3</v>
      </c>
      <c r="G226" s="3">
        <v>0.88200000000000001</v>
      </c>
      <c r="H226" s="3">
        <f>G226-1.35366666666667</f>
        <v>-0.4716666666666699</v>
      </c>
      <c r="I226" s="5" t="s">
        <v>74</v>
      </c>
    </row>
    <row r="227" spans="1:10">
      <c r="A227">
        <v>226</v>
      </c>
      <c r="B227" t="s">
        <v>18</v>
      </c>
      <c r="C227" t="str">
        <f>VLOOKUP(B227,'Ps strains + g.types'!$A$2:$C$20,3,FALSE)</f>
        <v>Ps2</v>
      </c>
      <c r="D227" t="s">
        <v>54</v>
      </c>
      <c r="E227">
        <v>5</v>
      </c>
      <c r="F227">
        <v>1</v>
      </c>
      <c r="G227" s="3" t="s">
        <v>52</v>
      </c>
      <c r="H227" s="3" t="s">
        <v>52</v>
      </c>
      <c r="I227" s="5" t="s">
        <v>52</v>
      </c>
      <c r="J227" t="s">
        <v>71</v>
      </c>
    </row>
    <row r="228" spans="1:10">
      <c r="A228">
        <v>227</v>
      </c>
      <c r="B228" t="s">
        <v>18</v>
      </c>
      <c r="C228" t="str">
        <f>VLOOKUP(B228,'Ps strains + g.types'!$A$2:$C$20,3,FALSE)</f>
        <v>Ps2</v>
      </c>
      <c r="D228" t="s">
        <v>54</v>
      </c>
      <c r="E228">
        <v>5</v>
      </c>
      <c r="F228">
        <v>2</v>
      </c>
      <c r="G228" s="3">
        <v>0.8</v>
      </c>
      <c r="H228" s="3">
        <f>G228-1.206</f>
        <v>-0.40599999999999992</v>
      </c>
      <c r="I228" s="5" t="s">
        <v>75</v>
      </c>
    </row>
    <row r="229" spans="1:10">
      <c r="A229">
        <v>228</v>
      </c>
      <c r="B229" t="s">
        <v>18</v>
      </c>
      <c r="C229" t="str">
        <f>VLOOKUP(B229,'Ps strains + g.types'!$A$2:$C$20,3,FALSE)</f>
        <v>Ps2</v>
      </c>
      <c r="D229" t="s">
        <v>54</v>
      </c>
      <c r="E229">
        <v>5</v>
      </c>
      <c r="F229">
        <v>3</v>
      </c>
      <c r="G229" s="3">
        <v>1.2350000000000001</v>
      </c>
      <c r="H229" s="3">
        <f>G229-1.206</f>
        <v>2.9000000000000137E-2</v>
      </c>
      <c r="I229" s="5" t="s">
        <v>75</v>
      </c>
    </row>
    <row r="230" spans="1:10">
      <c r="A230">
        <v>229</v>
      </c>
      <c r="B230" t="s">
        <v>18</v>
      </c>
      <c r="C230" t="str">
        <f>VLOOKUP(B230,'Ps strains + g.types'!$A$2:$C$20,3,FALSE)</f>
        <v>Ps2</v>
      </c>
      <c r="D230" t="s">
        <v>54</v>
      </c>
      <c r="E230">
        <v>6</v>
      </c>
      <c r="F230">
        <v>1</v>
      </c>
      <c r="G230" s="3" t="s">
        <v>52</v>
      </c>
      <c r="H230" s="3" t="s">
        <v>52</v>
      </c>
      <c r="I230" s="5" t="s">
        <v>52</v>
      </c>
      <c r="J230" t="s">
        <v>71</v>
      </c>
    </row>
    <row r="231" spans="1:10">
      <c r="A231">
        <v>230</v>
      </c>
      <c r="B231" t="s">
        <v>18</v>
      </c>
      <c r="C231" t="str">
        <f>VLOOKUP(B231,'Ps strains + g.types'!$A$2:$C$20,3,FALSE)</f>
        <v>Ps2</v>
      </c>
      <c r="D231" t="s">
        <v>54</v>
      </c>
      <c r="E231">
        <v>6</v>
      </c>
      <c r="F231">
        <v>2</v>
      </c>
      <c r="G231" s="3">
        <v>0.76100000000000001</v>
      </c>
      <c r="H231" s="3">
        <f>G231-0.944</f>
        <v>-0.18299999999999994</v>
      </c>
      <c r="I231" s="5" t="s">
        <v>74</v>
      </c>
    </row>
    <row r="232" spans="1:10">
      <c r="A232">
        <v>231</v>
      </c>
      <c r="B232" t="s">
        <v>18</v>
      </c>
      <c r="C232" t="str">
        <f>VLOOKUP(B232,'Ps strains + g.types'!$A$2:$C$20,3,FALSE)</f>
        <v>Ps2</v>
      </c>
      <c r="D232" t="s">
        <v>54</v>
      </c>
      <c r="E232">
        <v>6</v>
      </c>
      <c r="F232">
        <v>3</v>
      </c>
      <c r="G232" s="3">
        <v>1.167</v>
      </c>
      <c r="H232" s="3">
        <f>G232-0.944</f>
        <v>0.22300000000000009</v>
      </c>
      <c r="I232" s="5" t="s">
        <v>74</v>
      </c>
    </row>
    <row r="233" spans="1:10">
      <c r="A233">
        <v>232</v>
      </c>
      <c r="B233" t="s">
        <v>18</v>
      </c>
      <c r="C233" t="str">
        <f>VLOOKUP(B233,'Ps strains + g.types'!$A$2:$C$20,3,FALSE)</f>
        <v>Ps2</v>
      </c>
      <c r="D233" t="s">
        <v>54</v>
      </c>
      <c r="E233">
        <v>7</v>
      </c>
      <c r="F233">
        <v>1</v>
      </c>
      <c r="G233" s="3" t="s">
        <v>52</v>
      </c>
      <c r="H233" s="3" t="s">
        <v>52</v>
      </c>
      <c r="I233" s="5" t="s">
        <v>52</v>
      </c>
      <c r="J233" t="s">
        <v>71</v>
      </c>
    </row>
    <row r="234" spans="1:10">
      <c r="A234">
        <v>233</v>
      </c>
      <c r="B234" t="s">
        <v>18</v>
      </c>
      <c r="C234" t="str">
        <f>VLOOKUP(B234,'Ps strains + g.types'!$A$2:$C$20,3,FALSE)</f>
        <v>Ps2</v>
      </c>
      <c r="D234" t="s">
        <v>54</v>
      </c>
      <c r="E234">
        <v>7</v>
      </c>
      <c r="F234">
        <v>2</v>
      </c>
      <c r="G234" s="3">
        <v>0.39400000000000002</v>
      </c>
      <c r="H234" s="3">
        <f>G234-0.799333333333333</f>
        <v>-0.40533333333333299</v>
      </c>
      <c r="I234" s="5" t="s">
        <v>74</v>
      </c>
    </row>
    <row r="235" spans="1:10">
      <c r="A235">
        <v>234</v>
      </c>
      <c r="B235" t="s">
        <v>18</v>
      </c>
      <c r="C235" t="str">
        <f>VLOOKUP(B235,'Ps strains + g.types'!$A$2:$C$20,3,FALSE)</f>
        <v>Ps2</v>
      </c>
      <c r="D235" t="s">
        <v>54</v>
      </c>
      <c r="E235">
        <v>7</v>
      </c>
      <c r="F235">
        <v>3</v>
      </c>
      <c r="G235" s="3">
        <v>0.71399999999999997</v>
      </c>
      <c r="H235" s="3">
        <f>G235-0.799333333333333</f>
        <v>-8.5333333333333039E-2</v>
      </c>
      <c r="I235" s="5" t="s">
        <v>74</v>
      </c>
    </row>
    <row r="236" spans="1:10">
      <c r="A236">
        <v>235</v>
      </c>
      <c r="B236" t="s">
        <v>18</v>
      </c>
      <c r="C236" t="str">
        <f>VLOOKUP(B236,'Ps strains + g.types'!$A$2:$C$20,3,FALSE)</f>
        <v>Ps2</v>
      </c>
      <c r="D236" t="s">
        <v>54</v>
      </c>
      <c r="E236">
        <v>8</v>
      </c>
      <c r="F236">
        <v>1</v>
      </c>
      <c r="G236" s="3" t="s">
        <v>52</v>
      </c>
      <c r="H236" s="3" t="s">
        <v>52</v>
      </c>
      <c r="I236" s="5" t="s">
        <v>52</v>
      </c>
      <c r="J236" t="s">
        <v>71</v>
      </c>
    </row>
    <row r="237" spans="1:10">
      <c r="A237">
        <v>236</v>
      </c>
      <c r="B237" t="s">
        <v>18</v>
      </c>
      <c r="C237" t="str">
        <f>VLOOKUP(B237,'Ps strains + g.types'!$A$2:$C$20,3,FALSE)</f>
        <v>Ps2</v>
      </c>
      <c r="D237" t="s">
        <v>54</v>
      </c>
      <c r="E237">
        <v>8</v>
      </c>
      <c r="F237">
        <v>2</v>
      </c>
      <c r="G237" s="3">
        <v>0.64100000000000001</v>
      </c>
      <c r="H237" s="3">
        <f>G237-0.886</f>
        <v>-0.245</v>
      </c>
      <c r="I237" s="5" t="s">
        <v>75</v>
      </c>
    </row>
    <row r="238" spans="1:10">
      <c r="A238">
        <v>237</v>
      </c>
      <c r="B238" t="s">
        <v>18</v>
      </c>
      <c r="C238" t="str">
        <f>VLOOKUP(B238,'Ps strains + g.types'!$A$2:$C$20,3,FALSE)</f>
        <v>Ps2</v>
      </c>
      <c r="D238" t="s">
        <v>54</v>
      </c>
      <c r="E238">
        <v>8</v>
      </c>
      <c r="F238">
        <v>3</v>
      </c>
      <c r="G238" s="3">
        <v>1.143</v>
      </c>
      <c r="H238" s="3">
        <f>G238-0.886</f>
        <v>0.25700000000000001</v>
      </c>
      <c r="I238" s="5" t="s">
        <v>74</v>
      </c>
    </row>
    <row r="239" spans="1:10">
      <c r="A239">
        <v>238</v>
      </c>
      <c r="B239" t="s">
        <v>18</v>
      </c>
      <c r="C239" t="str">
        <f>VLOOKUP(B239,'Ps strains + g.types'!$A$2:$C$20,3,FALSE)</f>
        <v>Ps2</v>
      </c>
      <c r="D239" t="s">
        <v>54</v>
      </c>
      <c r="E239">
        <v>9</v>
      </c>
      <c r="F239">
        <v>1</v>
      </c>
      <c r="G239" s="3" t="s">
        <v>52</v>
      </c>
      <c r="H239" s="3" t="s">
        <v>52</v>
      </c>
      <c r="I239" s="5" t="s">
        <v>52</v>
      </c>
      <c r="J239" t="s">
        <v>71</v>
      </c>
    </row>
    <row r="240" spans="1:10">
      <c r="A240">
        <v>239</v>
      </c>
      <c r="B240" t="s">
        <v>18</v>
      </c>
      <c r="C240" t="str">
        <f>VLOOKUP(B240,'Ps strains + g.types'!$A$2:$C$20,3,FALSE)</f>
        <v>Ps2</v>
      </c>
      <c r="D240" t="s">
        <v>54</v>
      </c>
      <c r="E240">
        <v>9</v>
      </c>
      <c r="F240">
        <v>2</v>
      </c>
      <c r="G240" s="3">
        <v>0.71599999999999997</v>
      </c>
      <c r="H240" s="3">
        <f>G240-1.10566666666667</f>
        <v>-0.38966666666666994</v>
      </c>
      <c r="I240" s="5" t="s">
        <v>74</v>
      </c>
    </row>
    <row r="241" spans="1:10">
      <c r="A241">
        <v>240</v>
      </c>
      <c r="B241" t="s">
        <v>18</v>
      </c>
      <c r="C241" t="str">
        <f>VLOOKUP(B241,'Ps strains + g.types'!$A$2:$C$20,3,FALSE)</f>
        <v>Ps2</v>
      </c>
      <c r="D241" t="s">
        <v>54</v>
      </c>
      <c r="E241">
        <v>9</v>
      </c>
      <c r="F241">
        <v>3</v>
      </c>
      <c r="G241" s="3">
        <v>1.163</v>
      </c>
      <c r="H241" s="3">
        <f>G241-1.10566666666667</f>
        <v>5.7333333333330128E-2</v>
      </c>
      <c r="I241" s="5" t="s">
        <v>74</v>
      </c>
    </row>
    <row r="242" spans="1:10">
      <c r="A242">
        <v>241</v>
      </c>
      <c r="B242" t="s">
        <v>18</v>
      </c>
      <c r="C242" t="str">
        <f>VLOOKUP(B242,'Ps strains + g.types'!$A$2:$C$20,3,FALSE)</f>
        <v>Ps2</v>
      </c>
      <c r="D242" t="s">
        <v>54</v>
      </c>
      <c r="E242">
        <v>10</v>
      </c>
      <c r="F242">
        <v>1</v>
      </c>
      <c r="G242" s="3" t="s">
        <v>52</v>
      </c>
      <c r="H242" s="3" t="s">
        <v>52</v>
      </c>
      <c r="I242" s="5" t="s">
        <v>52</v>
      </c>
      <c r="J242" t="s">
        <v>71</v>
      </c>
    </row>
    <row r="243" spans="1:10">
      <c r="A243">
        <v>242</v>
      </c>
      <c r="B243" t="s">
        <v>18</v>
      </c>
      <c r="C243" t="str">
        <f>VLOOKUP(B243,'Ps strains + g.types'!$A$2:$C$20,3,FALSE)</f>
        <v>Ps2</v>
      </c>
      <c r="D243" t="s">
        <v>54</v>
      </c>
      <c r="E243">
        <v>10</v>
      </c>
      <c r="F243">
        <v>2</v>
      </c>
      <c r="G243" s="3">
        <v>0.76200000000000001</v>
      </c>
      <c r="H243" s="3">
        <f>G243-1.164</f>
        <v>-0.40199999999999991</v>
      </c>
      <c r="I243" s="5" t="s">
        <v>74</v>
      </c>
    </row>
    <row r="244" spans="1:10">
      <c r="A244">
        <v>243</v>
      </c>
      <c r="B244" t="s">
        <v>18</v>
      </c>
      <c r="C244" t="str">
        <f>VLOOKUP(B244,'Ps strains + g.types'!$A$2:$C$20,3,FALSE)</f>
        <v>Ps2</v>
      </c>
      <c r="D244" t="s">
        <v>54</v>
      </c>
      <c r="E244">
        <v>10</v>
      </c>
      <c r="F244">
        <v>3</v>
      </c>
      <c r="G244" s="3">
        <v>1.3580000000000001</v>
      </c>
      <c r="H244" s="3">
        <f>G244-1.164</f>
        <v>0.19400000000000017</v>
      </c>
      <c r="I244" s="5" t="s">
        <v>74</v>
      </c>
    </row>
    <row r="245" spans="1:10">
      <c r="A245">
        <v>244</v>
      </c>
      <c r="B245" t="s">
        <v>19</v>
      </c>
      <c r="C245" t="str">
        <f>VLOOKUP(B245,'Ps strains + g.types'!$A$2:$C$20,3,FALSE)</f>
        <v>Ps2</v>
      </c>
      <c r="D245" t="s">
        <v>54</v>
      </c>
      <c r="E245">
        <v>1</v>
      </c>
      <c r="F245">
        <v>1</v>
      </c>
      <c r="G245" s="3">
        <v>0.81399999999999995</v>
      </c>
      <c r="H245" s="3">
        <f>G245-0.888</f>
        <v>-7.4000000000000066E-2</v>
      </c>
      <c r="I245" s="5" t="s">
        <v>74</v>
      </c>
    </row>
    <row r="246" spans="1:10">
      <c r="A246">
        <v>245</v>
      </c>
      <c r="B246" t="s">
        <v>19</v>
      </c>
      <c r="C246" t="str">
        <f>VLOOKUP(B246,'Ps strains + g.types'!$A$2:$C$20,3,FALSE)</f>
        <v>Ps2</v>
      </c>
      <c r="D246" t="s">
        <v>54</v>
      </c>
      <c r="E246">
        <v>1</v>
      </c>
      <c r="F246">
        <v>2</v>
      </c>
      <c r="G246" s="3">
        <v>0.51</v>
      </c>
      <c r="H246" s="3">
        <f>G246-0.888</f>
        <v>-0.378</v>
      </c>
      <c r="I246" s="5" t="s">
        <v>74</v>
      </c>
    </row>
    <row r="247" spans="1:10">
      <c r="A247">
        <v>246</v>
      </c>
      <c r="B247" t="s">
        <v>19</v>
      </c>
      <c r="C247" t="str">
        <f>VLOOKUP(B247,'Ps strains + g.types'!$A$2:$C$20,3,FALSE)</f>
        <v>Ps2</v>
      </c>
      <c r="D247" t="s">
        <v>54</v>
      </c>
      <c r="E247">
        <v>1</v>
      </c>
      <c r="F247">
        <v>3</v>
      </c>
      <c r="G247" s="3">
        <v>0.74099999999999999</v>
      </c>
      <c r="H247" s="3">
        <f>G247-0.888</f>
        <v>-0.14700000000000002</v>
      </c>
      <c r="I247" s="5" t="s">
        <v>74</v>
      </c>
    </row>
    <row r="248" spans="1:10">
      <c r="A248">
        <v>247</v>
      </c>
      <c r="B248" t="s">
        <v>19</v>
      </c>
      <c r="C248" t="str">
        <f>VLOOKUP(B248,'Ps strains + g.types'!$A$2:$C$20,3,FALSE)</f>
        <v>Ps2</v>
      </c>
      <c r="D248" t="s">
        <v>54</v>
      </c>
      <c r="E248">
        <v>2</v>
      </c>
      <c r="F248">
        <v>1</v>
      </c>
      <c r="G248" s="3">
        <v>0.89800000000000002</v>
      </c>
      <c r="H248" s="3">
        <f>G248-1.12033333333333</f>
        <v>-0.22233333333333005</v>
      </c>
      <c r="I248" s="5" t="s">
        <v>74</v>
      </c>
    </row>
    <row r="249" spans="1:10">
      <c r="A249">
        <v>248</v>
      </c>
      <c r="B249" t="s">
        <v>19</v>
      </c>
      <c r="C249" t="str">
        <f>VLOOKUP(B249,'Ps strains + g.types'!$A$2:$C$20,3,FALSE)</f>
        <v>Ps2</v>
      </c>
      <c r="D249" t="s">
        <v>54</v>
      </c>
      <c r="E249">
        <v>2</v>
      </c>
      <c r="F249">
        <v>2</v>
      </c>
      <c r="G249" s="3">
        <v>0.60399999999999998</v>
      </c>
      <c r="H249" s="3">
        <f>G249-1.12033333333333</f>
        <v>-0.51633333333333009</v>
      </c>
      <c r="I249" s="5" t="s">
        <v>74</v>
      </c>
    </row>
    <row r="250" spans="1:10">
      <c r="A250">
        <v>249</v>
      </c>
      <c r="B250" t="s">
        <v>19</v>
      </c>
      <c r="C250" t="str">
        <f>VLOOKUP(B250,'Ps strains + g.types'!$A$2:$C$20,3,FALSE)</f>
        <v>Ps2</v>
      </c>
      <c r="D250" t="s">
        <v>54</v>
      </c>
      <c r="E250">
        <v>2</v>
      </c>
      <c r="F250">
        <v>3</v>
      </c>
      <c r="G250" s="3">
        <v>0.92500000000000004</v>
      </c>
      <c r="H250" s="3">
        <f>G250-1.12033333333333</f>
        <v>-0.19533333333333003</v>
      </c>
      <c r="I250" s="5" t="s">
        <v>74</v>
      </c>
    </row>
    <row r="251" spans="1:10">
      <c r="A251">
        <v>250</v>
      </c>
      <c r="B251" t="s">
        <v>19</v>
      </c>
      <c r="C251" t="str">
        <f>VLOOKUP(B251,'Ps strains + g.types'!$A$2:$C$20,3,FALSE)</f>
        <v>Ps2</v>
      </c>
      <c r="D251" t="s">
        <v>54</v>
      </c>
      <c r="E251">
        <v>3</v>
      </c>
      <c r="F251">
        <v>1</v>
      </c>
      <c r="G251" s="3">
        <v>1.1080000000000001</v>
      </c>
      <c r="H251" s="3">
        <f>G251-1.35366666666667</f>
        <v>-0.24566666666666981</v>
      </c>
      <c r="I251" s="5" t="s">
        <v>74</v>
      </c>
    </row>
    <row r="252" spans="1:10">
      <c r="A252">
        <v>251</v>
      </c>
      <c r="B252" t="s">
        <v>19</v>
      </c>
      <c r="C252" t="str">
        <f>VLOOKUP(B252,'Ps strains + g.types'!$A$2:$C$20,3,FALSE)</f>
        <v>Ps2</v>
      </c>
      <c r="D252" t="s">
        <v>54</v>
      </c>
      <c r="E252">
        <v>3</v>
      </c>
      <c r="F252">
        <v>2</v>
      </c>
      <c r="G252" s="3">
        <v>0.60099999999999998</v>
      </c>
      <c r="H252" s="3">
        <f>G252-1.35366666666667</f>
        <v>-0.75266666666666993</v>
      </c>
      <c r="I252" s="5" t="s">
        <v>74</v>
      </c>
    </row>
    <row r="253" spans="1:10">
      <c r="A253">
        <v>252</v>
      </c>
      <c r="B253" t="s">
        <v>19</v>
      </c>
      <c r="C253" t="str">
        <f>VLOOKUP(B253,'Ps strains + g.types'!$A$2:$C$20,3,FALSE)</f>
        <v>Ps2</v>
      </c>
      <c r="D253" t="s">
        <v>54</v>
      </c>
      <c r="E253">
        <v>3</v>
      </c>
      <c r="F253">
        <v>3</v>
      </c>
      <c r="G253" s="3">
        <v>1.028</v>
      </c>
      <c r="H253" s="3">
        <f>G253-1.35366666666667</f>
        <v>-0.32566666666666988</v>
      </c>
      <c r="I253" s="5" t="s">
        <v>74</v>
      </c>
    </row>
    <row r="254" spans="1:10">
      <c r="A254">
        <v>253</v>
      </c>
      <c r="B254" t="s">
        <v>19</v>
      </c>
      <c r="C254" t="str">
        <f>VLOOKUP(B254,'Ps strains + g.types'!$A$2:$C$20,3,FALSE)</f>
        <v>Ps2</v>
      </c>
      <c r="D254" t="s">
        <v>54</v>
      </c>
      <c r="E254">
        <v>5</v>
      </c>
      <c r="F254">
        <v>1</v>
      </c>
      <c r="G254" s="3">
        <v>0.78900000000000003</v>
      </c>
      <c r="H254" s="3">
        <f>G254-1.206</f>
        <v>-0.41699999999999993</v>
      </c>
      <c r="I254" s="5" t="s">
        <v>75</v>
      </c>
    </row>
    <row r="255" spans="1:10">
      <c r="A255">
        <v>254</v>
      </c>
      <c r="B255" t="s">
        <v>19</v>
      </c>
      <c r="C255" t="str">
        <f>VLOOKUP(B255,'Ps strains + g.types'!$A$2:$C$20,3,FALSE)</f>
        <v>Ps2</v>
      </c>
      <c r="D255" t="s">
        <v>54</v>
      </c>
      <c r="E255">
        <v>5</v>
      </c>
      <c r="F255">
        <v>2</v>
      </c>
      <c r="G255" s="3">
        <v>0.37</v>
      </c>
      <c r="H255" s="3">
        <f>G255-1.206</f>
        <v>-0.83599999999999997</v>
      </c>
      <c r="I255" s="5" t="s">
        <v>75</v>
      </c>
    </row>
    <row r="256" spans="1:10">
      <c r="A256">
        <v>255</v>
      </c>
      <c r="B256" t="s">
        <v>19</v>
      </c>
      <c r="C256" t="str">
        <f>VLOOKUP(B256,'Ps strains + g.types'!$A$2:$C$20,3,FALSE)</f>
        <v>Ps2</v>
      </c>
      <c r="D256" t="s">
        <v>54</v>
      </c>
      <c r="E256">
        <v>5</v>
      </c>
      <c r="F256">
        <v>3</v>
      </c>
      <c r="G256" s="3">
        <v>0.69699999999999995</v>
      </c>
      <c r="H256" s="3">
        <f>G256-1.206</f>
        <v>-0.50900000000000001</v>
      </c>
      <c r="I256" s="5" t="s">
        <v>75</v>
      </c>
    </row>
    <row r="257" spans="1:9">
      <c r="A257">
        <v>256</v>
      </c>
      <c r="B257" t="s">
        <v>19</v>
      </c>
      <c r="C257" t="str">
        <f>VLOOKUP(B257,'Ps strains + g.types'!$A$2:$C$20,3,FALSE)</f>
        <v>Ps2</v>
      </c>
      <c r="D257" t="s">
        <v>54</v>
      </c>
      <c r="E257">
        <v>6</v>
      </c>
      <c r="F257">
        <v>1</v>
      </c>
      <c r="G257" s="3">
        <v>0.73499999999999999</v>
      </c>
      <c r="H257" s="3">
        <f>G257-0.944</f>
        <v>-0.20899999999999996</v>
      </c>
      <c r="I257" s="5" t="s">
        <v>74</v>
      </c>
    </row>
    <row r="258" spans="1:9">
      <c r="A258">
        <v>257</v>
      </c>
      <c r="B258" t="s">
        <v>19</v>
      </c>
      <c r="C258" t="str">
        <f>VLOOKUP(B258,'Ps strains + g.types'!$A$2:$C$20,3,FALSE)</f>
        <v>Ps2</v>
      </c>
      <c r="D258" t="s">
        <v>54</v>
      </c>
      <c r="E258">
        <v>6</v>
      </c>
      <c r="F258">
        <v>2</v>
      </c>
      <c r="G258" s="3">
        <v>0.68300000000000005</v>
      </c>
      <c r="H258" s="3">
        <f>G258-0.944</f>
        <v>-0.2609999999999999</v>
      </c>
      <c r="I258" s="5" t="s">
        <v>74</v>
      </c>
    </row>
    <row r="259" spans="1:9">
      <c r="A259">
        <v>258</v>
      </c>
      <c r="B259" t="s">
        <v>19</v>
      </c>
      <c r="C259" t="str">
        <f>VLOOKUP(B259,'Ps strains + g.types'!$A$2:$C$20,3,FALSE)</f>
        <v>Ps2</v>
      </c>
      <c r="D259" t="s">
        <v>54</v>
      </c>
      <c r="E259">
        <v>6</v>
      </c>
      <c r="F259">
        <v>3</v>
      </c>
      <c r="G259" s="3">
        <v>0.879</v>
      </c>
      <c r="H259" s="3">
        <f>G259-0.944</f>
        <v>-6.4999999999999947E-2</v>
      </c>
      <c r="I259" s="5" t="s">
        <v>74</v>
      </c>
    </row>
    <row r="260" spans="1:9">
      <c r="A260">
        <v>259</v>
      </c>
      <c r="B260" t="s">
        <v>19</v>
      </c>
      <c r="C260" t="str">
        <f>VLOOKUP(B260,'Ps strains + g.types'!$A$2:$C$20,3,FALSE)</f>
        <v>Ps2</v>
      </c>
      <c r="D260" t="s">
        <v>54</v>
      </c>
      <c r="E260">
        <v>7</v>
      </c>
      <c r="F260">
        <v>1</v>
      </c>
      <c r="G260" s="3">
        <v>0.751</v>
      </c>
      <c r="H260" s="3">
        <f>G260-0.799333333333333</f>
        <v>-4.8333333333333006E-2</v>
      </c>
      <c r="I260" s="5" t="s">
        <v>74</v>
      </c>
    </row>
    <row r="261" spans="1:9">
      <c r="A261">
        <v>260</v>
      </c>
      <c r="B261" t="s">
        <v>19</v>
      </c>
      <c r="C261" t="str">
        <f>VLOOKUP(B261,'Ps strains + g.types'!$A$2:$C$20,3,FALSE)</f>
        <v>Ps2</v>
      </c>
      <c r="D261" t="s">
        <v>54</v>
      </c>
      <c r="E261">
        <v>7</v>
      </c>
      <c r="F261">
        <v>2</v>
      </c>
      <c r="G261" s="3">
        <v>0.44900000000000001</v>
      </c>
      <c r="H261" s="3">
        <f>G261-0.799333333333333</f>
        <v>-0.350333333333333</v>
      </c>
      <c r="I261" s="5" t="s">
        <v>74</v>
      </c>
    </row>
    <row r="262" spans="1:9">
      <c r="A262">
        <v>261</v>
      </c>
      <c r="B262" t="s">
        <v>19</v>
      </c>
      <c r="C262" t="str">
        <f>VLOOKUP(B262,'Ps strains + g.types'!$A$2:$C$20,3,FALSE)</f>
        <v>Ps2</v>
      </c>
      <c r="D262" t="s">
        <v>54</v>
      </c>
      <c r="E262">
        <v>7</v>
      </c>
      <c r="F262">
        <v>3</v>
      </c>
      <c r="G262" s="3">
        <v>0.48599999999999999</v>
      </c>
      <c r="H262" s="3">
        <f>G262-0.799333333333333</f>
        <v>-0.31333333333333302</v>
      </c>
      <c r="I262" s="5" t="s">
        <v>74</v>
      </c>
    </row>
    <row r="263" spans="1:9">
      <c r="A263">
        <v>262</v>
      </c>
      <c r="B263" t="s">
        <v>19</v>
      </c>
      <c r="C263" t="str">
        <f>VLOOKUP(B263,'Ps strains + g.types'!$A$2:$C$20,3,FALSE)</f>
        <v>Ps2</v>
      </c>
      <c r="D263" t="s">
        <v>54</v>
      </c>
      <c r="E263">
        <v>8</v>
      </c>
      <c r="F263">
        <v>1</v>
      </c>
      <c r="G263" s="3">
        <v>0.70599999999999996</v>
      </c>
      <c r="H263" s="3">
        <f>G263-0.886</f>
        <v>-0.18000000000000005</v>
      </c>
      <c r="I263" s="5" t="s">
        <v>74</v>
      </c>
    </row>
    <row r="264" spans="1:9">
      <c r="A264">
        <v>263</v>
      </c>
      <c r="B264" t="s">
        <v>19</v>
      </c>
      <c r="C264" t="str">
        <f>VLOOKUP(B264,'Ps strains + g.types'!$A$2:$C$20,3,FALSE)</f>
        <v>Ps2</v>
      </c>
      <c r="D264" t="s">
        <v>54</v>
      </c>
      <c r="E264">
        <v>8</v>
      </c>
      <c r="F264">
        <v>2</v>
      </c>
      <c r="G264" s="3">
        <v>0.60399999999999998</v>
      </c>
      <c r="H264" s="3">
        <f>G264-0.886</f>
        <v>-0.28200000000000003</v>
      </c>
      <c r="I264" s="5" t="s">
        <v>75</v>
      </c>
    </row>
    <row r="265" spans="1:9">
      <c r="A265">
        <v>264</v>
      </c>
      <c r="B265" t="s">
        <v>19</v>
      </c>
      <c r="C265" t="str">
        <f>VLOOKUP(B265,'Ps strains + g.types'!$A$2:$C$20,3,FALSE)</f>
        <v>Ps2</v>
      </c>
      <c r="D265" t="s">
        <v>54</v>
      </c>
      <c r="E265">
        <v>8</v>
      </c>
      <c r="F265">
        <v>3</v>
      </c>
      <c r="G265" s="3">
        <v>0.85499999999999998</v>
      </c>
      <c r="H265" s="3">
        <f>G265-0.886</f>
        <v>-3.1000000000000028E-2</v>
      </c>
      <c r="I265" s="5" t="s">
        <v>75</v>
      </c>
    </row>
    <row r="266" spans="1:9">
      <c r="A266">
        <v>265</v>
      </c>
      <c r="B266" t="s">
        <v>19</v>
      </c>
      <c r="C266" t="str">
        <f>VLOOKUP(B266,'Ps strains + g.types'!$A$2:$C$20,3,FALSE)</f>
        <v>Ps2</v>
      </c>
      <c r="D266" t="s">
        <v>54</v>
      </c>
      <c r="E266">
        <v>9</v>
      </c>
      <c r="F266">
        <v>1</v>
      </c>
      <c r="G266" s="3">
        <v>1.044</v>
      </c>
      <c r="H266" s="3">
        <f>G266-1.10566666666667</f>
        <v>-6.1666666666669867E-2</v>
      </c>
      <c r="I266" s="5" t="s">
        <v>74</v>
      </c>
    </row>
    <row r="267" spans="1:9">
      <c r="A267">
        <v>266</v>
      </c>
      <c r="B267" t="s">
        <v>19</v>
      </c>
      <c r="C267" t="str">
        <f>VLOOKUP(B267,'Ps strains + g.types'!$A$2:$C$20,3,FALSE)</f>
        <v>Ps2</v>
      </c>
      <c r="D267" t="s">
        <v>54</v>
      </c>
      <c r="E267">
        <v>9</v>
      </c>
      <c r="F267">
        <v>2</v>
      </c>
      <c r="G267" s="3">
        <v>0.72899999999999998</v>
      </c>
      <c r="H267" s="3">
        <f>G267-1.10566666666667</f>
        <v>-0.37666666666666992</v>
      </c>
      <c r="I267" s="5" t="s">
        <v>74</v>
      </c>
    </row>
    <row r="268" spans="1:9">
      <c r="A268">
        <v>267</v>
      </c>
      <c r="B268" t="s">
        <v>19</v>
      </c>
      <c r="C268" t="str">
        <f>VLOOKUP(B268,'Ps strains + g.types'!$A$2:$C$20,3,FALSE)</f>
        <v>Ps2</v>
      </c>
      <c r="D268" t="s">
        <v>54</v>
      </c>
      <c r="E268">
        <v>9</v>
      </c>
      <c r="F268">
        <v>3</v>
      </c>
      <c r="G268" s="3">
        <v>1.125</v>
      </c>
      <c r="H268" s="3">
        <f>G268-1.10566666666667</f>
        <v>1.9333333333330094E-2</v>
      </c>
      <c r="I268" s="5" t="s">
        <v>74</v>
      </c>
    </row>
    <row r="269" spans="1:9">
      <c r="A269">
        <v>268</v>
      </c>
      <c r="B269" t="s">
        <v>19</v>
      </c>
      <c r="C269" t="str">
        <f>VLOOKUP(B269,'Ps strains + g.types'!$A$2:$C$20,3,FALSE)</f>
        <v>Ps2</v>
      </c>
      <c r="D269" t="s">
        <v>54</v>
      </c>
      <c r="E269">
        <v>10</v>
      </c>
      <c r="F269">
        <v>1</v>
      </c>
      <c r="G269" s="3">
        <v>1.133</v>
      </c>
      <c r="H269" s="3">
        <f>G269-1.164</f>
        <v>-3.0999999999999917E-2</v>
      </c>
      <c r="I269" s="5" t="s">
        <v>74</v>
      </c>
    </row>
    <row r="270" spans="1:9">
      <c r="A270">
        <v>269</v>
      </c>
      <c r="B270" t="s">
        <v>19</v>
      </c>
      <c r="C270" t="str">
        <f>VLOOKUP(B270,'Ps strains + g.types'!$A$2:$C$20,3,FALSE)</f>
        <v>Ps2</v>
      </c>
      <c r="D270" t="s">
        <v>54</v>
      </c>
      <c r="E270">
        <v>10</v>
      </c>
      <c r="F270">
        <v>2</v>
      </c>
      <c r="G270" s="3">
        <v>0.74099999999999999</v>
      </c>
      <c r="H270" s="3">
        <f>G270-1.164</f>
        <v>-0.42299999999999993</v>
      </c>
      <c r="I270" s="5" t="s">
        <v>74</v>
      </c>
    </row>
    <row r="271" spans="1:9">
      <c r="A271">
        <v>270</v>
      </c>
      <c r="B271" t="s">
        <v>19</v>
      </c>
      <c r="C271" t="str">
        <f>VLOOKUP(B271,'Ps strains + g.types'!$A$2:$C$20,3,FALSE)</f>
        <v>Ps2</v>
      </c>
      <c r="D271" t="s">
        <v>54</v>
      </c>
      <c r="E271">
        <v>10</v>
      </c>
      <c r="F271">
        <v>3</v>
      </c>
      <c r="G271" s="3">
        <v>1.081</v>
      </c>
      <c r="H271" s="3">
        <f>G271-1.164</f>
        <v>-8.2999999999999963E-2</v>
      </c>
      <c r="I271" s="5" t="s">
        <v>74</v>
      </c>
    </row>
    <row r="272" spans="1:9">
      <c r="A272">
        <v>271</v>
      </c>
      <c r="B272" t="s">
        <v>20</v>
      </c>
      <c r="C272" t="str">
        <f>VLOOKUP(B272,'Ps strains + g.types'!$A$2:$C$20,3,FALSE)</f>
        <v>Ps1</v>
      </c>
      <c r="D272" t="s">
        <v>54</v>
      </c>
      <c r="E272">
        <v>1</v>
      </c>
      <c r="F272">
        <v>1</v>
      </c>
      <c r="G272" s="3">
        <v>0.92600000000000005</v>
      </c>
      <c r="H272" s="3">
        <f>G272-0.888</f>
        <v>3.8000000000000034E-2</v>
      </c>
      <c r="I272" s="5" t="s">
        <v>74</v>
      </c>
    </row>
    <row r="273" spans="1:9">
      <c r="A273">
        <v>272</v>
      </c>
      <c r="B273" t="s">
        <v>20</v>
      </c>
      <c r="C273" t="str">
        <f>VLOOKUP(B273,'Ps strains + g.types'!$A$2:$C$20,3,FALSE)</f>
        <v>Ps1</v>
      </c>
      <c r="D273" t="s">
        <v>54</v>
      </c>
      <c r="E273">
        <v>1</v>
      </c>
      <c r="F273">
        <v>2</v>
      </c>
      <c r="G273" s="3">
        <v>0.83099999999999996</v>
      </c>
      <c r="H273" s="3">
        <f>G273-0.888</f>
        <v>-5.7000000000000051E-2</v>
      </c>
      <c r="I273" s="5" t="s">
        <v>74</v>
      </c>
    </row>
    <row r="274" spans="1:9">
      <c r="A274">
        <v>273</v>
      </c>
      <c r="B274" t="s">
        <v>20</v>
      </c>
      <c r="C274" t="str">
        <f>VLOOKUP(B274,'Ps strains + g.types'!$A$2:$C$20,3,FALSE)</f>
        <v>Ps1</v>
      </c>
      <c r="D274" t="s">
        <v>54</v>
      </c>
      <c r="E274">
        <v>1</v>
      </c>
      <c r="F274">
        <v>3</v>
      </c>
      <c r="G274" s="3">
        <v>0.77</v>
      </c>
      <c r="H274" s="3">
        <f>G274-0.888</f>
        <v>-0.11799999999999999</v>
      </c>
      <c r="I274" s="5" t="s">
        <v>74</v>
      </c>
    </row>
    <row r="275" spans="1:9">
      <c r="A275">
        <v>274</v>
      </c>
      <c r="B275" t="s">
        <v>20</v>
      </c>
      <c r="C275" t="str">
        <f>VLOOKUP(B275,'Ps strains + g.types'!$A$2:$C$20,3,FALSE)</f>
        <v>Ps1</v>
      </c>
      <c r="D275" t="s">
        <v>54</v>
      </c>
      <c r="E275">
        <v>2</v>
      </c>
      <c r="F275">
        <v>1</v>
      </c>
      <c r="G275" s="3">
        <v>1.357</v>
      </c>
      <c r="H275" s="3">
        <f>G275-1.12033333333333</f>
        <v>0.23666666666666991</v>
      </c>
      <c r="I275" s="5" t="s">
        <v>74</v>
      </c>
    </row>
    <row r="276" spans="1:9">
      <c r="A276">
        <v>275</v>
      </c>
      <c r="B276" t="s">
        <v>20</v>
      </c>
      <c r="C276" t="str">
        <f>VLOOKUP(B276,'Ps strains + g.types'!$A$2:$C$20,3,FALSE)</f>
        <v>Ps1</v>
      </c>
      <c r="D276" t="s">
        <v>54</v>
      </c>
      <c r="E276">
        <v>2</v>
      </c>
      <c r="F276">
        <v>2</v>
      </c>
      <c r="G276" s="3">
        <v>1.0569999999999999</v>
      </c>
      <c r="H276" s="3">
        <f>G276-1.12033333333333</f>
        <v>-6.3333333333330133E-2</v>
      </c>
      <c r="I276" s="5" t="s">
        <v>74</v>
      </c>
    </row>
    <row r="277" spans="1:9">
      <c r="A277">
        <v>276</v>
      </c>
      <c r="B277" t="s">
        <v>20</v>
      </c>
      <c r="C277" t="str">
        <f>VLOOKUP(B277,'Ps strains + g.types'!$A$2:$C$20,3,FALSE)</f>
        <v>Ps1</v>
      </c>
      <c r="D277" t="s">
        <v>54</v>
      </c>
      <c r="E277">
        <v>2</v>
      </c>
      <c r="F277">
        <v>3</v>
      </c>
      <c r="G277" s="3">
        <v>1.1499999999999999</v>
      </c>
      <c r="H277" s="3">
        <f>G277-1.12033333333333</f>
        <v>2.9666666666669839E-2</v>
      </c>
      <c r="I277" s="5" t="s">
        <v>74</v>
      </c>
    </row>
    <row r="278" spans="1:9">
      <c r="A278">
        <v>277</v>
      </c>
      <c r="B278" t="s">
        <v>20</v>
      </c>
      <c r="C278" t="str">
        <f>VLOOKUP(B278,'Ps strains + g.types'!$A$2:$C$20,3,FALSE)</f>
        <v>Ps1</v>
      </c>
      <c r="D278" t="s">
        <v>54</v>
      </c>
      <c r="E278">
        <v>3</v>
      </c>
      <c r="F278">
        <v>1</v>
      </c>
      <c r="G278" s="3">
        <v>1.28</v>
      </c>
      <c r="H278" s="3">
        <f>G278-1.35366666666667</f>
        <v>-7.3666666666669878E-2</v>
      </c>
      <c r="I278" s="5" t="s">
        <v>74</v>
      </c>
    </row>
    <row r="279" spans="1:9">
      <c r="A279">
        <v>278</v>
      </c>
      <c r="B279" t="s">
        <v>20</v>
      </c>
      <c r="C279" t="str">
        <f>VLOOKUP(B279,'Ps strains + g.types'!$A$2:$C$20,3,FALSE)</f>
        <v>Ps1</v>
      </c>
      <c r="D279" t="s">
        <v>54</v>
      </c>
      <c r="E279">
        <v>3</v>
      </c>
      <c r="F279">
        <v>2</v>
      </c>
      <c r="G279" s="3">
        <v>1.466</v>
      </c>
      <c r="H279" s="3">
        <f>G279-1.35366666666667</f>
        <v>0.11233333333333007</v>
      </c>
      <c r="I279" s="5" t="s">
        <v>74</v>
      </c>
    </row>
    <row r="280" spans="1:9">
      <c r="A280">
        <v>279</v>
      </c>
      <c r="B280" t="s">
        <v>20</v>
      </c>
      <c r="C280" t="str">
        <f>VLOOKUP(B280,'Ps strains + g.types'!$A$2:$C$20,3,FALSE)</f>
        <v>Ps1</v>
      </c>
      <c r="D280" t="s">
        <v>54</v>
      </c>
      <c r="E280">
        <v>3</v>
      </c>
      <c r="F280">
        <v>3</v>
      </c>
      <c r="G280" s="3">
        <v>1.1919999999999999</v>
      </c>
      <c r="H280" s="3">
        <f>G280-1.35366666666667</f>
        <v>-0.16166666666666996</v>
      </c>
      <c r="I280" s="5" t="s">
        <v>74</v>
      </c>
    </row>
    <row r="281" spans="1:9">
      <c r="A281">
        <v>280</v>
      </c>
      <c r="B281" t="s">
        <v>20</v>
      </c>
      <c r="C281" t="str">
        <f>VLOOKUP(B281,'Ps strains + g.types'!$A$2:$C$20,3,FALSE)</f>
        <v>Ps1</v>
      </c>
      <c r="D281" t="s">
        <v>54</v>
      </c>
      <c r="E281">
        <v>5</v>
      </c>
      <c r="F281">
        <v>1</v>
      </c>
      <c r="G281" s="3">
        <v>1.4119999999999999</v>
      </c>
      <c r="H281" s="3">
        <f>G281-1.206</f>
        <v>0.20599999999999996</v>
      </c>
      <c r="I281" s="5" t="s">
        <v>74</v>
      </c>
    </row>
    <row r="282" spans="1:9">
      <c r="A282">
        <v>281</v>
      </c>
      <c r="B282" t="s">
        <v>20</v>
      </c>
      <c r="C282" t="str">
        <f>VLOOKUP(B282,'Ps strains + g.types'!$A$2:$C$20,3,FALSE)</f>
        <v>Ps1</v>
      </c>
      <c r="D282" t="s">
        <v>54</v>
      </c>
      <c r="E282">
        <v>5</v>
      </c>
      <c r="F282">
        <v>2</v>
      </c>
      <c r="G282" s="3">
        <v>1.3779999999999999</v>
      </c>
      <c r="H282" s="3">
        <f>G282-1.206</f>
        <v>0.17199999999999993</v>
      </c>
      <c r="I282" s="5" t="s">
        <v>75</v>
      </c>
    </row>
    <row r="283" spans="1:9">
      <c r="A283">
        <v>282</v>
      </c>
      <c r="B283" t="s">
        <v>20</v>
      </c>
      <c r="C283" t="str">
        <f>VLOOKUP(B283,'Ps strains + g.types'!$A$2:$C$20,3,FALSE)</f>
        <v>Ps1</v>
      </c>
      <c r="D283" t="s">
        <v>54</v>
      </c>
      <c r="E283">
        <v>5</v>
      </c>
      <c r="F283">
        <v>3</v>
      </c>
      <c r="G283" s="3">
        <v>1.016</v>
      </c>
      <c r="H283" s="3">
        <f>G283-1.206</f>
        <v>-0.18999999999999995</v>
      </c>
      <c r="I283" s="5" t="s">
        <v>75</v>
      </c>
    </row>
    <row r="284" spans="1:9">
      <c r="A284">
        <v>283</v>
      </c>
      <c r="B284" t="s">
        <v>20</v>
      </c>
      <c r="C284" t="str">
        <f>VLOOKUP(B284,'Ps strains + g.types'!$A$2:$C$20,3,FALSE)</f>
        <v>Ps1</v>
      </c>
      <c r="D284" t="s">
        <v>54</v>
      </c>
      <c r="E284">
        <v>6</v>
      </c>
      <c r="F284">
        <v>1</v>
      </c>
      <c r="G284" s="3">
        <v>1.093</v>
      </c>
      <c r="H284" s="3">
        <f>G284-0.944</f>
        <v>0.14900000000000002</v>
      </c>
      <c r="I284" s="5" t="s">
        <v>74</v>
      </c>
    </row>
    <row r="285" spans="1:9">
      <c r="A285">
        <v>284</v>
      </c>
      <c r="B285" t="s">
        <v>20</v>
      </c>
      <c r="C285" t="str">
        <f>VLOOKUP(B285,'Ps strains + g.types'!$A$2:$C$20,3,FALSE)</f>
        <v>Ps1</v>
      </c>
      <c r="D285" t="s">
        <v>54</v>
      </c>
      <c r="E285">
        <v>6</v>
      </c>
      <c r="F285">
        <v>2</v>
      </c>
      <c r="G285" s="3">
        <v>1.4550000000000001</v>
      </c>
      <c r="H285" s="3">
        <f>G285-0.944</f>
        <v>0.51100000000000012</v>
      </c>
      <c r="I285" s="5" t="s">
        <v>74</v>
      </c>
    </row>
    <row r="286" spans="1:9">
      <c r="A286">
        <v>285</v>
      </c>
      <c r="B286" t="s">
        <v>20</v>
      </c>
      <c r="C286" t="str">
        <f>VLOOKUP(B286,'Ps strains + g.types'!$A$2:$C$20,3,FALSE)</f>
        <v>Ps1</v>
      </c>
      <c r="D286" t="s">
        <v>54</v>
      </c>
      <c r="E286">
        <v>6</v>
      </c>
      <c r="F286">
        <v>3</v>
      </c>
      <c r="G286" s="3">
        <v>1.1359999999999999</v>
      </c>
      <c r="H286" s="3">
        <f>G286-0.944</f>
        <v>0.19199999999999995</v>
      </c>
      <c r="I286" s="5" t="s">
        <v>74</v>
      </c>
    </row>
    <row r="287" spans="1:9">
      <c r="A287">
        <v>286</v>
      </c>
      <c r="B287" t="s">
        <v>20</v>
      </c>
      <c r="C287" t="str">
        <f>VLOOKUP(B287,'Ps strains + g.types'!$A$2:$C$20,3,FALSE)</f>
        <v>Ps1</v>
      </c>
      <c r="D287" t="s">
        <v>54</v>
      </c>
      <c r="E287">
        <v>7</v>
      </c>
      <c r="F287">
        <v>1</v>
      </c>
      <c r="G287" s="3">
        <v>1.0760000000000001</v>
      </c>
      <c r="H287" s="3">
        <f>G287-0.799333333333333</f>
        <v>0.27666666666666706</v>
      </c>
      <c r="I287" s="5" t="s">
        <v>74</v>
      </c>
    </row>
    <row r="288" spans="1:9">
      <c r="A288">
        <v>287</v>
      </c>
      <c r="B288" t="s">
        <v>20</v>
      </c>
      <c r="C288" t="str">
        <f>VLOOKUP(B288,'Ps strains + g.types'!$A$2:$C$20,3,FALSE)</f>
        <v>Ps1</v>
      </c>
      <c r="D288" t="s">
        <v>54</v>
      </c>
      <c r="E288">
        <v>7</v>
      </c>
      <c r="F288">
        <v>2</v>
      </c>
      <c r="G288" s="3">
        <v>1.19</v>
      </c>
      <c r="H288" s="3">
        <f>G288-0.799333333333333</f>
        <v>0.39066666666666694</v>
      </c>
      <c r="I288" s="5" t="s">
        <v>74</v>
      </c>
    </row>
    <row r="289" spans="1:9">
      <c r="A289">
        <v>288</v>
      </c>
      <c r="B289" t="s">
        <v>20</v>
      </c>
      <c r="C289" t="str">
        <f>VLOOKUP(B289,'Ps strains + g.types'!$A$2:$C$20,3,FALSE)</f>
        <v>Ps1</v>
      </c>
      <c r="D289" t="s">
        <v>54</v>
      </c>
      <c r="E289">
        <v>7</v>
      </c>
      <c r="F289">
        <v>3</v>
      </c>
      <c r="G289" s="3">
        <v>0.85</v>
      </c>
      <c r="H289" s="3">
        <f>G289-0.799333333333333</f>
        <v>5.0666666666666971E-2</v>
      </c>
      <c r="I289" s="5" t="s">
        <v>74</v>
      </c>
    </row>
    <row r="290" spans="1:9">
      <c r="A290">
        <v>289</v>
      </c>
      <c r="B290" t="s">
        <v>20</v>
      </c>
      <c r="C290" t="str">
        <f>VLOOKUP(B290,'Ps strains + g.types'!$A$2:$C$20,3,FALSE)</f>
        <v>Ps1</v>
      </c>
      <c r="D290" t="s">
        <v>54</v>
      </c>
      <c r="E290">
        <v>8</v>
      </c>
      <c r="F290">
        <v>1</v>
      </c>
      <c r="G290" s="3">
        <v>1.2929999999999999</v>
      </c>
      <c r="H290" s="3">
        <f>G290-0.886</f>
        <v>0.40699999999999992</v>
      </c>
      <c r="I290" s="5" t="s">
        <v>74</v>
      </c>
    </row>
    <row r="291" spans="1:9">
      <c r="A291">
        <v>290</v>
      </c>
      <c r="B291" t="s">
        <v>20</v>
      </c>
      <c r="C291" t="str">
        <f>VLOOKUP(B291,'Ps strains + g.types'!$A$2:$C$20,3,FALSE)</f>
        <v>Ps1</v>
      </c>
      <c r="D291" t="s">
        <v>54</v>
      </c>
      <c r="E291">
        <v>8</v>
      </c>
      <c r="F291">
        <v>2</v>
      </c>
      <c r="G291" s="3">
        <v>1.4590000000000001</v>
      </c>
      <c r="H291" s="3">
        <f>G291-0.886</f>
        <v>0.57300000000000006</v>
      </c>
      <c r="I291" s="5" t="s">
        <v>74</v>
      </c>
    </row>
    <row r="292" spans="1:9">
      <c r="A292">
        <v>291</v>
      </c>
      <c r="B292" t="s">
        <v>20</v>
      </c>
      <c r="C292" t="str">
        <f>VLOOKUP(B292,'Ps strains + g.types'!$A$2:$C$20,3,FALSE)</f>
        <v>Ps1</v>
      </c>
      <c r="D292" t="s">
        <v>54</v>
      </c>
      <c r="E292">
        <v>8</v>
      </c>
      <c r="F292">
        <v>3</v>
      </c>
      <c r="G292" s="3">
        <v>1.1659999999999999</v>
      </c>
      <c r="H292" s="3">
        <f>G292-0.886</f>
        <v>0.27999999999999992</v>
      </c>
      <c r="I292" s="5" t="s">
        <v>74</v>
      </c>
    </row>
    <row r="293" spans="1:9">
      <c r="A293">
        <v>292</v>
      </c>
      <c r="B293" t="s">
        <v>20</v>
      </c>
      <c r="C293" t="str">
        <f>VLOOKUP(B293,'Ps strains + g.types'!$A$2:$C$20,3,FALSE)</f>
        <v>Ps1</v>
      </c>
      <c r="D293" t="s">
        <v>54</v>
      </c>
      <c r="E293">
        <v>9</v>
      </c>
      <c r="F293">
        <v>1</v>
      </c>
      <c r="G293" s="3">
        <v>1.089</v>
      </c>
      <c r="H293" s="3">
        <f>G293-1.10566666666667</f>
        <v>-1.6666666666669938E-2</v>
      </c>
      <c r="I293" s="5" t="s">
        <v>74</v>
      </c>
    </row>
    <row r="294" spans="1:9">
      <c r="A294">
        <v>293</v>
      </c>
      <c r="B294" t="s">
        <v>20</v>
      </c>
      <c r="C294" t="str">
        <f>VLOOKUP(B294,'Ps strains + g.types'!$A$2:$C$20,3,FALSE)</f>
        <v>Ps1</v>
      </c>
      <c r="D294" t="s">
        <v>54</v>
      </c>
      <c r="E294">
        <v>9</v>
      </c>
      <c r="F294">
        <v>2</v>
      </c>
      <c r="G294" s="3">
        <v>1.492</v>
      </c>
      <c r="H294" s="3">
        <f>G294-1.10566666666667</f>
        <v>0.38633333333333009</v>
      </c>
      <c r="I294" s="5" t="s">
        <v>74</v>
      </c>
    </row>
    <row r="295" spans="1:9">
      <c r="A295">
        <v>294</v>
      </c>
      <c r="B295" t="s">
        <v>20</v>
      </c>
      <c r="C295" t="str">
        <f>VLOOKUP(B295,'Ps strains + g.types'!$A$2:$C$20,3,FALSE)</f>
        <v>Ps1</v>
      </c>
      <c r="D295" t="s">
        <v>54</v>
      </c>
      <c r="E295">
        <v>9</v>
      </c>
      <c r="F295">
        <v>3</v>
      </c>
      <c r="G295" s="3">
        <v>1.504</v>
      </c>
      <c r="H295" s="3">
        <f>G295-1.10566666666667</f>
        <v>0.3983333333333301</v>
      </c>
      <c r="I295" s="5" t="s">
        <v>74</v>
      </c>
    </row>
    <row r="296" spans="1:9">
      <c r="A296">
        <v>295</v>
      </c>
      <c r="B296" t="s">
        <v>20</v>
      </c>
      <c r="C296" t="str">
        <f>VLOOKUP(B296,'Ps strains + g.types'!$A$2:$C$20,3,FALSE)</f>
        <v>Ps1</v>
      </c>
      <c r="D296" t="s">
        <v>54</v>
      </c>
      <c r="E296">
        <v>10</v>
      </c>
      <c r="F296">
        <v>1</v>
      </c>
      <c r="G296" s="3">
        <v>1.3720000000000001</v>
      </c>
      <c r="H296" s="3">
        <f>G296-1.164</f>
        <v>0.20800000000000018</v>
      </c>
      <c r="I296" s="5" t="s">
        <v>74</v>
      </c>
    </row>
    <row r="297" spans="1:9">
      <c r="A297">
        <v>296</v>
      </c>
      <c r="B297" t="s">
        <v>20</v>
      </c>
      <c r="C297" t="str">
        <f>VLOOKUP(B297,'Ps strains + g.types'!$A$2:$C$20,3,FALSE)</f>
        <v>Ps1</v>
      </c>
      <c r="D297" t="s">
        <v>54</v>
      </c>
      <c r="E297">
        <v>10</v>
      </c>
      <c r="F297">
        <v>2</v>
      </c>
      <c r="G297" s="3">
        <v>1.5469999999999999</v>
      </c>
      <c r="H297" s="3">
        <f>G297-1.164</f>
        <v>0.38300000000000001</v>
      </c>
      <c r="I297" s="5" t="s">
        <v>74</v>
      </c>
    </row>
    <row r="298" spans="1:9">
      <c r="A298">
        <v>297</v>
      </c>
      <c r="B298" t="s">
        <v>20</v>
      </c>
      <c r="C298" t="str">
        <f>VLOOKUP(B298,'Ps strains + g.types'!$A$2:$C$20,3,FALSE)</f>
        <v>Ps1</v>
      </c>
      <c r="D298" t="s">
        <v>54</v>
      </c>
      <c r="E298">
        <v>10</v>
      </c>
      <c r="F298">
        <v>3</v>
      </c>
      <c r="G298" s="3">
        <v>1.861</v>
      </c>
      <c r="H298" s="3">
        <f>G298-1.164</f>
        <v>0.69700000000000006</v>
      </c>
      <c r="I298" s="5" t="s">
        <v>74</v>
      </c>
    </row>
    <row r="299" spans="1:9">
      <c r="A299">
        <v>298</v>
      </c>
      <c r="B299" t="s">
        <v>21</v>
      </c>
      <c r="C299" t="str">
        <f>VLOOKUP(B299,'Ps strains + g.types'!$A$2:$C$20,3,FALSE)</f>
        <v>Ps2</v>
      </c>
      <c r="D299" t="s">
        <v>54</v>
      </c>
      <c r="E299">
        <v>1</v>
      </c>
      <c r="F299">
        <v>1</v>
      </c>
      <c r="G299" s="3">
        <v>0.95299999999999996</v>
      </c>
      <c r="H299" s="3">
        <f>G299-0.888</f>
        <v>6.4999999999999947E-2</v>
      </c>
      <c r="I299" s="5" t="s">
        <v>74</v>
      </c>
    </row>
    <row r="300" spans="1:9">
      <c r="A300">
        <v>299</v>
      </c>
      <c r="B300" t="s">
        <v>21</v>
      </c>
      <c r="C300" t="str">
        <f>VLOOKUP(B300,'Ps strains + g.types'!$A$2:$C$20,3,FALSE)</f>
        <v>Ps2</v>
      </c>
      <c r="D300" t="s">
        <v>54</v>
      </c>
      <c r="E300">
        <v>1</v>
      </c>
      <c r="F300">
        <v>2</v>
      </c>
      <c r="G300" s="3">
        <v>0.5</v>
      </c>
      <c r="H300" s="3">
        <f>G300-0.888</f>
        <v>-0.38800000000000001</v>
      </c>
      <c r="I300" s="5" t="s">
        <v>75</v>
      </c>
    </row>
    <row r="301" spans="1:9">
      <c r="A301">
        <v>300</v>
      </c>
      <c r="B301" t="s">
        <v>21</v>
      </c>
      <c r="C301" t="str">
        <f>VLOOKUP(B301,'Ps strains + g.types'!$A$2:$C$20,3,FALSE)</f>
        <v>Ps2</v>
      </c>
      <c r="D301" t="s">
        <v>54</v>
      </c>
      <c r="E301">
        <v>1</v>
      </c>
      <c r="F301">
        <v>3</v>
      </c>
      <c r="G301" s="3">
        <v>0.747</v>
      </c>
      <c r="H301" s="3">
        <f>G301-0.888</f>
        <v>-0.14100000000000001</v>
      </c>
      <c r="I301" s="5" t="s">
        <v>74</v>
      </c>
    </row>
    <row r="302" spans="1:9">
      <c r="A302">
        <v>301</v>
      </c>
      <c r="B302" t="s">
        <v>21</v>
      </c>
      <c r="C302" t="str">
        <f>VLOOKUP(B302,'Ps strains + g.types'!$A$2:$C$20,3,FALSE)</f>
        <v>Ps2</v>
      </c>
      <c r="D302" t="s">
        <v>54</v>
      </c>
      <c r="E302">
        <v>2</v>
      </c>
      <c r="F302">
        <v>1</v>
      </c>
      <c r="G302" s="3">
        <v>0.77900000000000003</v>
      </c>
      <c r="H302" s="3">
        <f>G302-1.12033333333333</f>
        <v>-0.34133333333333005</v>
      </c>
      <c r="I302" s="5" t="s">
        <v>75</v>
      </c>
    </row>
    <row r="303" spans="1:9">
      <c r="A303">
        <v>302</v>
      </c>
      <c r="B303" t="s">
        <v>21</v>
      </c>
      <c r="C303" t="str">
        <f>VLOOKUP(B303,'Ps strains + g.types'!$A$2:$C$20,3,FALSE)</f>
        <v>Ps2</v>
      </c>
      <c r="D303" t="s">
        <v>54</v>
      </c>
      <c r="E303">
        <v>2</v>
      </c>
      <c r="F303">
        <v>2</v>
      </c>
      <c r="G303" s="3">
        <v>0.84299999999999997</v>
      </c>
      <c r="H303" s="3">
        <f>G303-1.12033333333333</f>
        <v>-0.2773333333333301</v>
      </c>
      <c r="I303" s="5" t="s">
        <v>74</v>
      </c>
    </row>
    <row r="304" spans="1:9">
      <c r="A304">
        <v>303</v>
      </c>
      <c r="B304" t="s">
        <v>21</v>
      </c>
      <c r="C304" t="str">
        <f>VLOOKUP(B304,'Ps strains + g.types'!$A$2:$C$20,3,FALSE)</f>
        <v>Ps2</v>
      </c>
      <c r="D304" t="s">
        <v>54</v>
      </c>
      <c r="E304">
        <v>2</v>
      </c>
      <c r="F304">
        <v>3</v>
      </c>
      <c r="G304" s="3">
        <v>0.74199999999999999</v>
      </c>
      <c r="H304" s="3">
        <f>G304-1.12033333333333</f>
        <v>-0.37833333333333008</v>
      </c>
      <c r="I304" s="5" t="s">
        <v>74</v>
      </c>
    </row>
    <row r="305" spans="1:9">
      <c r="A305">
        <v>304</v>
      </c>
      <c r="B305" t="s">
        <v>21</v>
      </c>
      <c r="C305" t="str">
        <f>VLOOKUP(B305,'Ps strains + g.types'!$A$2:$C$20,3,FALSE)</f>
        <v>Ps2</v>
      </c>
      <c r="D305" t="s">
        <v>54</v>
      </c>
      <c r="E305">
        <v>3</v>
      </c>
      <c r="F305">
        <v>1</v>
      </c>
      <c r="G305" s="3">
        <v>0.56399999999999995</v>
      </c>
      <c r="H305" s="3">
        <f>G305-1.35366666666667</f>
        <v>-0.78966666666666996</v>
      </c>
      <c r="I305" s="5" t="s">
        <v>75</v>
      </c>
    </row>
    <row r="306" spans="1:9">
      <c r="A306">
        <v>305</v>
      </c>
      <c r="B306" t="s">
        <v>21</v>
      </c>
      <c r="C306" t="str">
        <f>VLOOKUP(B306,'Ps strains + g.types'!$A$2:$C$20,3,FALSE)</f>
        <v>Ps2</v>
      </c>
      <c r="D306" t="s">
        <v>54</v>
      </c>
      <c r="E306">
        <v>3</v>
      </c>
      <c r="F306">
        <v>2</v>
      </c>
      <c r="G306" s="3">
        <v>0.70599999999999996</v>
      </c>
      <c r="H306" s="3">
        <f>G306-1.35366666666667</f>
        <v>-0.64766666666666994</v>
      </c>
      <c r="I306" s="5" t="s">
        <v>75</v>
      </c>
    </row>
    <row r="307" spans="1:9">
      <c r="A307">
        <v>306</v>
      </c>
      <c r="B307" t="s">
        <v>21</v>
      </c>
      <c r="C307" t="str">
        <f>VLOOKUP(B307,'Ps strains + g.types'!$A$2:$C$20,3,FALSE)</f>
        <v>Ps2</v>
      </c>
      <c r="D307" t="s">
        <v>54</v>
      </c>
      <c r="E307">
        <v>3</v>
      </c>
      <c r="F307">
        <v>3</v>
      </c>
      <c r="G307" s="3">
        <v>0.73799999999999999</v>
      </c>
      <c r="H307" s="3">
        <f>G307-1.35366666666667</f>
        <v>-0.61566666666666992</v>
      </c>
      <c r="I307" s="5" t="s">
        <v>74</v>
      </c>
    </row>
    <row r="308" spans="1:9">
      <c r="A308">
        <v>307</v>
      </c>
      <c r="B308" t="s">
        <v>21</v>
      </c>
      <c r="C308" t="str">
        <f>VLOOKUP(B308,'Ps strains + g.types'!$A$2:$C$20,3,FALSE)</f>
        <v>Ps2</v>
      </c>
      <c r="D308" t="s">
        <v>54</v>
      </c>
      <c r="E308">
        <v>5</v>
      </c>
      <c r="F308">
        <v>1</v>
      </c>
      <c r="G308" s="3">
        <v>0.5</v>
      </c>
      <c r="H308" s="3">
        <f>G308-1.206</f>
        <v>-0.70599999999999996</v>
      </c>
      <c r="I308" s="5" t="s">
        <v>75</v>
      </c>
    </row>
    <row r="309" spans="1:9">
      <c r="A309">
        <v>308</v>
      </c>
      <c r="B309" t="s">
        <v>21</v>
      </c>
      <c r="C309" t="str">
        <f>VLOOKUP(B309,'Ps strains + g.types'!$A$2:$C$20,3,FALSE)</f>
        <v>Ps2</v>
      </c>
      <c r="D309" t="s">
        <v>54</v>
      </c>
      <c r="E309">
        <v>5</v>
      </c>
      <c r="F309">
        <v>2</v>
      </c>
      <c r="G309" s="3">
        <v>0.54300000000000004</v>
      </c>
      <c r="H309" s="3">
        <f>G309-1.206</f>
        <v>-0.66299999999999992</v>
      </c>
      <c r="I309" s="5" t="s">
        <v>75</v>
      </c>
    </row>
    <row r="310" spans="1:9">
      <c r="A310">
        <v>309</v>
      </c>
      <c r="B310" t="s">
        <v>21</v>
      </c>
      <c r="C310" t="str">
        <f>VLOOKUP(B310,'Ps strains + g.types'!$A$2:$C$20,3,FALSE)</f>
        <v>Ps2</v>
      </c>
      <c r="D310" t="s">
        <v>54</v>
      </c>
      <c r="E310">
        <v>5</v>
      </c>
      <c r="F310">
        <v>3</v>
      </c>
      <c r="G310" s="3">
        <v>0.55200000000000005</v>
      </c>
      <c r="H310" s="3">
        <f>G310-1.206</f>
        <v>-0.65399999999999991</v>
      </c>
      <c r="I310" s="5" t="s">
        <v>75</v>
      </c>
    </row>
    <row r="311" spans="1:9">
      <c r="A311">
        <v>310</v>
      </c>
      <c r="B311" t="s">
        <v>21</v>
      </c>
      <c r="C311" t="str">
        <f>VLOOKUP(B311,'Ps strains + g.types'!$A$2:$C$20,3,FALSE)</f>
        <v>Ps2</v>
      </c>
      <c r="D311" t="s">
        <v>54</v>
      </c>
      <c r="E311">
        <v>6</v>
      </c>
      <c r="F311">
        <v>1</v>
      </c>
      <c r="G311" s="3">
        <v>0.77700000000000002</v>
      </c>
      <c r="H311" s="3">
        <f>G311-0.944</f>
        <v>-0.16699999999999993</v>
      </c>
      <c r="I311" s="5" t="s">
        <v>74</v>
      </c>
    </row>
    <row r="312" spans="1:9">
      <c r="A312">
        <v>311</v>
      </c>
      <c r="B312" t="s">
        <v>21</v>
      </c>
      <c r="C312" t="str">
        <f>VLOOKUP(B312,'Ps strains + g.types'!$A$2:$C$20,3,FALSE)</f>
        <v>Ps2</v>
      </c>
      <c r="D312" t="s">
        <v>54</v>
      </c>
      <c r="E312">
        <v>6</v>
      </c>
      <c r="F312">
        <v>2</v>
      </c>
      <c r="G312" s="3">
        <v>0.68400000000000005</v>
      </c>
      <c r="H312" s="3">
        <f>G312-0.944</f>
        <v>-0.2599999999999999</v>
      </c>
      <c r="I312" s="5" t="s">
        <v>74</v>
      </c>
    </row>
    <row r="313" spans="1:9">
      <c r="A313">
        <v>312</v>
      </c>
      <c r="B313" t="s">
        <v>21</v>
      </c>
      <c r="C313" t="str">
        <f>VLOOKUP(B313,'Ps strains + g.types'!$A$2:$C$20,3,FALSE)</f>
        <v>Ps2</v>
      </c>
      <c r="D313" t="s">
        <v>54</v>
      </c>
      <c r="E313">
        <v>6</v>
      </c>
      <c r="F313">
        <v>3</v>
      </c>
      <c r="G313" s="3">
        <v>0.63300000000000001</v>
      </c>
      <c r="H313" s="3">
        <f>G313-0.944</f>
        <v>-0.31099999999999994</v>
      </c>
      <c r="I313" s="5" t="s">
        <v>74</v>
      </c>
    </row>
    <row r="314" spans="1:9">
      <c r="A314">
        <v>313</v>
      </c>
      <c r="B314" t="s">
        <v>21</v>
      </c>
      <c r="C314" t="str">
        <f>VLOOKUP(B314,'Ps strains + g.types'!$A$2:$C$20,3,FALSE)</f>
        <v>Ps2</v>
      </c>
      <c r="D314" t="s">
        <v>54</v>
      </c>
      <c r="E314">
        <v>7</v>
      </c>
      <c r="F314">
        <v>1</v>
      </c>
      <c r="G314" s="3">
        <v>0.19700000000000001</v>
      </c>
      <c r="H314" s="3">
        <f>G314-0.799333333333333</f>
        <v>-0.60233333333333294</v>
      </c>
      <c r="I314" s="5" t="s">
        <v>74</v>
      </c>
    </row>
    <row r="315" spans="1:9">
      <c r="A315">
        <v>314</v>
      </c>
      <c r="B315" t="s">
        <v>21</v>
      </c>
      <c r="C315" t="str">
        <f>VLOOKUP(B315,'Ps strains + g.types'!$A$2:$C$20,3,FALSE)</f>
        <v>Ps2</v>
      </c>
      <c r="D315" t="s">
        <v>54</v>
      </c>
      <c r="E315">
        <v>7</v>
      </c>
      <c r="F315">
        <v>2</v>
      </c>
      <c r="G315" s="3">
        <v>0.39700000000000002</v>
      </c>
      <c r="H315" s="3">
        <f>G315-0.799333333333333</f>
        <v>-0.40233333333333299</v>
      </c>
      <c r="I315" s="5" t="s">
        <v>74</v>
      </c>
    </row>
    <row r="316" spans="1:9">
      <c r="A316">
        <v>315</v>
      </c>
      <c r="B316" t="s">
        <v>21</v>
      </c>
      <c r="C316" t="str">
        <f>VLOOKUP(B316,'Ps strains + g.types'!$A$2:$C$20,3,FALSE)</f>
        <v>Ps2</v>
      </c>
      <c r="D316" t="s">
        <v>54</v>
      </c>
      <c r="E316">
        <v>7</v>
      </c>
      <c r="F316">
        <v>3</v>
      </c>
      <c r="G316" s="3">
        <v>0.30399999999999999</v>
      </c>
      <c r="H316" s="3">
        <f>G316-0.799333333333333</f>
        <v>-0.49533333333333301</v>
      </c>
      <c r="I316" s="5" t="s">
        <v>74</v>
      </c>
    </row>
    <row r="317" spans="1:9">
      <c r="A317">
        <v>316</v>
      </c>
      <c r="B317" t="s">
        <v>21</v>
      </c>
      <c r="C317" t="str">
        <f>VLOOKUP(B317,'Ps strains + g.types'!$A$2:$C$20,3,FALSE)</f>
        <v>Ps2</v>
      </c>
      <c r="D317" t="s">
        <v>54</v>
      </c>
      <c r="E317">
        <v>8</v>
      </c>
      <c r="F317">
        <v>1</v>
      </c>
      <c r="G317" s="3">
        <v>0.64</v>
      </c>
      <c r="H317" s="3">
        <f>G317-0.886</f>
        <v>-0.246</v>
      </c>
      <c r="I317" s="5" t="s">
        <v>75</v>
      </c>
    </row>
    <row r="318" spans="1:9">
      <c r="A318">
        <v>317</v>
      </c>
      <c r="B318" t="s">
        <v>21</v>
      </c>
      <c r="C318" t="str">
        <f>VLOOKUP(B318,'Ps strains + g.types'!$A$2:$C$20,3,FALSE)</f>
        <v>Ps2</v>
      </c>
      <c r="D318" t="s">
        <v>54</v>
      </c>
      <c r="E318">
        <v>8</v>
      </c>
      <c r="F318">
        <v>2</v>
      </c>
      <c r="G318" s="3">
        <v>0.57799999999999996</v>
      </c>
      <c r="H318" s="3">
        <f>G318-0.886</f>
        <v>-0.30800000000000005</v>
      </c>
      <c r="I318" s="5" t="s">
        <v>75</v>
      </c>
    </row>
    <row r="319" spans="1:9">
      <c r="A319">
        <v>318</v>
      </c>
      <c r="B319" t="s">
        <v>21</v>
      </c>
      <c r="C319" t="str">
        <f>VLOOKUP(B319,'Ps strains + g.types'!$A$2:$C$20,3,FALSE)</f>
        <v>Ps2</v>
      </c>
      <c r="D319" t="s">
        <v>54</v>
      </c>
      <c r="E319">
        <v>8</v>
      </c>
      <c r="F319">
        <v>3</v>
      </c>
      <c r="G319" s="3">
        <v>0.68300000000000005</v>
      </c>
      <c r="H319" s="3">
        <f>G319-0.886</f>
        <v>-0.20299999999999996</v>
      </c>
      <c r="I319" s="5" t="s">
        <v>75</v>
      </c>
    </row>
    <row r="320" spans="1:9">
      <c r="A320">
        <v>319</v>
      </c>
      <c r="B320" t="s">
        <v>21</v>
      </c>
      <c r="C320" t="str">
        <f>VLOOKUP(B320,'Ps strains + g.types'!$A$2:$C$20,3,FALSE)</f>
        <v>Ps2</v>
      </c>
      <c r="D320" t="s">
        <v>54</v>
      </c>
      <c r="E320">
        <v>9</v>
      </c>
      <c r="F320">
        <v>1</v>
      </c>
      <c r="G320" s="3">
        <v>0.83099999999999996</v>
      </c>
      <c r="H320" s="3">
        <f>G320-1.10566666666667</f>
        <v>-0.27466666666666995</v>
      </c>
      <c r="I320" s="5" t="s">
        <v>74</v>
      </c>
    </row>
    <row r="321" spans="1:9">
      <c r="A321">
        <v>320</v>
      </c>
      <c r="B321" t="s">
        <v>21</v>
      </c>
      <c r="C321" t="str">
        <f>VLOOKUP(B321,'Ps strains + g.types'!$A$2:$C$20,3,FALSE)</f>
        <v>Ps2</v>
      </c>
      <c r="D321" t="s">
        <v>54</v>
      </c>
      <c r="E321">
        <v>9</v>
      </c>
      <c r="F321">
        <v>2</v>
      </c>
      <c r="G321" s="3">
        <v>1.1180000000000001</v>
      </c>
      <c r="H321" s="3">
        <f>G321-1.10566666666667</f>
        <v>1.2333333333330199E-2</v>
      </c>
      <c r="I321" s="5" t="s">
        <v>74</v>
      </c>
    </row>
    <row r="322" spans="1:9">
      <c r="A322">
        <v>321</v>
      </c>
      <c r="B322" t="s">
        <v>21</v>
      </c>
      <c r="C322" t="str">
        <f>VLOOKUP(B322,'Ps strains + g.types'!$A$2:$C$20,3,FALSE)</f>
        <v>Ps2</v>
      </c>
      <c r="D322" t="s">
        <v>54</v>
      </c>
      <c r="E322">
        <v>9</v>
      </c>
      <c r="F322">
        <v>3</v>
      </c>
      <c r="G322" s="3">
        <v>0.89200000000000002</v>
      </c>
      <c r="H322" s="3">
        <f>G322-1.10566666666667</f>
        <v>-0.21366666666666989</v>
      </c>
      <c r="I322" s="5" t="s">
        <v>74</v>
      </c>
    </row>
    <row r="323" spans="1:9">
      <c r="A323">
        <v>322</v>
      </c>
      <c r="B323" t="s">
        <v>21</v>
      </c>
      <c r="C323" t="str">
        <f>VLOOKUP(B323,'Ps strains + g.types'!$A$2:$C$20,3,FALSE)</f>
        <v>Ps2</v>
      </c>
      <c r="D323" t="s">
        <v>54</v>
      </c>
      <c r="E323">
        <v>10</v>
      </c>
      <c r="F323">
        <v>1</v>
      </c>
      <c r="G323" s="3">
        <v>0.90400000000000003</v>
      </c>
      <c r="H323" s="3">
        <f>G323-1.164</f>
        <v>-0.2599999999999999</v>
      </c>
      <c r="I323" s="5" t="s">
        <v>74</v>
      </c>
    </row>
    <row r="324" spans="1:9">
      <c r="A324">
        <v>323</v>
      </c>
      <c r="B324" t="s">
        <v>21</v>
      </c>
      <c r="C324" t="str">
        <f>VLOOKUP(B324,'Ps strains + g.types'!$A$2:$C$20,3,FALSE)</f>
        <v>Ps2</v>
      </c>
      <c r="D324" t="s">
        <v>54</v>
      </c>
      <c r="E324">
        <v>10</v>
      </c>
      <c r="F324">
        <v>2</v>
      </c>
      <c r="G324" s="3">
        <v>1.3580000000000001</v>
      </c>
      <c r="H324" s="3">
        <f>G324-1.164</f>
        <v>0.19400000000000017</v>
      </c>
      <c r="I324" s="5" t="s">
        <v>74</v>
      </c>
    </row>
    <row r="325" spans="1:9">
      <c r="A325">
        <v>324</v>
      </c>
      <c r="B325" t="s">
        <v>21</v>
      </c>
      <c r="C325" t="str">
        <f>VLOOKUP(B325,'Ps strains + g.types'!$A$2:$C$20,3,FALSE)</f>
        <v>Ps2</v>
      </c>
      <c r="D325" t="s">
        <v>54</v>
      </c>
      <c r="E325">
        <v>10</v>
      </c>
      <c r="F325">
        <v>3</v>
      </c>
      <c r="G325" s="3">
        <v>0.995</v>
      </c>
      <c r="H325" s="3">
        <f>G325-1.164</f>
        <v>-0.16899999999999993</v>
      </c>
      <c r="I325" s="5" t="s">
        <v>74</v>
      </c>
    </row>
    <row r="326" spans="1:9">
      <c r="A326">
        <v>325</v>
      </c>
      <c r="B326" t="s">
        <v>22</v>
      </c>
      <c r="C326" t="str">
        <f>VLOOKUP(B326,'Ps strains + g.types'!$A$2:$C$20,3,FALSE)</f>
        <v>Ps2</v>
      </c>
      <c r="D326" t="s">
        <v>54</v>
      </c>
      <c r="E326">
        <v>1</v>
      </c>
      <c r="F326">
        <v>1</v>
      </c>
      <c r="G326" s="3">
        <v>0.86199999999999999</v>
      </c>
      <c r="H326" s="3">
        <f>G326-0.888</f>
        <v>-2.6000000000000023E-2</v>
      </c>
      <c r="I326" s="5" t="s">
        <v>74</v>
      </c>
    </row>
    <row r="327" spans="1:9">
      <c r="A327">
        <v>326</v>
      </c>
      <c r="B327" t="s">
        <v>22</v>
      </c>
      <c r="C327" t="str">
        <f>VLOOKUP(B327,'Ps strains + g.types'!$A$2:$C$20,3,FALSE)</f>
        <v>Ps2</v>
      </c>
      <c r="D327" t="s">
        <v>54</v>
      </c>
      <c r="E327">
        <v>1</v>
      </c>
      <c r="F327">
        <v>2</v>
      </c>
      <c r="G327" s="3">
        <v>0.68500000000000005</v>
      </c>
      <c r="H327" s="3">
        <f>G327-0.888</f>
        <v>-0.20299999999999996</v>
      </c>
      <c r="I327" s="5" t="s">
        <v>74</v>
      </c>
    </row>
    <row r="328" spans="1:9">
      <c r="A328">
        <v>327</v>
      </c>
      <c r="B328" t="s">
        <v>22</v>
      </c>
      <c r="C328" t="str">
        <f>VLOOKUP(B328,'Ps strains + g.types'!$A$2:$C$20,3,FALSE)</f>
        <v>Ps2</v>
      </c>
      <c r="D328" t="s">
        <v>54</v>
      </c>
      <c r="E328">
        <v>1</v>
      </c>
      <c r="F328">
        <v>3</v>
      </c>
      <c r="G328" s="3">
        <v>0.77800000000000002</v>
      </c>
      <c r="H328" s="3">
        <f>G328-0.888</f>
        <v>-0.10999999999999999</v>
      </c>
      <c r="I328" s="5" t="s">
        <v>74</v>
      </c>
    </row>
    <row r="329" spans="1:9">
      <c r="A329">
        <v>328</v>
      </c>
      <c r="B329" t="s">
        <v>22</v>
      </c>
      <c r="C329" t="str">
        <f>VLOOKUP(B329,'Ps strains + g.types'!$A$2:$C$20,3,FALSE)</f>
        <v>Ps2</v>
      </c>
      <c r="D329" t="s">
        <v>54</v>
      </c>
      <c r="E329">
        <v>2</v>
      </c>
      <c r="F329">
        <v>1</v>
      </c>
      <c r="G329" s="3">
        <v>0.81200000000000006</v>
      </c>
      <c r="H329" s="3">
        <f>G329-1.12033333333333</f>
        <v>-0.30833333333333002</v>
      </c>
      <c r="I329" s="5" t="s">
        <v>74</v>
      </c>
    </row>
    <row r="330" spans="1:9">
      <c r="A330">
        <v>329</v>
      </c>
      <c r="B330" t="s">
        <v>22</v>
      </c>
      <c r="C330" t="str">
        <f>VLOOKUP(B330,'Ps strains + g.types'!$A$2:$C$20,3,FALSE)</f>
        <v>Ps2</v>
      </c>
      <c r="D330" t="s">
        <v>54</v>
      </c>
      <c r="E330">
        <v>2</v>
      </c>
      <c r="F330">
        <v>2</v>
      </c>
      <c r="G330" s="3">
        <v>0.64500000000000002</v>
      </c>
      <c r="H330" s="3">
        <f>G330-1.12033333333333</f>
        <v>-0.47533333333333005</v>
      </c>
      <c r="I330" s="5" t="s">
        <v>74</v>
      </c>
    </row>
    <row r="331" spans="1:9">
      <c r="A331">
        <v>330</v>
      </c>
      <c r="B331" t="s">
        <v>22</v>
      </c>
      <c r="C331" t="str">
        <f>VLOOKUP(B331,'Ps strains + g.types'!$A$2:$C$20,3,FALSE)</f>
        <v>Ps2</v>
      </c>
      <c r="D331" t="s">
        <v>54</v>
      </c>
      <c r="E331">
        <v>2</v>
      </c>
      <c r="F331">
        <v>3</v>
      </c>
      <c r="G331" s="3">
        <v>0.78200000000000003</v>
      </c>
      <c r="H331" s="3">
        <f>G331-1.12033333333333</f>
        <v>-0.33833333333333004</v>
      </c>
      <c r="I331" s="5" t="s">
        <v>74</v>
      </c>
    </row>
    <row r="332" spans="1:9">
      <c r="A332">
        <v>331</v>
      </c>
      <c r="B332" t="s">
        <v>22</v>
      </c>
      <c r="C332" t="str">
        <f>VLOOKUP(B332,'Ps strains + g.types'!$A$2:$C$20,3,FALSE)</f>
        <v>Ps2</v>
      </c>
      <c r="D332" t="s">
        <v>54</v>
      </c>
      <c r="E332">
        <v>3</v>
      </c>
      <c r="F332">
        <v>1</v>
      </c>
      <c r="G332" s="3">
        <v>0.60799999999999998</v>
      </c>
      <c r="H332" s="3">
        <f>G332-1.35366666666667</f>
        <v>-0.74566666666666992</v>
      </c>
      <c r="I332" s="5" t="s">
        <v>74</v>
      </c>
    </row>
    <row r="333" spans="1:9">
      <c r="A333">
        <v>332</v>
      </c>
      <c r="B333" t="s">
        <v>22</v>
      </c>
      <c r="C333" t="str">
        <f>VLOOKUP(B333,'Ps strains + g.types'!$A$2:$C$20,3,FALSE)</f>
        <v>Ps2</v>
      </c>
      <c r="D333" t="s">
        <v>54</v>
      </c>
      <c r="E333">
        <v>3</v>
      </c>
      <c r="F333">
        <v>2</v>
      </c>
      <c r="G333" s="3">
        <v>0.64300000000000002</v>
      </c>
      <c r="H333" s="3">
        <f>G333-1.35366666666667</f>
        <v>-0.71066666666666989</v>
      </c>
      <c r="I333" s="5" t="s">
        <v>74</v>
      </c>
    </row>
    <row r="334" spans="1:9">
      <c r="A334">
        <v>333</v>
      </c>
      <c r="B334" t="s">
        <v>22</v>
      </c>
      <c r="C334" t="str">
        <f>VLOOKUP(B334,'Ps strains + g.types'!$A$2:$C$20,3,FALSE)</f>
        <v>Ps2</v>
      </c>
      <c r="D334" t="s">
        <v>54</v>
      </c>
      <c r="E334">
        <v>3</v>
      </c>
      <c r="F334">
        <v>3</v>
      </c>
      <c r="G334" s="3">
        <v>0.79100000000000004</v>
      </c>
      <c r="H334" s="3">
        <f>G334-1.35366666666667</f>
        <v>-0.56266666666666987</v>
      </c>
      <c r="I334" s="5" t="s">
        <v>74</v>
      </c>
    </row>
    <row r="335" spans="1:9">
      <c r="A335">
        <v>334</v>
      </c>
      <c r="B335" t="s">
        <v>22</v>
      </c>
      <c r="C335" t="str">
        <f>VLOOKUP(B335,'Ps strains + g.types'!$A$2:$C$20,3,FALSE)</f>
        <v>Ps2</v>
      </c>
      <c r="D335" t="s">
        <v>54</v>
      </c>
      <c r="E335">
        <v>5</v>
      </c>
      <c r="F335">
        <v>1</v>
      </c>
      <c r="G335" s="3">
        <v>0.499</v>
      </c>
      <c r="H335" s="3">
        <f>G335-1.206</f>
        <v>-0.70699999999999996</v>
      </c>
      <c r="I335" s="5" t="s">
        <v>75</v>
      </c>
    </row>
    <row r="336" spans="1:9">
      <c r="A336">
        <v>335</v>
      </c>
      <c r="B336" t="s">
        <v>22</v>
      </c>
      <c r="C336" t="str">
        <f>VLOOKUP(B336,'Ps strains + g.types'!$A$2:$C$20,3,FALSE)</f>
        <v>Ps2</v>
      </c>
      <c r="D336" t="s">
        <v>54</v>
      </c>
      <c r="E336">
        <v>5</v>
      </c>
      <c r="F336">
        <v>2</v>
      </c>
      <c r="G336" s="3">
        <v>0.438</v>
      </c>
      <c r="H336" s="3">
        <f>G336-1.206</f>
        <v>-0.76800000000000002</v>
      </c>
      <c r="I336" s="5" t="s">
        <v>74</v>
      </c>
    </row>
    <row r="337" spans="1:9">
      <c r="A337">
        <v>336</v>
      </c>
      <c r="B337" t="s">
        <v>22</v>
      </c>
      <c r="C337" t="str">
        <f>VLOOKUP(B337,'Ps strains + g.types'!$A$2:$C$20,3,FALSE)</f>
        <v>Ps2</v>
      </c>
      <c r="D337" t="s">
        <v>54</v>
      </c>
      <c r="E337">
        <v>5</v>
      </c>
      <c r="F337">
        <v>3</v>
      </c>
      <c r="G337" s="3">
        <v>0.28499999999999998</v>
      </c>
      <c r="H337" s="3">
        <f>G337-1.206</f>
        <v>-0.92100000000000004</v>
      </c>
      <c r="I337" s="5" t="s">
        <v>75</v>
      </c>
    </row>
    <row r="338" spans="1:9">
      <c r="A338">
        <v>337</v>
      </c>
      <c r="B338" t="s">
        <v>22</v>
      </c>
      <c r="C338" t="str">
        <f>VLOOKUP(B338,'Ps strains + g.types'!$A$2:$C$20,3,FALSE)</f>
        <v>Ps2</v>
      </c>
      <c r="D338" t="s">
        <v>54</v>
      </c>
      <c r="E338">
        <v>6</v>
      </c>
      <c r="F338">
        <v>1</v>
      </c>
      <c r="G338" s="3">
        <v>0.66</v>
      </c>
      <c r="H338" s="3">
        <f>G338-0.944</f>
        <v>-0.28399999999999992</v>
      </c>
      <c r="I338" s="5" t="s">
        <v>74</v>
      </c>
    </row>
    <row r="339" spans="1:9">
      <c r="A339">
        <v>338</v>
      </c>
      <c r="B339" t="s">
        <v>22</v>
      </c>
      <c r="C339" t="str">
        <f>VLOOKUP(B339,'Ps strains + g.types'!$A$2:$C$20,3,FALSE)</f>
        <v>Ps2</v>
      </c>
      <c r="D339" t="s">
        <v>54</v>
      </c>
      <c r="E339">
        <v>6</v>
      </c>
      <c r="F339">
        <v>2</v>
      </c>
      <c r="G339" s="3">
        <v>0.51700000000000002</v>
      </c>
      <c r="H339" s="3">
        <f>G339-0.944</f>
        <v>-0.42699999999999994</v>
      </c>
      <c r="I339" s="5" t="s">
        <v>74</v>
      </c>
    </row>
    <row r="340" spans="1:9">
      <c r="A340">
        <v>339</v>
      </c>
      <c r="B340" t="s">
        <v>22</v>
      </c>
      <c r="C340" t="str">
        <f>VLOOKUP(B340,'Ps strains + g.types'!$A$2:$C$20,3,FALSE)</f>
        <v>Ps2</v>
      </c>
      <c r="D340" t="s">
        <v>54</v>
      </c>
      <c r="E340">
        <v>6</v>
      </c>
      <c r="F340">
        <v>3</v>
      </c>
      <c r="G340" s="3">
        <v>0.77500000000000002</v>
      </c>
      <c r="H340" s="3">
        <f>G340-0.944</f>
        <v>-0.16899999999999993</v>
      </c>
      <c r="I340" s="5" t="s">
        <v>74</v>
      </c>
    </row>
    <row r="341" spans="1:9">
      <c r="A341">
        <v>340</v>
      </c>
      <c r="B341" t="s">
        <v>22</v>
      </c>
      <c r="C341" t="str">
        <f>VLOOKUP(B341,'Ps strains + g.types'!$A$2:$C$20,3,FALSE)</f>
        <v>Ps2</v>
      </c>
      <c r="D341" t="s">
        <v>54</v>
      </c>
      <c r="E341">
        <v>7</v>
      </c>
      <c r="F341">
        <v>1</v>
      </c>
      <c r="G341" s="3">
        <v>0.315</v>
      </c>
      <c r="H341" s="3">
        <f>G341-0.799333333333333</f>
        <v>-0.484333333333333</v>
      </c>
      <c r="I341" s="5" t="s">
        <v>74</v>
      </c>
    </row>
    <row r="342" spans="1:9">
      <c r="A342">
        <v>341</v>
      </c>
      <c r="B342" t="s">
        <v>22</v>
      </c>
      <c r="C342" t="str">
        <f>VLOOKUP(B342,'Ps strains + g.types'!$A$2:$C$20,3,FALSE)</f>
        <v>Ps2</v>
      </c>
      <c r="D342" t="s">
        <v>54</v>
      </c>
      <c r="E342">
        <v>7</v>
      </c>
      <c r="F342">
        <v>2</v>
      </c>
      <c r="G342" s="3">
        <v>0.41599999999999998</v>
      </c>
      <c r="H342" s="3">
        <f>G342-0.799333333333333</f>
        <v>-0.38333333333333303</v>
      </c>
      <c r="I342" s="5" t="s">
        <v>74</v>
      </c>
    </row>
    <row r="343" spans="1:9">
      <c r="A343">
        <v>342</v>
      </c>
      <c r="B343" t="s">
        <v>22</v>
      </c>
      <c r="C343" t="str">
        <f>VLOOKUP(B343,'Ps strains + g.types'!$A$2:$C$20,3,FALSE)</f>
        <v>Ps2</v>
      </c>
      <c r="D343" t="s">
        <v>54</v>
      </c>
      <c r="E343">
        <v>7</v>
      </c>
      <c r="F343">
        <v>3</v>
      </c>
      <c r="G343" s="3">
        <v>0.42399999999999999</v>
      </c>
      <c r="H343" s="3">
        <f>G343-0.799333333333333</f>
        <v>-0.37533333333333302</v>
      </c>
      <c r="I343" s="5" t="s">
        <v>75</v>
      </c>
    </row>
    <row r="344" spans="1:9">
      <c r="A344">
        <v>343</v>
      </c>
      <c r="B344" t="s">
        <v>22</v>
      </c>
      <c r="C344" t="str">
        <f>VLOOKUP(B344,'Ps strains + g.types'!$A$2:$C$20,3,FALSE)</f>
        <v>Ps2</v>
      </c>
      <c r="D344" t="s">
        <v>54</v>
      </c>
      <c r="E344">
        <v>8</v>
      </c>
      <c r="F344">
        <v>1</v>
      </c>
      <c r="G344" s="3">
        <v>0.60599999999999998</v>
      </c>
      <c r="H344" s="3">
        <f>G344-0.886</f>
        <v>-0.28000000000000003</v>
      </c>
      <c r="I344" s="5" t="s">
        <v>75</v>
      </c>
    </row>
    <row r="345" spans="1:9">
      <c r="A345">
        <v>344</v>
      </c>
      <c r="B345" t="s">
        <v>22</v>
      </c>
      <c r="C345" t="str">
        <f>VLOOKUP(B345,'Ps strains + g.types'!$A$2:$C$20,3,FALSE)</f>
        <v>Ps2</v>
      </c>
      <c r="D345" t="s">
        <v>54</v>
      </c>
      <c r="E345">
        <v>8</v>
      </c>
      <c r="F345">
        <v>2</v>
      </c>
      <c r="G345" s="3">
        <v>0.64</v>
      </c>
      <c r="H345" s="3">
        <f>G345-0.886</f>
        <v>-0.246</v>
      </c>
      <c r="I345" s="5" t="s">
        <v>75</v>
      </c>
    </row>
    <row r="346" spans="1:9">
      <c r="A346">
        <v>345</v>
      </c>
      <c r="B346" t="s">
        <v>22</v>
      </c>
      <c r="C346" t="str">
        <f>VLOOKUP(B346,'Ps strains + g.types'!$A$2:$C$20,3,FALSE)</f>
        <v>Ps2</v>
      </c>
      <c r="D346" t="s">
        <v>54</v>
      </c>
      <c r="E346">
        <v>8</v>
      </c>
      <c r="F346">
        <v>3</v>
      </c>
      <c r="G346" s="3">
        <v>0.63800000000000001</v>
      </c>
      <c r="H346" s="3">
        <f>G346-0.886</f>
        <v>-0.248</v>
      </c>
      <c r="I346" s="5" t="s">
        <v>75</v>
      </c>
    </row>
    <row r="347" spans="1:9">
      <c r="A347">
        <v>346</v>
      </c>
      <c r="B347" t="s">
        <v>22</v>
      </c>
      <c r="C347" t="str">
        <f>VLOOKUP(B347,'Ps strains + g.types'!$A$2:$C$20,3,FALSE)</f>
        <v>Ps2</v>
      </c>
      <c r="D347" t="s">
        <v>54</v>
      </c>
      <c r="E347">
        <v>9</v>
      </c>
      <c r="F347">
        <v>1</v>
      </c>
      <c r="G347" s="3">
        <v>0.88300000000000001</v>
      </c>
      <c r="H347" s="3">
        <f>G347-1.10566666666667</f>
        <v>-0.2226666666666699</v>
      </c>
      <c r="I347" s="5" t="s">
        <v>74</v>
      </c>
    </row>
    <row r="348" spans="1:9">
      <c r="A348">
        <v>347</v>
      </c>
      <c r="B348" t="s">
        <v>22</v>
      </c>
      <c r="C348" t="str">
        <f>VLOOKUP(B348,'Ps strains + g.types'!$A$2:$C$20,3,FALSE)</f>
        <v>Ps2</v>
      </c>
      <c r="D348" t="s">
        <v>54</v>
      </c>
      <c r="E348">
        <v>9</v>
      </c>
      <c r="F348">
        <v>2</v>
      </c>
      <c r="G348" s="3">
        <v>0.73499999999999999</v>
      </c>
      <c r="H348" s="3">
        <f>G348-1.10566666666667</f>
        <v>-0.37066666666666992</v>
      </c>
      <c r="I348" s="5" t="s">
        <v>74</v>
      </c>
    </row>
    <row r="349" spans="1:9">
      <c r="A349">
        <v>348</v>
      </c>
      <c r="B349" t="s">
        <v>22</v>
      </c>
      <c r="C349" t="str">
        <f>VLOOKUP(B349,'Ps strains + g.types'!$A$2:$C$20,3,FALSE)</f>
        <v>Ps2</v>
      </c>
      <c r="D349" t="s">
        <v>54</v>
      </c>
      <c r="E349">
        <v>9</v>
      </c>
      <c r="F349">
        <v>3</v>
      </c>
      <c r="G349" s="3">
        <v>0.96299999999999997</v>
      </c>
      <c r="H349" s="3">
        <f>G349-1.10566666666667</f>
        <v>-0.14266666666666994</v>
      </c>
      <c r="I349" s="5" t="s">
        <v>74</v>
      </c>
    </row>
    <row r="350" spans="1:9">
      <c r="A350">
        <v>349</v>
      </c>
      <c r="B350" t="s">
        <v>22</v>
      </c>
      <c r="C350" t="str">
        <f>VLOOKUP(B350,'Ps strains + g.types'!$A$2:$C$20,3,FALSE)</f>
        <v>Ps2</v>
      </c>
      <c r="D350" t="s">
        <v>54</v>
      </c>
      <c r="E350">
        <v>10</v>
      </c>
      <c r="F350">
        <v>1</v>
      </c>
      <c r="G350" s="3">
        <v>0.93400000000000005</v>
      </c>
      <c r="H350" s="3">
        <f>G350-1.164</f>
        <v>-0.22999999999999987</v>
      </c>
      <c r="I350" s="5" t="s">
        <v>74</v>
      </c>
    </row>
    <row r="351" spans="1:9">
      <c r="A351">
        <v>350</v>
      </c>
      <c r="B351" t="s">
        <v>22</v>
      </c>
      <c r="C351" t="str">
        <f>VLOOKUP(B351,'Ps strains + g.types'!$A$2:$C$20,3,FALSE)</f>
        <v>Ps2</v>
      </c>
      <c r="D351" t="s">
        <v>54</v>
      </c>
      <c r="E351">
        <v>10</v>
      </c>
      <c r="F351">
        <v>2</v>
      </c>
      <c r="G351" s="3">
        <v>0.73799999999999999</v>
      </c>
      <c r="H351" s="3">
        <f>G351-1.164</f>
        <v>-0.42599999999999993</v>
      </c>
      <c r="I351" s="5" t="s">
        <v>74</v>
      </c>
    </row>
    <row r="352" spans="1:9">
      <c r="A352">
        <v>351</v>
      </c>
      <c r="B352" t="s">
        <v>22</v>
      </c>
      <c r="C352" t="str">
        <f>VLOOKUP(B352,'Ps strains + g.types'!$A$2:$C$20,3,FALSE)</f>
        <v>Ps2</v>
      </c>
      <c r="D352" t="s">
        <v>54</v>
      </c>
      <c r="E352">
        <v>10</v>
      </c>
      <c r="F352">
        <v>3</v>
      </c>
      <c r="G352" s="3">
        <v>1.0409999999999999</v>
      </c>
      <c r="H352" s="3">
        <f>G352-1.164</f>
        <v>-0.123</v>
      </c>
      <c r="I352" s="5" t="s">
        <v>74</v>
      </c>
    </row>
    <row r="353" spans="1:9">
      <c r="A353">
        <v>352</v>
      </c>
      <c r="B353" t="s">
        <v>23</v>
      </c>
      <c r="C353" t="str">
        <f>VLOOKUP(B353,'Ps strains + g.types'!$A$2:$C$20,3,FALSE)</f>
        <v>Ps1</v>
      </c>
      <c r="D353" t="s">
        <v>54</v>
      </c>
      <c r="E353">
        <v>1</v>
      </c>
      <c r="F353">
        <v>1</v>
      </c>
      <c r="G353" s="3">
        <v>0.67</v>
      </c>
      <c r="H353" s="3">
        <f>G353-0.888</f>
        <v>-0.21799999999999997</v>
      </c>
      <c r="I353" s="5" t="s">
        <v>74</v>
      </c>
    </row>
    <row r="354" spans="1:9">
      <c r="A354">
        <v>353</v>
      </c>
      <c r="B354" t="s">
        <v>23</v>
      </c>
      <c r="C354" t="str">
        <f>VLOOKUP(B354,'Ps strains + g.types'!$A$2:$C$20,3,FALSE)</f>
        <v>Ps1</v>
      </c>
      <c r="D354" t="s">
        <v>54</v>
      </c>
      <c r="E354">
        <v>1</v>
      </c>
      <c r="F354">
        <v>2</v>
      </c>
      <c r="G354" s="3">
        <v>0.57699999999999996</v>
      </c>
      <c r="H354" s="3">
        <f>G354-0.888</f>
        <v>-0.31100000000000005</v>
      </c>
      <c r="I354" s="5" t="s">
        <v>74</v>
      </c>
    </row>
    <row r="355" spans="1:9">
      <c r="A355">
        <v>354</v>
      </c>
      <c r="B355" t="s">
        <v>23</v>
      </c>
      <c r="C355" t="str">
        <f>VLOOKUP(B355,'Ps strains + g.types'!$A$2:$C$20,3,FALSE)</f>
        <v>Ps1</v>
      </c>
      <c r="D355" t="s">
        <v>54</v>
      </c>
      <c r="E355">
        <v>1</v>
      </c>
      <c r="F355">
        <v>3</v>
      </c>
      <c r="G355" s="3">
        <v>0.67800000000000005</v>
      </c>
      <c r="H355" s="3">
        <f>G355-0.888</f>
        <v>-0.20999999999999996</v>
      </c>
      <c r="I355" s="5" t="s">
        <v>74</v>
      </c>
    </row>
    <row r="356" spans="1:9">
      <c r="A356">
        <v>355</v>
      </c>
      <c r="B356" t="s">
        <v>23</v>
      </c>
      <c r="C356" t="str">
        <f>VLOOKUP(B356,'Ps strains + g.types'!$A$2:$C$20,3,FALSE)</f>
        <v>Ps1</v>
      </c>
      <c r="D356" t="s">
        <v>54</v>
      </c>
      <c r="E356">
        <v>2</v>
      </c>
      <c r="F356">
        <v>1</v>
      </c>
      <c r="G356" s="3">
        <v>0.90700000000000003</v>
      </c>
      <c r="H356" s="3">
        <f>G356-1.12033333333333</f>
        <v>-0.21333333333333004</v>
      </c>
      <c r="I356" s="5" t="s">
        <v>74</v>
      </c>
    </row>
    <row r="357" spans="1:9">
      <c r="A357">
        <v>356</v>
      </c>
      <c r="B357" t="s">
        <v>23</v>
      </c>
      <c r="C357" t="str">
        <f>VLOOKUP(B357,'Ps strains + g.types'!$A$2:$C$20,3,FALSE)</f>
        <v>Ps1</v>
      </c>
      <c r="D357" t="s">
        <v>54</v>
      </c>
      <c r="E357">
        <v>2</v>
      </c>
      <c r="F357">
        <v>2</v>
      </c>
      <c r="G357" s="3">
        <v>1.0409999999999999</v>
      </c>
      <c r="H357" s="3">
        <f>G357-1.12033333333333</f>
        <v>-7.9333333333330147E-2</v>
      </c>
      <c r="I357" s="5" t="s">
        <v>74</v>
      </c>
    </row>
    <row r="358" spans="1:9">
      <c r="A358">
        <v>357</v>
      </c>
      <c r="B358" t="s">
        <v>23</v>
      </c>
      <c r="C358" t="str">
        <f>VLOOKUP(B358,'Ps strains + g.types'!$A$2:$C$20,3,FALSE)</f>
        <v>Ps1</v>
      </c>
      <c r="D358" t="s">
        <v>54</v>
      </c>
      <c r="E358">
        <v>2</v>
      </c>
      <c r="F358">
        <v>3</v>
      </c>
      <c r="G358" s="3">
        <v>0.82799999999999996</v>
      </c>
      <c r="H358" s="3">
        <f>G358-1.12033333333333</f>
        <v>-0.29233333333333011</v>
      </c>
      <c r="I358" s="5" t="s">
        <v>74</v>
      </c>
    </row>
    <row r="359" spans="1:9">
      <c r="A359">
        <v>358</v>
      </c>
      <c r="B359" t="s">
        <v>23</v>
      </c>
      <c r="C359" t="str">
        <f>VLOOKUP(B359,'Ps strains + g.types'!$A$2:$C$20,3,FALSE)</f>
        <v>Ps1</v>
      </c>
      <c r="D359" t="s">
        <v>54</v>
      </c>
      <c r="E359">
        <v>3</v>
      </c>
      <c r="F359">
        <v>1</v>
      </c>
      <c r="G359" s="3">
        <v>0.94</v>
      </c>
      <c r="H359" s="3">
        <f>G359-1.35366666666667</f>
        <v>-0.41366666666666996</v>
      </c>
      <c r="I359" s="5" t="s">
        <v>74</v>
      </c>
    </row>
    <row r="360" spans="1:9">
      <c r="A360">
        <v>359</v>
      </c>
      <c r="B360" t="s">
        <v>23</v>
      </c>
      <c r="C360" t="str">
        <f>VLOOKUP(B360,'Ps strains + g.types'!$A$2:$C$20,3,FALSE)</f>
        <v>Ps1</v>
      </c>
      <c r="D360" t="s">
        <v>54</v>
      </c>
      <c r="E360">
        <v>3</v>
      </c>
      <c r="F360">
        <v>2</v>
      </c>
      <c r="G360" s="3">
        <v>0.93100000000000005</v>
      </c>
      <c r="H360" s="3">
        <f>G360-1.35366666666667</f>
        <v>-0.42266666666666985</v>
      </c>
      <c r="I360" s="5" t="s">
        <v>74</v>
      </c>
    </row>
    <row r="361" spans="1:9">
      <c r="A361">
        <v>360</v>
      </c>
      <c r="B361" t="s">
        <v>23</v>
      </c>
      <c r="C361" t="str">
        <f>VLOOKUP(B361,'Ps strains + g.types'!$A$2:$C$20,3,FALSE)</f>
        <v>Ps1</v>
      </c>
      <c r="D361" t="s">
        <v>54</v>
      </c>
      <c r="E361">
        <v>3</v>
      </c>
      <c r="F361">
        <v>3</v>
      </c>
      <c r="G361" s="3">
        <v>0.79</v>
      </c>
      <c r="H361" s="3">
        <f>G361-1.35366666666667</f>
        <v>-0.56366666666666987</v>
      </c>
      <c r="I361" s="5" t="s">
        <v>74</v>
      </c>
    </row>
    <row r="362" spans="1:9">
      <c r="A362">
        <v>361</v>
      </c>
      <c r="B362" t="s">
        <v>23</v>
      </c>
      <c r="C362" t="str">
        <f>VLOOKUP(B362,'Ps strains + g.types'!$A$2:$C$20,3,FALSE)</f>
        <v>Ps1</v>
      </c>
      <c r="D362" t="s">
        <v>54</v>
      </c>
      <c r="E362">
        <v>5</v>
      </c>
      <c r="F362">
        <v>1</v>
      </c>
      <c r="G362" s="3">
        <v>1.0209999999999999</v>
      </c>
      <c r="H362" s="3">
        <f>G362-1.206</f>
        <v>-0.18500000000000005</v>
      </c>
      <c r="I362" s="5" t="s">
        <v>74</v>
      </c>
    </row>
    <row r="363" spans="1:9">
      <c r="A363">
        <v>362</v>
      </c>
      <c r="B363" t="s">
        <v>23</v>
      </c>
      <c r="C363" t="str">
        <f>VLOOKUP(B363,'Ps strains + g.types'!$A$2:$C$20,3,FALSE)</f>
        <v>Ps1</v>
      </c>
      <c r="D363" t="s">
        <v>54</v>
      </c>
      <c r="E363">
        <v>5</v>
      </c>
      <c r="F363">
        <v>2</v>
      </c>
      <c r="G363" s="3">
        <v>0.70599999999999996</v>
      </c>
      <c r="H363" s="3">
        <f>G363-1.206</f>
        <v>-0.5</v>
      </c>
      <c r="I363" s="5" t="s">
        <v>75</v>
      </c>
    </row>
    <row r="364" spans="1:9">
      <c r="A364">
        <v>363</v>
      </c>
      <c r="B364" t="s">
        <v>23</v>
      </c>
      <c r="C364" t="str">
        <f>VLOOKUP(B364,'Ps strains + g.types'!$A$2:$C$20,3,FALSE)</f>
        <v>Ps1</v>
      </c>
      <c r="D364" t="s">
        <v>54</v>
      </c>
      <c r="E364">
        <v>5</v>
      </c>
      <c r="F364">
        <v>3</v>
      </c>
      <c r="G364" s="3">
        <v>1.361</v>
      </c>
      <c r="H364" s="3">
        <f>G364-1.206</f>
        <v>0.15500000000000003</v>
      </c>
      <c r="I364" s="5" t="s">
        <v>75</v>
      </c>
    </row>
    <row r="365" spans="1:9">
      <c r="A365">
        <v>364</v>
      </c>
      <c r="B365" t="s">
        <v>23</v>
      </c>
      <c r="C365" t="str">
        <f>VLOOKUP(B365,'Ps strains + g.types'!$A$2:$C$20,3,FALSE)</f>
        <v>Ps1</v>
      </c>
      <c r="D365" t="s">
        <v>54</v>
      </c>
      <c r="E365">
        <v>6</v>
      </c>
      <c r="F365">
        <v>1</v>
      </c>
      <c r="G365" s="3">
        <v>1.0449999999999999</v>
      </c>
      <c r="H365" s="3">
        <f>G365-0.944</f>
        <v>0.10099999999999998</v>
      </c>
      <c r="I365" s="5" t="s">
        <v>74</v>
      </c>
    </row>
    <row r="366" spans="1:9">
      <c r="A366">
        <v>365</v>
      </c>
      <c r="B366" t="s">
        <v>23</v>
      </c>
      <c r="C366" t="str">
        <f>VLOOKUP(B366,'Ps strains + g.types'!$A$2:$C$20,3,FALSE)</f>
        <v>Ps1</v>
      </c>
      <c r="D366" t="s">
        <v>54</v>
      </c>
      <c r="E366">
        <v>6</v>
      </c>
      <c r="F366">
        <v>2</v>
      </c>
      <c r="G366" s="3">
        <v>1.1040000000000001</v>
      </c>
      <c r="H366" s="3">
        <f>G366-0.944</f>
        <v>0.16000000000000014</v>
      </c>
      <c r="I366" s="5" t="s">
        <v>74</v>
      </c>
    </row>
    <row r="367" spans="1:9">
      <c r="A367">
        <v>366</v>
      </c>
      <c r="B367" t="s">
        <v>23</v>
      </c>
      <c r="C367" t="str">
        <f>VLOOKUP(B367,'Ps strains + g.types'!$A$2:$C$20,3,FALSE)</f>
        <v>Ps1</v>
      </c>
      <c r="D367" t="s">
        <v>54</v>
      </c>
      <c r="E367">
        <v>6</v>
      </c>
      <c r="F367">
        <v>3</v>
      </c>
      <c r="G367" s="3">
        <v>1.401</v>
      </c>
      <c r="H367" s="3">
        <f>G367-0.944</f>
        <v>0.45700000000000007</v>
      </c>
      <c r="I367" s="5" t="s">
        <v>74</v>
      </c>
    </row>
    <row r="368" spans="1:9">
      <c r="A368">
        <v>367</v>
      </c>
      <c r="B368" t="s">
        <v>23</v>
      </c>
      <c r="C368" t="str">
        <f>VLOOKUP(B368,'Ps strains + g.types'!$A$2:$C$20,3,FALSE)</f>
        <v>Ps1</v>
      </c>
      <c r="D368" t="s">
        <v>54</v>
      </c>
      <c r="E368">
        <v>7</v>
      </c>
      <c r="F368">
        <v>1</v>
      </c>
      <c r="G368" s="3">
        <v>0.67200000000000004</v>
      </c>
      <c r="H368" s="3">
        <f>G368-0.799333333333333</f>
        <v>-0.12733333333333297</v>
      </c>
      <c r="I368" s="5" t="s">
        <v>74</v>
      </c>
    </row>
    <row r="369" spans="1:9">
      <c r="A369">
        <v>368</v>
      </c>
      <c r="B369" t="s">
        <v>23</v>
      </c>
      <c r="C369" t="str">
        <f>VLOOKUP(B369,'Ps strains + g.types'!$A$2:$C$20,3,FALSE)</f>
        <v>Ps1</v>
      </c>
      <c r="D369" t="s">
        <v>54</v>
      </c>
      <c r="E369">
        <v>7</v>
      </c>
      <c r="F369">
        <v>2</v>
      </c>
      <c r="G369" s="3">
        <v>0.498</v>
      </c>
      <c r="H369" s="3">
        <f>G369-0.799333333333333</f>
        <v>-0.30133333333333301</v>
      </c>
      <c r="I369" s="5" t="s">
        <v>75</v>
      </c>
    </row>
    <row r="370" spans="1:9">
      <c r="A370">
        <v>369</v>
      </c>
      <c r="B370" t="s">
        <v>23</v>
      </c>
      <c r="C370" t="str">
        <f>VLOOKUP(B370,'Ps strains + g.types'!$A$2:$C$20,3,FALSE)</f>
        <v>Ps1</v>
      </c>
      <c r="D370" t="s">
        <v>54</v>
      </c>
      <c r="E370">
        <v>7</v>
      </c>
      <c r="F370">
        <v>3</v>
      </c>
      <c r="G370" s="3">
        <v>1.073</v>
      </c>
      <c r="H370" s="3">
        <f>G370-0.799333333333333</f>
        <v>0.27366666666666695</v>
      </c>
      <c r="I370" s="5" t="s">
        <v>74</v>
      </c>
    </row>
    <row r="371" spans="1:9">
      <c r="A371">
        <v>370</v>
      </c>
      <c r="B371" t="s">
        <v>23</v>
      </c>
      <c r="C371" t="str">
        <f>VLOOKUP(B371,'Ps strains + g.types'!$A$2:$C$20,3,FALSE)</f>
        <v>Ps1</v>
      </c>
      <c r="D371" t="s">
        <v>54</v>
      </c>
      <c r="E371">
        <v>8</v>
      </c>
      <c r="F371">
        <v>1</v>
      </c>
      <c r="G371" s="3">
        <v>0.995</v>
      </c>
      <c r="H371" s="3">
        <f>G371-0.886</f>
        <v>0.10899999999999999</v>
      </c>
      <c r="I371" s="5" t="s">
        <v>74</v>
      </c>
    </row>
    <row r="372" spans="1:9">
      <c r="A372">
        <v>371</v>
      </c>
      <c r="B372" t="s">
        <v>23</v>
      </c>
      <c r="C372" t="str">
        <f>VLOOKUP(B372,'Ps strains + g.types'!$A$2:$C$20,3,FALSE)</f>
        <v>Ps1</v>
      </c>
      <c r="D372" t="s">
        <v>54</v>
      </c>
      <c r="E372">
        <v>8</v>
      </c>
      <c r="F372">
        <v>2</v>
      </c>
      <c r="G372" s="3">
        <v>0.64600000000000002</v>
      </c>
      <c r="H372" s="3">
        <f>G372-0.886</f>
        <v>-0.24</v>
      </c>
      <c r="I372" s="5" t="s">
        <v>75</v>
      </c>
    </row>
    <row r="373" spans="1:9">
      <c r="A373">
        <v>372</v>
      </c>
      <c r="B373" t="s">
        <v>23</v>
      </c>
      <c r="C373" t="str">
        <f>VLOOKUP(B373,'Ps strains + g.types'!$A$2:$C$20,3,FALSE)</f>
        <v>Ps1</v>
      </c>
      <c r="D373" t="s">
        <v>54</v>
      </c>
      <c r="E373">
        <v>8</v>
      </c>
      <c r="F373">
        <v>3</v>
      </c>
      <c r="G373" s="3">
        <v>0.84299999999999997</v>
      </c>
      <c r="H373" s="3">
        <f>G373-0.886</f>
        <v>-4.3000000000000038E-2</v>
      </c>
      <c r="I373" s="5" t="s">
        <v>75</v>
      </c>
    </row>
    <row r="374" spans="1:9">
      <c r="A374">
        <v>373</v>
      </c>
      <c r="B374" t="s">
        <v>23</v>
      </c>
      <c r="C374" t="str">
        <f>VLOOKUP(B374,'Ps strains + g.types'!$A$2:$C$20,3,FALSE)</f>
        <v>Ps1</v>
      </c>
      <c r="D374" t="s">
        <v>54</v>
      </c>
      <c r="E374">
        <v>9</v>
      </c>
      <c r="F374">
        <v>1</v>
      </c>
      <c r="G374" s="3">
        <v>1.329</v>
      </c>
      <c r="H374" s="3">
        <f>G374-1.10566666666667</f>
        <v>0.22333333333333005</v>
      </c>
      <c r="I374" s="5" t="s">
        <v>74</v>
      </c>
    </row>
    <row r="375" spans="1:9">
      <c r="A375">
        <v>374</v>
      </c>
      <c r="B375" t="s">
        <v>23</v>
      </c>
      <c r="C375" t="str">
        <f>VLOOKUP(B375,'Ps strains + g.types'!$A$2:$C$20,3,FALSE)</f>
        <v>Ps1</v>
      </c>
      <c r="D375" t="s">
        <v>54</v>
      </c>
      <c r="E375">
        <v>9</v>
      </c>
      <c r="F375">
        <v>2</v>
      </c>
      <c r="G375" s="3">
        <v>0.99099999999999999</v>
      </c>
      <c r="H375" s="3">
        <f>G375-1.10566666666667</f>
        <v>-0.11466666666666991</v>
      </c>
      <c r="I375" s="5" t="s">
        <v>74</v>
      </c>
    </row>
    <row r="376" spans="1:9">
      <c r="A376">
        <v>375</v>
      </c>
      <c r="B376" t="s">
        <v>23</v>
      </c>
      <c r="C376" t="str">
        <f>VLOOKUP(B376,'Ps strains + g.types'!$A$2:$C$20,3,FALSE)</f>
        <v>Ps1</v>
      </c>
      <c r="D376" t="s">
        <v>54</v>
      </c>
      <c r="E376">
        <v>9</v>
      </c>
      <c r="F376">
        <v>3</v>
      </c>
      <c r="G376" s="3">
        <v>1.415</v>
      </c>
      <c r="H376" s="3">
        <f>G376-1.10566666666667</f>
        <v>0.30933333333333013</v>
      </c>
      <c r="I376" s="5" t="s">
        <v>74</v>
      </c>
    </row>
    <row r="377" spans="1:9">
      <c r="A377">
        <v>376</v>
      </c>
      <c r="B377" t="s">
        <v>23</v>
      </c>
      <c r="C377" t="str">
        <f>VLOOKUP(B377,'Ps strains + g.types'!$A$2:$C$20,3,FALSE)</f>
        <v>Ps1</v>
      </c>
      <c r="D377" t="s">
        <v>54</v>
      </c>
      <c r="E377">
        <v>10</v>
      </c>
      <c r="F377">
        <v>1</v>
      </c>
      <c r="G377" s="3">
        <v>1.274</v>
      </c>
      <c r="H377" s="3">
        <f>G377-1.164</f>
        <v>0.1100000000000001</v>
      </c>
      <c r="I377" s="5" t="s">
        <v>74</v>
      </c>
    </row>
    <row r="378" spans="1:9">
      <c r="A378">
        <v>377</v>
      </c>
      <c r="B378" t="s">
        <v>23</v>
      </c>
      <c r="C378" t="str">
        <f>VLOOKUP(B378,'Ps strains + g.types'!$A$2:$C$20,3,FALSE)</f>
        <v>Ps1</v>
      </c>
      <c r="D378" t="s">
        <v>54</v>
      </c>
      <c r="E378">
        <v>10</v>
      </c>
      <c r="F378">
        <v>2</v>
      </c>
      <c r="G378" s="3">
        <v>1.48</v>
      </c>
      <c r="H378" s="3">
        <f>G378-1.164</f>
        <v>0.31600000000000006</v>
      </c>
      <c r="I378" s="5" t="s">
        <v>74</v>
      </c>
    </row>
    <row r="379" spans="1:9">
      <c r="A379">
        <v>378</v>
      </c>
      <c r="B379" t="s">
        <v>23</v>
      </c>
      <c r="C379" t="str">
        <f>VLOOKUP(B379,'Ps strains + g.types'!$A$2:$C$20,3,FALSE)</f>
        <v>Ps1</v>
      </c>
      <c r="D379" t="s">
        <v>54</v>
      </c>
      <c r="E379">
        <v>10</v>
      </c>
      <c r="F379">
        <v>3</v>
      </c>
      <c r="G379" s="3">
        <v>1.643</v>
      </c>
      <c r="H379" s="3">
        <f>G379-1.164</f>
        <v>0.47900000000000009</v>
      </c>
      <c r="I379" s="5" t="s">
        <v>74</v>
      </c>
    </row>
    <row r="380" spans="1:9">
      <c r="A380">
        <v>379</v>
      </c>
      <c r="B380" t="s">
        <v>24</v>
      </c>
      <c r="C380" t="str">
        <f>VLOOKUP(B380,'Ps strains + g.types'!$A$2:$C$20,3,FALSE)</f>
        <v>Ps2</v>
      </c>
      <c r="D380" t="s">
        <v>54</v>
      </c>
      <c r="E380">
        <v>1</v>
      </c>
      <c r="F380">
        <v>1</v>
      </c>
      <c r="G380" s="3">
        <v>0.82899999999999996</v>
      </c>
      <c r="H380" s="3">
        <f>G380-0.888</f>
        <v>-5.9000000000000052E-2</v>
      </c>
      <c r="I380" s="5" t="s">
        <v>74</v>
      </c>
    </row>
    <row r="381" spans="1:9">
      <c r="A381">
        <v>380</v>
      </c>
      <c r="B381" t="s">
        <v>24</v>
      </c>
      <c r="C381" t="str">
        <f>VLOOKUP(B381,'Ps strains + g.types'!$A$2:$C$20,3,FALSE)</f>
        <v>Ps2</v>
      </c>
      <c r="D381" t="s">
        <v>54</v>
      </c>
      <c r="E381">
        <v>1</v>
      </c>
      <c r="F381">
        <v>2</v>
      </c>
      <c r="G381" s="3">
        <v>0.45200000000000001</v>
      </c>
      <c r="H381" s="3">
        <f>G381-0.888</f>
        <v>-0.436</v>
      </c>
      <c r="I381" s="5" t="s">
        <v>74</v>
      </c>
    </row>
    <row r="382" spans="1:9">
      <c r="A382">
        <v>381</v>
      </c>
      <c r="B382" t="s">
        <v>24</v>
      </c>
      <c r="C382" t="str">
        <f>VLOOKUP(B382,'Ps strains + g.types'!$A$2:$C$20,3,FALSE)</f>
        <v>Ps2</v>
      </c>
      <c r="D382" t="s">
        <v>54</v>
      </c>
      <c r="E382">
        <v>1</v>
      </c>
      <c r="F382">
        <v>3</v>
      </c>
      <c r="G382" s="3">
        <v>0.625</v>
      </c>
      <c r="H382" s="3">
        <f>G382-0.888</f>
        <v>-0.26300000000000001</v>
      </c>
      <c r="I382" s="5" t="s">
        <v>74</v>
      </c>
    </row>
    <row r="383" spans="1:9">
      <c r="A383">
        <v>382</v>
      </c>
      <c r="B383" t="s">
        <v>24</v>
      </c>
      <c r="C383" t="str">
        <f>VLOOKUP(B383,'Ps strains + g.types'!$A$2:$C$20,3,FALSE)</f>
        <v>Ps2</v>
      </c>
      <c r="D383" t="s">
        <v>54</v>
      </c>
      <c r="E383">
        <v>2</v>
      </c>
      <c r="F383">
        <v>1</v>
      </c>
      <c r="G383" s="3">
        <v>0.58299999999999996</v>
      </c>
      <c r="H383" s="3">
        <f>G383-1.12033333333333</f>
        <v>-0.53733333333333011</v>
      </c>
      <c r="I383" s="5" t="s">
        <v>74</v>
      </c>
    </row>
    <row r="384" spans="1:9">
      <c r="A384">
        <v>383</v>
      </c>
      <c r="B384" t="s">
        <v>24</v>
      </c>
      <c r="C384" t="str">
        <f>VLOOKUP(B384,'Ps strains + g.types'!$A$2:$C$20,3,FALSE)</f>
        <v>Ps2</v>
      </c>
      <c r="D384" t="s">
        <v>54</v>
      </c>
      <c r="E384">
        <v>2</v>
      </c>
      <c r="F384">
        <v>2</v>
      </c>
      <c r="G384" s="3">
        <v>0.67600000000000005</v>
      </c>
      <c r="H384" s="3">
        <f>G384-1.12033333333333</f>
        <v>-0.44433333333333003</v>
      </c>
      <c r="I384" s="5" t="s">
        <v>74</v>
      </c>
    </row>
    <row r="385" spans="1:9">
      <c r="A385">
        <v>384</v>
      </c>
      <c r="B385" t="s">
        <v>24</v>
      </c>
      <c r="C385" t="str">
        <f>VLOOKUP(B385,'Ps strains + g.types'!$A$2:$C$20,3,FALSE)</f>
        <v>Ps2</v>
      </c>
      <c r="D385" t="s">
        <v>54</v>
      </c>
      <c r="E385">
        <v>2</v>
      </c>
      <c r="F385">
        <v>3</v>
      </c>
      <c r="G385" s="3">
        <v>0.43099999999999999</v>
      </c>
      <c r="H385" s="3">
        <f>G385-1.12033333333333</f>
        <v>-0.68933333333333002</v>
      </c>
      <c r="I385" s="5" t="s">
        <v>75</v>
      </c>
    </row>
    <row r="386" spans="1:9">
      <c r="A386">
        <v>385</v>
      </c>
      <c r="B386" t="s">
        <v>24</v>
      </c>
      <c r="C386" t="str">
        <f>VLOOKUP(B386,'Ps strains + g.types'!$A$2:$C$20,3,FALSE)</f>
        <v>Ps2</v>
      </c>
      <c r="D386" t="s">
        <v>54</v>
      </c>
      <c r="E386">
        <v>3</v>
      </c>
      <c r="F386">
        <v>1</v>
      </c>
      <c r="G386" s="3">
        <v>0.496</v>
      </c>
      <c r="H386" s="3">
        <f>G386-1.35366666666667</f>
        <v>-0.85766666666666991</v>
      </c>
      <c r="I386" s="5" t="s">
        <v>74</v>
      </c>
    </row>
    <row r="387" spans="1:9">
      <c r="A387">
        <v>386</v>
      </c>
      <c r="B387" t="s">
        <v>24</v>
      </c>
      <c r="C387" t="str">
        <f>VLOOKUP(B387,'Ps strains + g.types'!$A$2:$C$20,3,FALSE)</f>
        <v>Ps2</v>
      </c>
      <c r="D387" t="s">
        <v>54</v>
      </c>
      <c r="E387">
        <v>3</v>
      </c>
      <c r="F387">
        <v>2</v>
      </c>
      <c r="G387" s="3">
        <v>0.85799999999999998</v>
      </c>
      <c r="H387" s="3">
        <f>G387-1.35366666666667</f>
        <v>-0.49566666666666992</v>
      </c>
      <c r="I387" s="5" t="s">
        <v>75</v>
      </c>
    </row>
    <row r="388" spans="1:9">
      <c r="A388">
        <v>387</v>
      </c>
      <c r="B388" t="s">
        <v>24</v>
      </c>
      <c r="C388" t="str">
        <f>VLOOKUP(B388,'Ps strains + g.types'!$A$2:$C$20,3,FALSE)</f>
        <v>Ps2</v>
      </c>
      <c r="D388" t="s">
        <v>54</v>
      </c>
      <c r="E388">
        <v>3</v>
      </c>
      <c r="F388">
        <v>3</v>
      </c>
      <c r="G388" s="3">
        <v>0.86699999999999999</v>
      </c>
      <c r="H388" s="3">
        <f>G388-1.35366666666667</f>
        <v>-0.48666666666666991</v>
      </c>
      <c r="I388" s="5" t="s">
        <v>75</v>
      </c>
    </row>
    <row r="389" spans="1:9">
      <c r="A389">
        <v>388</v>
      </c>
      <c r="B389" t="s">
        <v>24</v>
      </c>
      <c r="C389" t="str">
        <f>VLOOKUP(B389,'Ps strains + g.types'!$A$2:$C$20,3,FALSE)</f>
        <v>Ps2</v>
      </c>
      <c r="D389" t="s">
        <v>54</v>
      </c>
      <c r="E389">
        <v>5</v>
      </c>
      <c r="F389">
        <v>1</v>
      </c>
      <c r="G389" s="3">
        <v>0.61099999999999999</v>
      </c>
      <c r="H389" s="3">
        <f>G389-1.206</f>
        <v>-0.59499999999999997</v>
      </c>
      <c r="I389" s="5" t="s">
        <v>74</v>
      </c>
    </row>
    <row r="390" spans="1:9">
      <c r="A390">
        <v>389</v>
      </c>
      <c r="B390" t="s">
        <v>24</v>
      </c>
      <c r="C390" t="str">
        <f>VLOOKUP(B390,'Ps strains + g.types'!$A$2:$C$20,3,FALSE)</f>
        <v>Ps2</v>
      </c>
      <c r="D390" t="s">
        <v>54</v>
      </c>
      <c r="E390">
        <v>5</v>
      </c>
      <c r="F390">
        <v>2</v>
      </c>
      <c r="G390" s="3">
        <v>0.51100000000000001</v>
      </c>
      <c r="H390" s="3">
        <f>G390-1.206</f>
        <v>-0.69499999999999995</v>
      </c>
      <c r="I390" s="5" t="s">
        <v>75</v>
      </c>
    </row>
    <row r="391" spans="1:9">
      <c r="A391">
        <v>390</v>
      </c>
      <c r="B391" t="s">
        <v>24</v>
      </c>
      <c r="C391" t="str">
        <f>VLOOKUP(B391,'Ps strains + g.types'!$A$2:$C$20,3,FALSE)</f>
        <v>Ps2</v>
      </c>
      <c r="D391" t="s">
        <v>54</v>
      </c>
      <c r="E391">
        <v>5</v>
      </c>
      <c r="F391">
        <v>3</v>
      </c>
      <c r="G391" s="3">
        <v>0.47399999999999998</v>
      </c>
      <c r="H391" s="3">
        <f>G391-1.206</f>
        <v>-0.73199999999999998</v>
      </c>
      <c r="I391" s="5" t="s">
        <v>75</v>
      </c>
    </row>
    <row r="392" spans="1:9">
      <c r="A392">
        <v>391</v>
      </c>
      <c r="B392" t="s">
        <v>24</v>
      </c>
      <c r="C392" t="str">
        <f>VLOOKUP(B392,'Ps strains + g.types'!$A$2:$C$20,3,FALSE)</f>
        <v>Ps2</v>
      </c>
      <c r="D392" t="s">
        <v>54</v>
      </c>
      <c r="E392">
        <v>6</v>
      </c>
      <c r="F392">
        <v>1</v>
      </c>
      <c r="G392" s="3">
        <v>0.77400000000000002</v>
      </c>
      <c r="H392" s="3">
        <f>G392-0.944</f>
        <v>-0.16999999999999993</v>
      </c>
      <c r="I392" s="5" t="s">
        <v>74</v>
      </c>
    </row>
    <row r="393" spans="1:9">
      <c r="A393">
        <v>392</v>
      </c>
      <c r="B393" t="s">
        <v>24</v>
      </c>
      <c r="C393" t="str">
        <f>VLOOKUP(B393,'Ps strains + g.types'!$A$2:$C$20,3,FALSE)</f>
        <v>Ps2</v>
      </c>
      <c r="D393" t="s">
        <v>54</v>
      </c>
      <c r="E393">
        <v>6</v>
      </c>
      <c r="F393">
        <v>2</v>
      </c>
      <c r="G393" s="3">
        <v>0.68600000000000005</v>
      </c>
      <c r="H393" s="3">
        <f>G393-0.944</f>
        <v>-0.2579999999999999</v>
      </c>
      <c r="I393" s="5" t="s">
        <v>74</v>
      </c>
    </row>
    <row r="394" spans="1:9">
      <c r="A394">
        <v>393</v>
      </c>
      <c r="B394" t="s">
        <v>24</v>
      </c>
      <c r="C394" t="str">
        <f>VLOOKUP(B394,'Ps strains + g.types'!$A$2:$C$20,3,FALSE)</f>
        <v>Ps2</v>
      </c>
      <c r="D394" t="s">
        <v>54</v>
      </c>
      <c r="E394">
        <v>6</v>
      </c>
      <c r="F394">
        <v>3</v>
      </c>
      <c r="G394" s="3">
        <v>0.84099999999999997</v>
      </c>
      <c r="H394" s="3">
        <f>G394-0.944</f>
        <v>-0.10299999999999998</v>
      </c>
      <c r="I394" s="5" t="s">
        <v>74</v>
      </c>
    </row>
    <row r="395" spans="1:9">
      <c r="A395">
        <v>394</v>
      </c>
      <c r="B395" t="s">
        <v>24</v>
      </c>
      <c r="C395" t="str">
        <f>VLOOKUP(B395,'Ps strains + g.types'!$A$2:$C$20,3,FALSE)</f>
        <v>Ps2</v>
      </c>
      <c r="D395" t="s">
        <v>54</v>
      </c>
      <c r="E395">
        <v>7</v>
      </c>
      <c r="F395">
        <v>1</v>
      </c>
      <c r="G395" s="3">
        <v>0.49299999999999999</v>
      </c>
      <c r="H395" s="3">
        <f>G395-0.799333333333333</f>
        <v>-0.30633333333333301</v>
      </c>
      <c r="I395" s="5" t="s">
        <v>74</v>
      </c>
    </row>
    <row r="396" spans="1:9">
      <c r="A396">
        <v>395</v>
      </c>
      <c r="B396" t="s">
        <v>24</v>
      </c>
      <c r="C396" t="str">
        <f>VLOOKUP(B396,'Ps strains + g.types'!$A$2:$C$20,3,FALSE)</f>
        <v>Ps2</v>
      </c>
      <c r="D396" t="s">
        <v>54</v>
      </c>
      <c r="E396">
        <v>7</v>
      </c>
      <c r="F396">
        <v>2</v>
      </c>
      <c r="G396" s="3">
        <v>0.36499999999999999</v>
      </c>
      <c r="H396" s="3">
        <f>G396-0.799333333333333</f>
        <v>-0.43433333333333302</v>
      </c>
      <c r="I396" s="5" t="s">
        <v>74</v>
      </c>
    </row>
    <row r="397" spans="1:9">
      <c r="A397">
        <v>396</v>
      </c>
      <c r="B397" t="s">
        <v>24</v>
      </c>
      <c r="C397" t="str">
        <f>VLOOKUP(B397,'Ps strains + g.types'!$A$2:$C$20,3,FALSE)</f>
        <v>Ps2</v>
      </c>
      <c r="D397" t="s">
        <v>54</v>
      </c>
      <c r="E397">
        <v>7</v>
      </c>
      <c r="F397">
        <v>3</v>
      </c>
      <c r="G397" s="3">
        <v>0.38700000000000001</v>
      </c>
      <c r="H397" s="3">
        <f>G397-0.799333333333333</f>
        <v>-0.412333333333333</v>
      </c>
      <c r="I397" s="5" t="s">
        <v>74</v>
      </c>
    </row>
    <row r="398" spans="1:9">
      <c r="A398">
        <v>397</v>
      </c>
      <c r="B398" t="s">
        <v>24</v>
      </c>
      <c r="C398" t="str">
        <f>VLOOKUP(B398,'Ps strains + g.types'!$A$2:$C$20,3,FALSE)</f>
        <v>Ps2</v>
      </c>
      <c r="D398" t="s">
        <v>54</v>
      </c>
      <c r="E398">
        <v>8</v>
      </c>
      <c r="F398">
        <v>1</v>
      </c>
      <c r="G398" s="3">
        <v>0.746</v>
      </c>
      <c r="H398" s="3">
        <f>G398-0.886</f>
        <v>-0.14000000000000001</v>
      </c>
      <c r="I398" s="5" t="s">
        <v>75</v>
      </c>
    </row>
    <row r="399" spans="1:9">
      <c r="A399">
        <v>398</v>
      </c>
      <c r="B399" t="s">
        <v>24</v>
      </c>
      <c r="C399" t="str">
        <f>VLOOKUP(B399,'Ps strains + g.types'!$A$2:$C$20,3,FALSE)</f>
        <v>Ps2</v>
      </c>
      <c r="D399" t="s">
        <v>54</v>
      </c>
      <c r="E399">
        <v>8</v>
      </c>
      <c r="F399">
        <v>2</v>
      </c>
      <c r="G399" s="3">
        <v>0.55300000000000005</v>
      </c>
      <c r="H399" s="3">
        <f>G399-0.886</f>
        <v>-0.33299999999999996</v>
      </c>
      <c r="I399" s="5" t="s">
        <v>75</v>
      </c>
    </row>
    <row r="400" spans="1:9">
      <c r="A400">
        <v>399</v>
      </c>
      <c r="B400" t="s">
        <v>24</v>
      </c>
      <c r="C400" t="str">
        <f>VLOOKUP(B400,'Ps strains + g.types'!$A$2:$C$20,3,FALSE)</f>
        <v>Ps2</v>
      </c>
      <c r="D400" t="s">
        <v>54</v>
      </c>
      <c r="E400">
        <v>8</v>
      </c>
      <c r="F400">
        <v>3</v>
      </c>
      <c r="G400" s="3">
        <v>0.60899999999999999</v>
      </c>
      <c r="H400" s="3">
        <f>G400-0.886</f>
        <v>-0.27700000000000002</v>
      </c>
      <c r="I400" s="5" t="s">
        <v>75</v>
      </c>
    </row>
    <row r="401" spans="1:9">
      <c r="A401">
        <v>400</v>
      </c>
      <c r="B401" t="s">
        <v>24</v>
      </c>
      <c r="C401" t="str">
        <f>VLOOKUP(B401,'Ps strains + g.types'!$A$2:$C$20,3,FALSE)</f>
        <v>Ps2</v>
      </c>
      <c r="D401" t="s">
        <v>54</v>
      </c>
      <c r="E401">
        <v>9</v>
      </c>
      <c r="F401">
        <v>1</v>
      </c>
      <c r="G401" s="3">
        <v>1.119</v>
      </c>
      <c r="H401" s="3">
        <f>G401-1.10566666666667</f>
        <v>1.3333333333330089E-2</v>
      </c>
      <c r="I401" s="5" t="s">
        <v>74</v>
      </c>
    </row>
    <row r="402" spans="1:9">
      <c r="A402">
        <v>401</v>
      </c>
      <c r="B402" t="s">
        <v>24</v>
      </c>
      <c r="C402" t="str">
        <f>VLOOKUP(B402,'Ps strains + g.types'!$A$2:$C$20,3,FALSE)</f>
        <v>Ps2</v>
      </c>
      <c r="D402" t="s">
        <v>54</v>
      </c>
      <c r="E402">
        <v>9</v>
      </c>
      <c r="F402">
        <v>2</v>
      </c>
      <c r="G402" s="3">
        <v>0.69199999999999995</v>
      </c>
      <c r="H402" s="3">
        <f>G402-1.10566666666667</f>
        <v>-0.41366666666666996</v>
      </c>
      <c r="I402" s="5" t="s">
        <v>74</v>
      </c>
    </row>
    <row r="403" spans="1:9">
      <c r="A403">
        <v>402</v>
      </c>
      <c r="B403" t="s">
        <v>24</v>
      </c>
      <c r="C403" t="str">
        <f>VLOOKUP(B403,'Ps strains + g.types'!$A$2:$C$20,3,FALSE)</f>
        <v>Ps2</v>
      </c>
      <c r="D403" t="s">
        <v>54</v>
      </c>
      <c r="E403">
        <v>9</v>
      </c>
      <c r="F403">
        <v>3</v>
      </c>
      <c r="G403" s="3">
        <v>0.73899999999999999</v>
      </c>
      <c r="H403" s="3">
        <f>G403-1.10566666666667</f>
        <v>-0.36666666666666992</v>
      </c>
      <c r="I403" s="5" t="s">
        <v>74</v>
      </c>
    </row>
    <row r="404" spans="1:9">
      <c r="A404">
        <v>403</v>
      </c>
      <c r="B404" t="s">
        <v>24</v>
      </c>
      <c r="C404" t="str">
        <f>VLOOKUP(B404,'Ps strains + g.types'!$A$2:$C$20,3,FALSE)</f>
        <v>Ps2</v>
      </c>
      <c r="D404" t="s">
        <v>54</v>
      </c>
      <c r="E404">
        <v>10</v>
      </c>
      <c r="F404">
        <v>1</v>
      </c>
      <c r="G404" s="3">
        <v>1.1619999999999999</v>
      </c>
      <c r="H404" s="3">
        <f>G404-1.164</f>
        <v>-2.0000000000000018E-3</v>
      </c>
      <c r="I404" s="5" t="s">
        <v>74</v>
      </c>
    </row>
    <row r="405" spans="1:9">
      <c r="A405">
        <v>404</v>
      </c>
      <c r="B405" t="s">
        <v>24</v>
      </c>
      <c r="C405" t="str">
        <f>VLOOKUP(B405,'Ps strains + g.types'!$A$2:$C$20,3,FALSE)</f>
        <v>Ps2</v>
      </c>
      <c r="D405" t="s">
        <v>54</v>
      </c>
      <c r="E405">
        <v>10</v>
      </c>
      <c r="F405">
        <v>2</v>
      </c>
      <c r="G405" s="3">
        <v>1.008</v>
      </c>
      <c r="H405" s="3">
        <f>G405-1.164</f>
        <v>-0.15599999999999992</v>
      </c>
      <c r="I405" s="5" t="s">
        <v>74</v>
      </c>
    </row>
    <row r="406" spans="1:9">
      <c r="A406">
        <v>405</v>
      </c>
      <c r="B406" t="s">
        <v>24</v>
      </c>
      <c r="C406" t="str">
        <f>VLOOKUP(B406,'Ps strains + g.types'!$A$2:$C$20,3,FALSE)</f>
        <v>Ps2</v>
      </c>
      <c r="D406" t="s">
        <v>54</v>
      </c>
      <c r="E406">
        <v>10</v>
      </c>
      <c r="F406">
        <v>3</v>
      </c>
      <c r="G406" s="3">
        <v>1.248</v>
      </c>
      <c r="H406" s="3">
        <f>G406-1.164</f>
        <v>8.4000000000000075E-2</v>
      </c>
      <c r="I406" s="5" t="s">
        <v>74</v>
      </c>
    </row>
    <row r="407" spans="1:9">
      <c r="A407">
        <v>406</v>
      </c>
      <c r="B407" t="s">
        <v>25</v>
      </c>
      <c r="C407" t="str">
        <f>VLOOKUP(B407,'Ps strains + g.types'!$A$2:$C$20,3,FALSE)</f>
        <v>Ps1</v>
      </c>
      <c r="D407" t="s">
        <v>54</v>
      </c>
      <c r="E407">
        <v>1</v>
      </c>
      <c r="F407">
        <v>1</v>
      </c>
      <c r="G407" s="3">
        <v>0.504</v>
      </c>
      <c r="H407" s="3">
        <f>G407-0.888</f>
        <v>-0.38400000000000001</v>
      </c>
      <c r="I407" s="5" t="s">
        <v>74</v>
      </c>
    </row>
    <row r="408" spans="1:9">
      <c r="A408">
        <v>407</v>
      </c>
      <c r="B408" t="s">
        <v>25</v>
      </c>
      <c r="C408" t="str">
        <f>VLOOKUP(B408,'Ps strains + g.types'!$A$2:$C$20,3,FALSE)</f>
        <v>Ps1</v>
      </c>
      <c r="D408" t="s">
        <v>54</v>
      </c>
      <c r="E408">
        <v>1</v>
      </c>
      <c r="F408">
        <v>2</v>
      </c>
      <c r="G408" s="3">
        <v>0.64900000000000002</v>
      </c>
      <c r="H408" s="3">
        <f>G408-0.888</f>
        <v>-0.23899999999999999</v>
      </c>
      <c r="I408" s="5" t="s">
        <v>74</v>
      </c>
    </row>
    <row r="409" spans="1:9">
      <c r="A409">
        <v>408</v>
      </c>
      <c r="B409" t="s">
        <v>25</v>
      </c>
      <c r="C409" t="str">
        <f>VLOOKUP(B409,'Ps strains + g.types'!$A$2:$C$20,3,FALSE)</f>
        <v>Ps1</v>
      </c>
      <c r="D409" t="s">
        <v>54</v>
      </c>
      <c r="E409">
        <v>1</v>
      </c>
      <c r="F409">
        <v>3</v>
      </c>
      <c r="G409" s="3">
        <v>1.042</v>
      </c>
      <c r="H409" s="3">
        <f>G409-0.888</f>
        <v>0.15400000000000003</v>
      </c>
      <c r="I409" s="5" t="s">
        <v>74</v>
      </c>
    </row>
    <row r="410" spans="1:9">
      <c r="A410">
        <v>409</v>
      </c>
      <c r="B410" t="s">
        <v>25</v>
      </c>
      <c r="C410" t="str">
        <f>VLOOKUP(B410,'Ps strains + g.types'!$A$2:$C$20,3,FALSE)</f>
        <v>Ps1</v>
      </c>
      <c r="D410" t="s">
        <v>54</v>
      </c>
      <c r="E410">
        <v>2</v>
      </c>
      <c r="F410">
        <v>1</v>
      </c>
      <c r="G410" s="3">
        <v>0.64300000000000002</v>
      </c>
      <c r="H410" s="3">
        <f>G410-1.12033333333333</f>
        <v>-0.47733333333333006</v>
      </c>
      <c r="I410" s="5" t="s">
        <v>74</v>
      </c>
    </row>
    <row r="411" spans="1:9">
      <c r="A411">
        <v>410</v>
      </c>
      <c r="B411" t="s">
        <v>25</v>
      </c>
      <c r="C411" t="str">
        <f>VLOOKUP(B411,'Ps strains + g.types'!$A$2:$C$20,3,FALSE)</f>
        <v>Ps1</v>
      </c>
      <c r="D411" t="s">
        <v>54</v>
      </c>
      <c r="E411">
        <v>2</v>
      </c>
      <c r="F411">
        <v>2</v>
      </c>
      <c r="G411" s="3">
        <v>0.93700000000000006</v>
      </c>
      <c r="H411" s="3">
        <f>G411-1.12033333333333</f>
        <v>-0.18333333333333002</v>
      </c>
      <c r="I411" s="5" t="s">
        <v>74</v>
      </c>
    </row>
    <row r="412" spans="1:9">
      <c r="A412">
        <v>411</v>
      </c>
      <c r="B412" t="s">
        <v>25</v>
      </c>
      <c r="C412" t="str">
        <f>VLOOKUP(B412,'Ps strains + g.types'!$A$2:$C$20,3,FALSE)</f>
        <v>Ps1</v>
      </c>
      <c r="D412" t="s">
        <v>54</v>
      </c>
      <c r="E412">
        <v>2</v>
      </c>
      <c r="F412">
        <v>3</v>
      </c>
      <c r="G412" s="3">
        <v>0.61399999999999999</v>
      </c>
      <c r="H412" s="3">
        <f>G412-1.12033333333333</f>
        <v>-0.50633333333333008</v>
      </c>
      <c r="I412" s="5" t="s">
        <v>74</v>
      </c>
    </row>
    <row r="413" spans="1:9">
      <c r="A413">
        <v>412</v>
      </c>
      <c r="B413" t="s">
        <v>25</v>
      </c>
      <c r="C413" t="str">
        <f>VLOOKUP(B413,'Ps strains + g.types'!$A$2:$C$20,3,FALSE)</f>
        <v>Ps1</v>
      </c>
      <c r="D413" t="s">
        <v>54</v>
      </c>
      <c r="E413">
        <v>3</v>
      </c>
      <c r="F413">
        <v>1</v>
      </c>
      <c r="G413" s="3">
        <v>0.57299999999999995</v>
      </c>
      <c r="H413" s="3">
        <f>G413-1.35366666666667</f>
        <v>-0.78066666666666995</v>
      </c>
      <c r="I413" s="5" t="s">
        <v>74</v>
      </c>
    </row>
    <row r="414" spans="1:9">
      <c r="A414">
        <v>413</v>
      </c>
      <c r="B414" t="s">
        <v>25</v>
      </c>
      <c r="C414" t="str">
        <f>VLOOKUP(B414,'Ps strains + g.types'!$A$2:$C$20,3,FALSE)</f>
        <v>Ps1</v>
      </c>
      <c r="D414" t="s">
        <v>54</v>
      </c>
      <c r="E414">
        <v>3</v>
      </c>
      <c r="F414">
        <v>2</v>
      </c>
      <c r="G414" s="3">
        <v>0.72599999999999998</v>
      </c>
      <c r="H414" s="3">
        <f>G414-1.35366666666667</f>
        <v>-0.62766666666666993</v>
      </c>
      <c r="I414" s="5" t="s">
        <v>74</v>
      </c>
    </row>
    <row r="415" spans="1:9">
      <c r="A415">
        <v>414</v>
      </c>
      <c r="B415" t="s">
        <v>25</v>
      </c>
      <c r="C415" t="str">
        <f>VLOOKUP(B415,'Ps strains + g.types'!$A$2:$C$20,3,FALSE)</f>
        <v>Ps1</v>
      </c>
      <c r="D415" t="s">
        <v>54</v>
      </c>
      <c r="E415">
        <v>3</v>
      </c>
      <c r="F415">
        <v>3</v>
      </c>
      <c r="G415" s="3">
        <v>0.52800000000000002</v>
      </c>
      <c r="H415" s="3">
        <f>G415-1.35366666666667</f>
        <v>-0.82566666666666988</v>
      </c>
      <c r="I415" s="5" t="s">
        <v>74</v>
      </c>
    </row>
    <row r="416" spans="1:9">
      <c r="A416">
        <v>415</v>
      </c>
      <c r="B416" t="s">
        <v>25</v>
      </c>
      <c r="C416" t="str">
        <f>VLOOKUP(B416,'Ps strains + g.types'!$A$2:$C$20,3,FALSE)</f>
        <v>Ps1</v>
      </c>
      <c r="D416" t="s">
        <v>54</v>
      </c>
      <c r="E416">
        <v>5</v>
      </c>
      <c r="F416">
        <v>1</v>
      </c>
      <c r="G416" s="3">
        <v>0.80300000000000005</v>
      </c>
      <c r="H416" s="3">
        <f>G416-1.206</f>
        <v>-0.40299999999999991</v>
      </c>
      <c r="I416" s="5" t="s">
        <v>74</v>
      </c>
    </row>
    <row r="417" spans="1:9">
      <c r="A417">
        <v>416</v>
      </c>
      <c r="B417" t="s">
        <v>25</v>
      </c>
      <c r="C417" t="str">
        <f>VLOOKUP(B417,'Ps strains + g.types'!$A$2:$C$20,3,FALSE)</f>
        <v>Ps1</v>
      </c>
      <c r="D417" t="s">
        <v>54</v>
      </c>
      <c r="E417">
        <v>5</v>
      </c>
      <c r="F417">
        <v>2</v>
      </c>
      <c r="G417" s="3">
        <v>0.80800000000000005</v>
      </c>
      <c r="H417" s="3">
        <f>G417-1.206</f>
        <v>-0.39799999999999991</v>
      </c>
      <c r="I417" s="5" t="s">
        <v>74</v>
      </c>
    </row>
    <row r="418" spans="1:9">
      <c r="A418">
        <v>417</v>
      </c>
      <c r="B418" t="s">
        <v>25</v>
      </c>
      <c r="C418" t="str">
        <f>VLOOKUP(B418,'Ps strains + g.types'!$A$2:$C$20,3,FALSE)</f>
        <v>Ps1</v>
      </c>
      <c r="D418" t="s">
        <v>54</v>
      </c>
      <c r="E418">
        <v>5</v>
      </c>
      <c r="F418">
        <v>3</v>
      </c>
      <c r="G418" s="3">
        <v>0.86599999999999999</v>
      </c>
      <c r="H418" s="3">
        <f>G418-1.206</f>
        <v>-0.33999999999999997</v>
      </c>
      <c r="I418" s="5" t="s">
        <v>74</v>
      </c>
    </row>
    <row r="419" spans="1:9">
      <c r="A419">
        <v>418</v>
      </c>
      <c r="B419" t="s">
        <v>25</v>
      </c>
      <c r="C419" t="str">
        <f>VLOOKUP(B419,'Ps strains + g.types'!$A$2:$C$20,3,FALSE)</f>
        <v>Ps1</v>
      </c>
      <c r="D419" t="s">
        <v>54</v>
      </c>
      <c r="E419">
        <v>6</v>
      </c>
      <c r="F419">
        <v>1</v>
      </c>
      <c r="G419" s="3">
        <v>0.745</v>
      </c>
      <c r="H419" s="3">
        <f>G419-0.944</f>
        <v>-0.19899999999999995</v>
      </c>
      <c r="I419" s="5" t="s">
        <v>74</v>
      </c>
    </row>
    <row r="420" spans="1:9">
      <c r="A420">
        <v>419</v>
      </c>
      <c r="B420" t="s">
        <v>25</v>
      </c>
      <c r="C420" t="str">
        <f>VLOOKUP(B420,'Ps strains + g.types'!$A$2:$C$20,3,FALSE)</f>
        <v>Ps1</v>
      </c>
      <c r="D420" t="s">
        <v>54</v>
      </c>
      <c r="E420">
        <v>6</v>
      </c>
      <c r="F420">
        <v>2</v>
      </c>
      <c r="G420" s="3">
        <v>0.64400000000000002</v>
      </c>
      <c r="H420" s="3">
        <f>G420-0.944</f>
        <v>-0.29999999999999993</v>
      </c>
      <c r="I420" s="5" t="s">
        <v>74</v>
      </c>
    </row>
    <row r="421" spans="1:9">
      <c r="A421">
        <v>420</v>
      </c>
      <c r="B421" t="s">
        <v>25</v>
      </c>
      <c r="C421" t="str">
        <f>VLOOKUP(B421,'Ps strains + g.types'!$A$2:$C$20,3,FALSE)</f>
        <v>Ps1</v>
      </c>
      <c r="D421" t="s">
        <v>54</v>
      </c>
      <c r="E421">
        <v>6</v>
      </c>
      <c r="F421">
        <v>3</v>
      </c>
      <c r="G421" s="3">
        <v>0.58699999999999997</v>
      </c>
      <c r="H421" s="3">
        <f>G421-0.944</f>
        <v>-0.35699999999999998</v>
      </c>
      <c r="I421" s="5" t="s">
        <v>74</v>
      </c>
    </row>
    <row r="422" spans="1:9">
      <c r="A422">
        <v>421</v>
      </c>
      <c r="B422" t="s">
        <v>25</v>
      </c>
      <c r="C422" t="str">
        <f>VLOOKUP(B422,'Ps strains + g.types'!$A$2:$C$20,3,FALSE)</f>
        <v>Ps1</v>
      </c>
      <c r="D422" t="s">
        <v>54</v>
      </c>
      <c r="E422">
        <v>7</v>
      </c>
      <c r="F422">
        <v>1</v>
      </c>
      <c r="G422" s="3">
        <v>0.66800000000000004</v>
      </c>
      <c r="H422" s="3">
        <f>G422-0.799333333333333</f>
        <v>-0.13133333333333297</v>
      </c>
      <c r="I422" s="5" t="s">
        <v>74</v>
      </c>
    </row>
    <row r="423" spans="1:9">
      <c r="A423">
        <v>422</v>
      </c>
      <c r="B423" t="s">
        <v>25</v>
      </c>
      <c r="C423" t="str">
        <f>VLOOKUP(B423,'Ps strains + g.types'!$A$2:$C$20,3,FALSE)</f>
        <v>Ps1</v>
      </c>
      <c r="D423" t="s">
        <v>54</v>
      </c>
      <c r="E423">
        <v>7</v>
      </c>
      <c r="F423">
        <v>2</v>
      </c>
      <c r="G423" s="3">
        <v>0.56100000000000005</v>
      </c>
      <c r="H423" s="3">
        <f>G423-0.799333333333333</f>
        <v>-0.23833333333333295</v>
      </c>
      <c r="I423" s="5" t="s">
        <v>74</v>
      </c>
    </row>
    <row r="424" spans="1:9">
      <c r="A424">
        <v>423</v>
      </c>
      <c r="B424" t="s">
        <v>25</v>
      </c>
      <c r="C424" t="str">
        <f>VLOOKUP(B424,'Ps strains + g.types'!$A$2:$C$20,3,FALSE)</f>
        <v>Ps1</v>
      </c>
      <c r="D424" t="s">
        <v>54</v>
      </c>
      <c r="E424">
        <v>7</v>
      </c>
      <c r="F424">
        <v>3</v>
      </c>
      <c r="G424" s="3">
        <v>0.52700000000000002</v>
      </c>
      <c r="H424" s="3">
        <f>G424-0.799333333333333</f>
        <v>-0.27233333333333298</v>
      </c>
      <c r="I424" s="5" t="s">
        <v>74</v>
      </c>
    </row>
    <row r="425" spans="1:9">
      <c r="A425">
        <v>424</v>
      </c>
      <c r="B425" t="s">
        <v>25</v>
      </c>
      <c r="C425" t="str">
        <f>VLOOKUP(B425,'Ps strains + g.types'!$A$2:$C$20,3,FALSE)</f>
        <v>Ps1</v>
      </c>
      <c r="D425" t="s">
        <v>54</v>
      </c>
      <c r="E425">
        <v>8</v>
      </c>
      <c r="F425">
        <v>1</v>
      </c>
      <c r="G425" s="3">
        <v>0.47</v>
      </c>
      <c r="H425" s="3">
        <f>G425-0.886</f>
        <v>-0.41600000000000004</v>
      </c>
      <c r="I425" s="5" t="s">
        <v>74</v>
      </c>
    </row>
    <row r="426" spans="1:9">
      <c r="A426">
        <v>425</v>
      </c>
      <c r="B426" t="s">
        <v>25</v>
      </c>
      <c r="C426" t="str">
        <f>VLOOKUP(B426,'Ps strains + g.types'!$A$2:$C$20,3,FALSE)</f>
        <v>Ps1</v>
      </c>
      <c r="D426" t="s">
        <v>54</v>
      </c>
      <c r="E426">
        <v>8</v>
      </c>
      <c r="F426">
        <v>2</v>
      </c>
      <c r="G426" s="3">
        <v>0.56100000000000005</v>
      </c>
      <c r="H426" s="3">
        <f>G426-0.886</f>
        <v>-0.32499999999999996</v>
      </c>
      <c r="I426" s="5" t="s">
        <v>74</v>
      </c>
    </row>
    <row r="427" spans="1:9">
      <c r="A427">
        <v>426</v>
      </c>
      <c r="B427" t="s">
        <v>25</v>
      </c>
      <c r="C427" t="str">
        <f>VLOOKUP(B427,'Ps strains + g.types'!$A$2:$C$20,3,FALSE)</f>
        <v>Ps1</v>
      </c>
      <c r="D427" t="s">
        <v>54</v>
      </c>
      <c r="E427">
        <v>8</v>
      </c>
      <c r="F427">
        <v>3</v>
      </c>
      <c r="G427" s="3">
        <v>0.749</v>
      </c>
      <c r="H427" s="3">
        <f>G427-0.886</f>
        <v>-0.13700000000000001</v>
      </c>
      <c r="I427" s="5" t="s">
        <v>75</v>
      </c>
    </row>
    <row r="428" spans="1:9">
      <c r="A428">
        <v>427</v>
      </c>
      <c r="B428" t="s">
        <v>25</v>
      </c>
      <c r="C428" t="str">
        <f>VLOOKUP(B428,'Ps strains + g.types'!$A$2:$C$20,3,FALSE)</f>
        <v>Ps1</v>
      </c>
      <c r="D428" t="s">
        <v>54</v>
      </c>
      <c r="E428">
        <v>9</v>
      </c>
      <c r="F428">
        <v>1</v>
      </c>
      <c r="G428" s="3">
        <v>0.90900000000000003</v>
      </c>
      <c r="H428" s="3">
        <f>G428-1.10566666666667</f>
        <v>-0.19666666666666988</v>
      </c>
      <c r="I428" s="5" t="s">
        <v>74</v>
      </c>
    </row>
    <row r="429" spans="1:9">
      <c r="A429">
        <v>428</v>
      </c>
      <c r="B429" t="s">
        <v>25</v>
      </c>
      <c r="C429" t="str">
        <f>VLOOKUP(B429,'Ps strains + g.types'!$A$2:$C$20,3,FALSE)</f>
        <v>Ps1</v>
      </c>
      <c r="D429" t="s">
        <v>54</v>
      </c>
      <c r="E429">
        <v>9</v>
      </c>
      <c r="F429">
        <v>2</v>
      </c>
      <c r="G429" s="3">
        <v>0.70899999999999996</v>
      </c>
      <c r="H429" s="3">
        <f>G429-1.10566666666667</f>
        <v>-0.39666666666666994</v>
      </c>
      <c r="I429" s="5" t="s">
        <v>74</v>
      </c>
    </row>
    <row r="430" spans="1:9">
      <c r="A430">
        <v>429</v>
      </c>
      <c r="B430" t="s">
        <v>25</v>
      </c>
      <c r="C430" t="str">
        <f>VLOOKUP(B430,'Ps strains + g.types'!$A$2:$C$20,3,FALSE)</f>
        <v>Ps1</v>
      </c>
      <c r="D430" t="s">
        <v>54</v>
      </c>
      <c r="E430">
        <v>9</v>
      </c>
      <c r="F430">
        <v>3</v>
      </c>
      <c r="G430" s="3">
        <v>0.48799999999999999</v>
      </c>
      <c r="H430" s="3">
        <f>G430-1.10566666666667</f>
        <v>-0.61766666666666992</v>
      </c>
      <c r="I430" s="5" t="s">
        <v>74</v>
      </c>
    </row>
    <row r="431" spans="1:9">
      <c r="A431">
        <v>430</v>
      </c>
      <c r="B431" t="s">
        <v>25</v>
      </c>
      <c r="C431" t="str">
        <f>VLOOKUP(B431,'Ps strains + g.types'!$A$2:$C$20,3,FALSE)</f>
        <v>Ps1</v>
      </c>
      <c r="D431" t="s">
        <v>54</v>
      </c>
      <c r="E431">
        <v>10</v>
      </c>
      <c r="F431">
        <v>1</v>
      </c>
      <c r="G431" s="3">
        <v>0.83</v>
      </c>
      <c r="H431" s="3">
        <f>G431-1.164</f>
        <v>-0.33399999999999996</v>
      </c>
      <c r="I431" s="5" t="s">
        <v>74</v>
      </c>
    </row>
    <row r="432" spans="1:9">
      <c r="A432">
        <v>431</v>
      </c>
      <c r="B432" t="s">
        <v>25</v>
      </c>
      <c r="C432" t="str">
        <f>VLOOKUP(B432,'Ps strains + g.types'!$A$2:$C$20,3,FALSE)</f>
        <v>Ps1</v>
      </c>
      <c r="D432" t="s">
        <v>54</v>
      </c>
      <c r="E432">
        <v>10</v>
      </c>
      <c r="F432">
        <v>2</v>
      </c>
      <c r="G432" s="3">
        <v>0.99099999999999999</v>
      </c>
      <c r="H432" s="3">
        <f>G432-1.164</f>
        <v>-0.17299999999999993</v>
      </c>
      <c r="I432" s="5" t="s">
        <v>74</v>
      </c>
    </row>
    <row r="433" spans="1:9">
      <c r="A433">
        <v>432</v>
      </c>
      <c r="B433" t="s">
        <v>25</v>
      </c>
      <c r="C433" t="str">
        <f>VLOOKUP(B433,'Ps strains + g.types'!$A$2:$C$20,3,FALSE)</f>
        <v>Ps1</v>
      </c>
      <c r="D433" t="s">
        <v>54</v>
      </c>
      <c r="E433">
        <v>10</v>
      </c>
      <c r="F433">
        <v>3</v>
      </c>
      <c r="G433" s="3">
        <v>0.52800000000000002</v>
      </c>
      <c r="H433" s="3">
        <f>G433-1.164</f>
        <v>-0.6359999999999999</v>
      </c>
      <c r="I433" s="5" t="s">
        <v>74</v>
      </c>
    </row>
    <row r="434" spans="1:9">
      <c r="A434">
        <v>433</v>
      </c>
      <c r="B434" t="s">
        <v>26</v>
      </c>
      <c r="C434" t="str">
        <f>VLOOKUP(B434,'Ps strains + g.types'!$A$2:$C$20,3,FALSE)</f>
        <v>Ps1</v>
      </c>
      <c r="D434" t="s">
        <v>54</v>
      </c>
      <c r="E434">
        <v>1</v>
      </c>
      <c r="F434">
        <v>1</v>
      </c>
      <c r="G434" s="3">
        <v>1.0860000000000001</v>
      </c>
      <c r="H434" s="3">
        <f>G434-0.888</f>
        <v>0.19800000000000006</v>
      </c>
      <c r="I434" s="5" t="s">
        <v>74</v>
      </c>
    </row>
    <row r="435" spans="1:9">
      <c r="A435">
        <v>434</v>
      </c>
      <c r="B435" t="s">
        <v>26</v>
      </c>
      <c r="C435" t="str">
        <f>VLOOKUP(B435,'Ps strains + g.types'!$A$2:$C$20,3,FALSE)</f>
        <v>Ps1</v>
      </c>
      <c r="D435" t="s">
        <v>54</v>
      </c>
      <c r="E435">
        <v>1</v>
      </c>
      <c r="F435">
        <v>2</v>
      </c>
      <c r="G435" s="3">
        <v>1.0089999999999999</v>
      </c>
      <c r="H435" s="3">
        <f>G435-0.888</f>
        <v>0.12099999999999989</v>
      </c>
      <c r="I435" s="5" t="s">
        <v>74</v>
      </c>
    </row>
    <row r="436" spans="1:9">
      <c r="A436">
        <v>435</v>
      </c>
      <c r="B436" t="s">
        <v>26</v>
      </c>
      <c r="C436" t="str">
        <f>VLOOKUP(B436,'Ps strains + g.types'!$A$2:$C$20,3,FALSE)</f>
        <v>Ps1</v>
      </c>
      <c r="D436" t="s">
        <v>54</v>
      </c>
      <c r="E436">
        <v>1</v>
      </c>
      <c r="F436">
        <v>3</v>
      </c>
      <c r="G436" s="3">
        <v>0.77700000000000002</v>
      </c>
      <c r="H436" s="3">
        <f>G436-0.888</f>
        <v>-0.11099999999999999</v>
      </c>
      <c r="I436" s="5" t="s">
        <v>74</v>
      </c>
    </row>
    <row r="437" spans="1:9">
      <c r="A437">
        <v>436</v>
      </c>
      <c r="B437" t="s">
        <v>26</v>
      </c>
      <c r="C437" t="str">
        <f>VLOOKUP(B437,'Ps strains + g.types'!$A$2:$C$20,3,FALSE)</f>
        <v>Ps1</v>
      </c>
      <c r="D437" t="s">
        <v>54</v>
      </c>
      <c r="E437">
        <v>2</v>
      </c>
      <c r="F437">
        <v>1</v>
      </c>
      <c r="G437" s="3">
        <v>0.93899999999999995</v>
      </c>
      <c r="H437" s="3">
        <f>G437-1.12033333333333</f>
        <v>-0.18133333333333013</v>
      </c>
      <c r="I437" s="5" t="s">
        <v>74</v>
      </c>
    </row>
    <row r="438" spans="1:9">
      <c r="A438">
        <v>437</v>
      </c>
      <c r="B438" t="s">
        <v>26</v>
      </c>
      <c r="C438" t="str">
        <f>VLOOKUP(B438,'Ps strains + g.types'!$A$2:$C$20,3,FALSE)</f>
        <v>Ps1</v>
      </c>
      <c r="D438" t="s">
        <v>54</v>
      </c>
      <c r="E438">
        <v>2</v>
      </c>
      <c r="F438">
        <v>2</v>
      </c>
      <c r="G438" s="3">
        <v>0.94199999999999995</v>
      </c>
      <c r="H438" s="3">
        <f>G438-1.12033333333333</f>
        <v>-0.17833333333333012</v>
      </c>
      <c r="I438" s="5" t="s">
        <v>74</v>
      </c>
    </row>
    <row r="439" spans="1:9">
      <c r="A439">
        <v>438</v>
      </c>
      <c r="B439" t="s">
        <v>26</v>
      </c>
      <c r="C439" t="str">
        <f>VLOOKUP(B439,'Ps strains + g.types'!$A$2:$C$20,3,FALSE)</f>
        <v>Ps1</v>
      </c>
      <c r="D439" t="s">
        <v>54</v>
      </c>
      <c r="E439">
        <v>2</v>
      </c>
      <c r="F439">
        <v>3</v>
      </c>
      <c r="G439" s="3">
        <v>0.85899999999999999</v>
      </c>
      <c r="H439" s="3">
        <f>G439-1.12033333333333</f>
        <v>-0.26133333333333009</v>
      </c>
      <c r="I439" s="5" t="s">
        <v>74</v>
      </c>
    </row>
    <row r="440" spans="1:9">
      <c r="A440">
        <v>439</v>
      </c>
      <c r="B440" t="s">
        <v>26</v>
      </c>
      <c r="C440" t="str">
        <f>VLOOKUP(B440,'Ps strains + g.types'!$A$2:$C$20,3,FALSE)</f>
        <v>Ps1</v>
      </c>
      <c r="D440" t="s">
        <v>54</v>
      </c>
      <c r="E440">
        <v>3</v>
      </c>
      <c r="F440">
        <v>1</v>
      </c>
      <c r="G440" s="3">
        <v>1.0629999999999999</v>
      </c>
      <c r="H440" s="3">
        <f>G440-1.35366666666667</f>
        <v>-0.29066666666666996</v>
      </c>
      <c r="I440" s="5" t="s">
        <v>74</v>
      </c>
    </row>
    <row r="441" spans="1:9">
      <c r="A441">
        <v>440</v>
      </c>
      <c r="B441" t="s">
        <v>26</v>
      </c>
      <c r="C441" t="str">
        <f>VLOOKUP(B441,'Ps strains + g.types'!$A$2:$C$20,3,FALSE)</f>
        <v>Ps1</v>
      </c>
      <c r="D441" t="s">
        <v>54</v>
      </c>
      <c r="E441">
        <v>3</v>
      </c>
      <c r="F441">
        <v>2</v>
      </c>
      <c r="G441" s="3">
        <v>1.0409999999999999</v>
      </c>
      <c r="H441" s="3">
        <f>G441-1.35366666666667</f>
        <v>-0.31266666666666998</v>
      </c>
      <c r="I441" s="5" t="s">
        <v>74</v>
      </c>
    </row>
    <row r="442" spans="1:9">
      <c r="A442">
        <v>441</v>
      </c>
      <c r="B442" t="s">
        <v>26</v>
      </c>
      <c r="C442" t="str">
        <f>VLOOKUP(B442,'Ps strains + g.types'!$A$2:$C$20,3,FALSE)</f>
        <v>Ps1</v>
      </c>
      <c r="D442" t="s">
        <v>54</v>
      </c>
      <c r="E442">
        <v>3</v>
      </c>
      <c r="F442">
        <v>3</v>
      </c>
      <c r="G442" s="3">
        <v>0.96899999999999997</v>
      </c>
      <c r="H442" s="3">
        <f>G442-1.35366666666667</f>
        <v>-0.38466666666666993</v>
      </c>
      <c r="I442" s="5" t="s">
        <v>74</v>
      </c>
    </row>
    <row r="443" spans="1:9">
      <c r="A443">
        <v>442</v>
      </c>
      <c r="B443" t="s">
        <v>26</v>
      </c>
      <c r="C443" t="str">
        <f>VLOOKUP(B443,'Ps strains + g.types'!$A$2:$C$20,3,FALSE)</f>
        <v>Ps1</v>
      </c>
      <c r="D443" t="s">
        <v>54</v>
      </c>
      <c r="E443">
        <v>5</v>
      </c>
      <c r="F443">
        <v>1</v>
      </c>
      <c r="G443" s="3">
        <v>0.94599999999999995</v>
      </c>
      <c r="H443" s="3">
        <f>G443-1.206</f>
        <v>-0.26</v>
      </c>
      <c r="I443" s="5" t="s">
        <v>74</v>
      </c>
    </row>
    <row r="444" spans="1:9">
      <c r="A444">
        <v>443</v>
      </c>
      <c r="B444" t="s">
        <v>26</v>
      </c>
      <c r="C444" t="str">
        <f>VLOOKUP(B444,'Ps strains + g.types'!$A$2:$C$20,3,FALSE)</f>
        <v>Ps1</v>
      </c>
      <c r="D444" t="s">
        <v>54</v>
      </c>
      <c r="E444">
        <v>5</v>
      </c>
      <c r="F444">
        <v>2</v>
      </c>
      <c r="G444" s="3">
        <v>0.97399999999999998</v>
      </c>
      <c r="H444" s="3">
        <f>G444-1.206</f>
        <v>-0.23199999999999998</v>
      </c>
      <c r="I444" s="5" t="s">
        <v>74</v>
      </c>
    </row>
    <row r="445" spans="1:9">
      <c r="A445">
        <v>444</v>
      </c>
      <c r="B445" t="s">
        <v>26</v>
      </c>
      <c r="C445" t="str">
        <f>VLOOKUP(B445,'Ps strains + g.types'!$A$2:$C$20,3,FALSE)</f>
        <v>Ps1</v>
      </c>
      <c r="D445" t="s">
        <v>54</v>
      </c>
      <c r="E445">
        <v>5</v>
      </c>
      <c r="F445">
        <v>3</v>
      </c>
      <c r="G445" s="3">
        <v>0.753</v>
      </c>
      <c r="H445" s="3">
        <f>G445-1.206</f>
        <v>-0.45299999999999996</v>
      </c>
      <c r="I445" s="5" t="s">
        <v>75</v>
      </c>
    </row>
    <row r="446" spans="1:9">
      <c r="A446">
        <v>445</v>
      </c>
      <c r="B446" t="s">
        <v>26</v>
      </c>
      <c r="C446" t="str">
        <f>VLOOKUP(B446,'Ps strains + g.types'!$A$2:$C$20,3,FALSE)</f>
        <v>Ps1</v>
      </c>
      <c r="D446" t="s">
        <v>54</v>
      </c>
      <c r="E446">
        <v>6</v>
      </c>
      <c r="F446">
        <v>1</v>
      </c>
      <c r="G446" s="3">
        <v>1.099</v>
      </c>
      <c r="H446" s="3">
        <f>G446-0.944</f>
        <v>0.15500000000000003</v>
      </c>
      <c r="I446" s="5" t="s">
        <v>74</v>
      </c>
    </row>
    <row r="447" spans="1:9">
      <c r="A447">
        <v>446</v>
      </c>
      <c r="B447" t="s">
        <v>26</v>
      </c>
      <c r="C447" t="str">
        <f>VLOOKUP(B447,'Ps strains + g.types'!$A$2:$C$20,3,FALSE)</f>
        <v>Ps1</v>
      </c>
      <c r="D447" t="s">
        <v>54</v>
      </c>
      <c r="E447">
        <v>6</v>
      </c>
      <c r="F447">
        <v>2</v>
      </c>
      <c r="G447" s="3">
        <v>1.21</v>
      </c>
      <c r="H447" s="3">
        <f>G447-0.944</f>
        <v>0.26600000000000001</v>
      </c>
      <c r="I447" s="5" t="s">
        <v>74</v>
      </c>
    </row>
    <row r="448" spans="1:9">
      <c r="A448">
        <v>447</v>
      </c>
      <c r="B448" t="s">
        <v>26</v>
      </c>
      <c r="C448" t="str">
        <f>VLOOKUP(B448,'Ps strains + g.types'!$A$2:$C$20,3,FALSE)</f>
        <v>Ps1</v>
      </c>
      <c r="D448" t="s">
        <v>54</v>
      </c>
      <c r="E448">
        <v>6</v>
      </c>
      <c r="F448">
        <v>3</v>
      </c>
      <c r="G448" s="3">
        <v>1.002</v>
      </c>
      <c r="H448" s="3">
        <f>G448-0.944</f>
        <v>5.8000000000000052E-2</v>
      </c>
      <c r="I448" s="5" t="s">
        <v>75</v>
      </c>
    </row>
    <row r="449" spans="1:10">
      <c r="A449">
        <v>448</v>
      </c>
      <c r="B449" t="s">
        <v>26</v>
      </c>
      <c r="C449" t="str">
        <f>VLOOKUP(B449,'Ps strains + g.types'!$A$2:$C$20,3,FALSE)</f>
        <v>Ps1</v>
      </c>
      <c r="D449" t="s">
        <v>54</v>
      </c>
      <c r="E449">
        <v>7</v>
      </c>
      <c r="F449">
        <v>1</v>
      </c>
      <c r="G449" s="3">
        <v>0.70699999999999996</v>
      </c>
      <c r="H449" s="3">
        <f>G449-0.799333333333333</f>
        <v>-9.2333333333333045E-2</v>
      </c>
      <c r="I449" s="5" t="s">
        <v>74</v>
      </c>
    </row>
    <row r="450" spans="1:10">
      <c r="A450">
        <v>449</v>
      </c>
      <c r="B450" t="s">
        <v>26</v>
      </c>
      <c r="C450" t="str">
        <f>VLOOKUP(B450,'Ps strains + g.types'!$A$2:$C$20,3,FALSE)</f>
        <v>Ps1</v>
      </c>
      <c r="D450" t="s">
        <v>54</v>
      </c>
      <c r="E450">
        <v>7</v>
      </c>
      <c r="F450">
        <v>2</v>
      </c>
      <c r="G450" s="3">
        <v>0.77900000000000003</v>
      </c>
      <c r="H450" s="3">
        <f>G450-0.799333333333333</f>
        <v>-2.0333333333332981E-2</v>
      </c>
      <c r="I450" s="5" t="s">
        <v>74</v>
      </c>
    </row>
    <row r="451" spans="1:10">
      <c r="A451">
        <v>450</v>
      </c>
      <c r="B451" t="s">
        <v>26</v>
      </c>
      <c r="C451" t="str">
        <f>VLOOKUP(B451,'Ps strains + g.types'!$A$2:$C$20,3,FALSE)</f>
        <v>Ps1</v>
      </c>
      <c r="D451" t="s">
        <v>54</v>
      </c>
      <c r="E451">
        <v>7</v>
      </c>
      <c r="F451">
        <v>3</v>
      </c>
      <c r="G451" s="3">
        <v>0.79700000000000004</v>
      </c>
      <c r="H451" s="3">
        <f>G451-0.799333333333333</f>
        <v>-2.3333333333329653E-3</v>
      </c>
      <c r="I451" s="5" t="s">
        <v>74</v>
      </c>
    </row>
    <row r="452" spans="1:10">
      <c r="A452">
        <v>451</v>
      </c>
      <c r="B452" t="s">
        <v>26</v>
      </c>
      <c r="C452" t="str">
        <f>VLOOKUP(B452,'Ps strains + g.types'!$A$2:$C$20,3,FALSE)</f>
        <v>Ps1</v>
      </c>
      <c r="D452" t="s">
        <v>54</v>
      </c>
      <c r="E452">
        <v>8</v>
      </c>
      <c r="F452">
        <v>1</v>
      </c>
      <c r="G452" s="3">
        <v>1.1579999999999999</v>
      </c>
      <c r="H452" s="3">
        <f>G452-0.886</f>
        <v>0.27199999999999991</v>
      </c>
      <c r="I452" s="5" t="s">
        <v>74</v>
      </c>
    </row>
    <row r="453" spans="1:10">
      <c r="A453">
        <v>452</v>
      </c>
      <c r="B453" t="s">
        <v>26</v>
      </c>
      <c r="C453" t="str">
        <f>VLOOKUP(B453,'Ps strains + g.types'!$A$2:$C$20,3,FALSE)</f>
        <v>Ps1</v>
      </c>
      <c r="D453" t="s">
        <v>54</v>
      </c>
      <c r="E453">
        <v>8</v>
      </c>
      <c r="F453">
        <v>2</v>
      </c>
      <c r="G453" s="3">
        <v>1.1140000000000001</v>
      </c>
      <c r="H453" s="3">
        <f>G453-0.886</f>
        <v>0.22800000000000009</v>
      </c>
      <c r="I453" s="5" t="s">
        <v>74</v>
      </c>
    </row>
    <row r="454" spans="1:10">
      <c r="A454">
        <v>453</v>
      </c>
      <c r="B454" t="s">
        <v>26</v>
      </c>
      <c r="C454" t="str">
        <f>VLOOKUP(B454,'Ps strains + g.types'!$A$2:$C$20,3,FALSE)</f>
        <v>Ps1</v>
      </c>
      <c r="D454" t="s">
        <v>54</v>
      </c>
      <c r="E454">
        <v>8</v>
      </c>
      <c r="F454">
        <v>3</v>
      </c>
      <c r="G454" s="3">
        <v>1.228</v>
      </c>
      <c r="H454" s="3">
        <f>G454-0.886</f>
        <v>0.34199999999999997</v>
      </c>
      <c r="I454" s="5" t="s">
        <v>74</v>
      </c>
    </row>
    <row r="455" spans="1:10">
      <c r="A455">
        <v>454</v>
      </c>
      <c r="B455" t="s">
        <v>26</v>
      </c>
      <c r="C455" t="str">
        <f>VLOOKUP(B455,'Ps strains + g.types'!$A$2:$C$20,3,FALSE)</f>
        <v>Ps1</v>
      </c>
      <c r="D455" t="s">
        <v>54</v>
      </c>
      <c r="E455">
        <v>9</v>
      </c>
      <c r="F455">
        <v>1</v>
      </c>
      <c r="G455" s="3">
        <v>1.05</v>
      </c>
      <c r="H455" s="3">
        <f>G455-1.10566666666667</f>
        <v>-5.5666666666669862E-2</v>
      </c>
      <c r="I455" s="5" t="s">
        <v>74</v>
      </c>
    </row>
    <row r="456" spans="1:10">
      <c r="A456">
        <v>455</v>
      </c>
      <c r="B456" t="s">
        <v>26</v>
      </c>
      <c r="C456" t="str">
        <f>VLOOKUP(B456,'Ps strains + g.types'!$A$2:$C$20,3,FALSE)</f>
        <v>Ps1</v>
      </c>
      <c r="D456" t="s">
        <v>54</v>
      </c>
      <c r="E456">
        <v>9</v>
      </c>
      <c r="F456">
        <v>2</v>
      </c>
      <c r="G456" s="3">
        <v>0.89900000000000002</v>
      </c>
      <c r="H456" s="3">
        <f>G456-1.10566666666667</f>
        <v>-0.20666666666666988</v>
      </c>
      <c r="I456" s="5" t="s">
        <v>74</v>
      </c>
    </row>
    <row r="457" spans="1:10">
      <c r="A457">
        <v>456</v>
      </c>
      <c r="B457" t="s">
        <v>26</v>
      </c>
      <c r="C457" t="str">
        <f>VLOOKUP(B457,'Ps strains + g.types'!$A$2:$C$20,3,FALSE)</f>
        <v>Ps1</v>
      </c>
      <c r="D457" t="s">
        <v>54</v>
      </c>
      <c r="E457">
        <v>9</v>
      </c>
      <c r="F457">
        <v>3</v>
      </c>
      <c r="G457" s="3">
        <v>0.749</v>
      </c>
      <c r="H457" s="3">
        <f>G457-1.10566666666667</f>
        <v>-0.35666666666666991</v>
      </c>
      <c r="I457" s="5" t="s">
        <v>74</v>
      </c>
    </row>
    <row r="458" spans="1:10">
      <c r="A458">
        <v>457</v>
      </c>
      <c r="B458" t="s">
        <v>26</v>
      </c>
      <c r="C458" t="str">
        <f>VLOOKUP(B458,'Ps strains + g.types'!$A$2:$C$20,3,FALSE)</f>
        <v>Ps1</v>
      </c>
      <c r="D458" t="s">
        <v>54</v>
      </c>
      <c r="E458">
        <v>10</v>
      </c>
      <c r="F458">
        <v>1</v>
      </c>
      <c r="G458" s="3">
        <v>1.3069999999999999</v>
      </c>
      <c r="H458" s="3">
        <f>G458-1.164</f>
        <v>0.14300000000000002</v>
      </c>
      <c r="I458" s="5" t="s">
        <v>74</v>
      </c>
    </row>
    <row r="459" spans="1:10">
      <c r="A459">
        <v>458</v>
      </c>
      <c r="B459" t="s">
        <v>26</v>
      </c>
      <c r="C459" t="str">
        <f>VLOOKUP(B459,'Ps strains + g.types'!$A$2:$C$20,3,FALSE)</f>
        <v>Ps1</v>
      </c>
      <c r="D459" t="s">
        <v>54</v>
      </c>
      <c r="E459">
        <v>10</v>
      </c>
      <c r="F459">
        <v>2</v>
      </c>
      <c r="G459" s="3">
        <v>1.3680000000000001</v>
      </c>
      <c r="H459" s="3">
        <f>G459-1.164</f>
        <v>0.20400000000000018</v>
      </c>
      <c r="I459" s="5" t="s">
        <v>74</v>
      </c>
    </row>
    <row r="460" spans="1:10">
      <c r="A460">
        <v>459</v>
      </c>
      <c r="B460" t="s">
        <v>26</v>
      </c>
      <c r="C460" t="str">
        <f>VLOOKUP(B460,'Ps strains + g.types'!$A$2:$C$20,3,FALSE)</f>
        <v>Ps1</v>
      </c>
      <c r="D460" t="s">
        <v>54</v>
      </c>
      <c r="E460">
        <v>10</v>
      </c>
      <c r="F460">
        <v>3</v>
      </c>
      <c r="G460" s="3">
        <v>0.83699999999999997</v>
      </c>
      <c r="H460" s="3">
        <f>G460-1.164</f>
        <v>-0.32699999999999996</v>
      </c>
      <c r="I460" s="5" t="s">
        <v>74</v>
      </c>
    </row>
    <row r="461" spans="1:10">
      <c r="A461">
        <v>460</v>
      </c>
      <c r="B461" t="s">
        <v>27</v>
      </c>
      <c r="C461" t="str">
        <f>VLOOKUP(B461,'Ps strains + g.types'!$A$2:$C$20,3,FALSE)</f>
        <v>Ps1</v>
      </c>
      <c r="D461" t="s">
        <v>54</v>
      </c>
      <c r="E461">
        <v>1</v>
      </c>
      <c r="F461">
        <v>1</v>
      </c>
      <c r="G461" s="5" t="s">
        <v>52</v>
      </c>
      <c r="H461" s="3" t="s">
        <v>52</v>
      </c>
      <c r="I461" s="5" t="s">
        <v>52</v>
      </c>
      <c r="J461" t="s">
        <v>70</v>
      </c>
    </row>
    <row r="462" spans="1:10">
      <c r="A462">
        <v>461</v>
      </c>
      <c r="B462" t="s">
        <v>27</v>
      </c>
      <c r="C462" t="str">
        <f>VLOOKUP(B462,'Ps strains + g.types'!$A$2:$C$20,3,FALSE)</f>
        <v>Ps1</v>
      </c>
      <c r="D462" t="s">
        <v>54</v>
      </c>
      <c r="E462">
        <v>1</v>
      </c>
      <c r="F462">
        <v>2</v>
      </c>
      <c r="G462" s="3">
        <v>0.59399999999999997</v>
      </c>
      <c r="H462" s="3">
        <f>G462-0.888</f>
        <v>-0.29400000000000004</v>
      </c>
      <c r="I462" s="5" t="s">
        <v>74</v>
      </c>
    </row>
    <row r="463" spans="1:10">
      <c r="A463">
        <v>462</v>
      </c>
      <c r="B463" t="s">
        <v>27</v>
      </c>
      <c r="C463" t="str">
        <f>VLOOKUP(B463,'Ps strains + g.types'!$A$2:$C$20,3,FALSE)</f>
        <v>Ps1</v>
      </c>
      <c r="D463" t="s">
        <v>54</v>
      </c>
      <c r="E463">
        <v>1</v>
      </c>
      <c r="F463">
        <v>3</v>
      </c>
      <c r="G463" s="3">
        <v>0.435</v>
      </c>
      <c r="H463" s="3">
        <f>G463-0.888</f>
        <v>-0.45300000000000001</v>
      </c>
      <c r="I463" s="5" t="s">
        <v>74</v>
      </c>
    </row>
    <row r="464" spans="1:10">
      <c r="A464">
        <v>463</v>
      </c>
      <c r="B464" t="s">
        <v>27</v>
      </c>
      <c r="C464" t="str">
        <f>VLOOKUP(B464,'Ps strains + g.types'!$A$2:$C$20,3,FALSE)</f>
        <v>Ps1</v>
      </c>
      <c r="D464" t="s">
        <v>54</v>
      </c>
      <c r="E464">
        <v>2</v>
      </c>
      <c r="F464">
        <v>1</v>
      </c>
      <c r="G464" s="3" t="s">
        <v>52</v>
      </c>
      <c r="H464" s="3" t="s">
        <v>52</v>
      </c>
      <c r="I464" s="5" t="s">
        <v>52</v>
      </c>
      <c r="J464" t="s">
        <v>70</v>
      </c>
    </row>
    <row r="465" spans="1:10">
      <c r="A465">
        <v>464</v>
      </c>
      <c r="B465" t="s">
        <v>27</v>
      </c>
      <c r="C465" t="str">
        <f>VLOOKUP(B465,'Ps strains + g.types'!$A$2:$C$20,3,FALSE)</f>
        <v>Ps1</v>
      </c>
      <c r="D465" t="s">
        <v>54</v>
      </c>
      <c r="E465">
        <v>2</v>
      </c>
      <c r="F465">
        <v>2</v>
      </c>
      <c r="G465" s="3">
        <v>0.79800000000000004</v>
      </c>
      <c r="H465" s="3">
        <f>G465-1.12033333333333</f>
        <v>-0.32233333333333003</v>
      </c>
      <c r="I465" s="5" t="s">
        <v>74</v>
      </c>
    </row>
    <row r="466" spans="1:10">
      <c r="A466">
        <v>465</v>
      </c>
      <c r="B466" t="s">
        <v>27</v>
      </c>
      <c r="C466" t="str">
        <f>VLOOKUP(B466,'Ps strains + g.types'!$A$2:$C$20,3,FALSE)</f>
        <v>Ps1</v>
      </c>
      <c r="D466" t="s">
        <v>54</v>
      </c>
      <c r="E466">
        <v>2</v>
      </c>
      <c r="F466">
        <v>3</v>
      </c>
      <c r="G466" s="3">
        <v>0</v>
      </c>
      <c r="H466" s="3">
        <f>G466-1.12033333333333</f>
        <v>-1.1203333333333301</v>
      </c>
      <c r="I466" s="5" t="s">
        <v>75</v>
      </c>
    </row>
    <row r="467" spans="1:10">
      <c r="A467">
        <v>466</v>
      </c>
      <c r="B467" t="s">
        <v>27</v>
      </c>
      <c r="C467" t="str">
        <f>VLOOKUP(B467,'Ps strains + g.types'!$A$2:$C$20,3,FALSE)</f>
        <v>Ps1</v>
      </c>
      <c r="D467" t="s">
        <v>54</v>
      </c>
      <c r="E467">
        <v>3</v>
      </c>
      <c r="F467">
        <v>1</v>
      </c>
      <c r="G467" s="3" t="s">
        <v>52</v>
      </c>
      <c r="H467" s="3" t="s">
        <v>52</v>
      </c>
      <c r="I467" s="5" t="s">
        <v>52</v>
      </c>
      <c r="J467" t="s">
        <v>70</v>
      </c>
    </row>
    <row r="468" spans="1:10">
      <c r="A468">
        <v>467</v>
      </c>
      <c r="B468" t="s">
        <v>27</v>
      </c>
      <c r="C468" t="str">
        <f>VLOOKUP(B468,'Ps strains + g.types'!$A$2:$C$20,3,FALSE)</f>
        <v>Ps1</v>
      </c>
      <c r="D468" t="s">
        <v>54</v>
      </c>
      <c r="E468">
        <v>3</v>
      </c>
      <c r="F468">
        <v>2</v>
      </c>
      <c r="G468" s="3">
        <v>1.0449999999999999</v>
      </c>
      <c r="H468" s="3">
        <f>G468-1.35366666666667</f>
        <v>-0.30866666666666998</v>
      </c>
      <c r="I468" s="5" t="s">
        <v>74</v>
      </c>
    </row>
    <row r="469" spans="1:10">
      <c r="A469">
        <v>468</v>
      </c>
      <c r="B469" t="s">
        <v>27</v>
      </c>
      <c r="C469" t="str">
        <f>VLOOKUP(B469,'Ps strains + g.types'!$A$2:$C$20,3,FALSE)</f>
        <v>Ps1</v>
      </c>
      <c r="D469" t="s">
        <v>54</v>
      </c>
      <c r="E469">
        <v>3</v>
      </c>
      <c r="F469">
        <v>3</v>
      </c>
      <c r="G469" s="3">
        <v>0.64800000000000002</v>
      </c>
      <c r="H469" s="3">
        <f>G469-1.35366666666667</f>
        <v>-0.70566666666666988</v>
      </c>
      <c r="I469" s="5" t="s">
        <v>74</v>
      </c>
    </row>
    <row r="470" spans="1:10">
      <c r="A470">
        <v>469</v>
      </c>
      <c r="B470" t="s">
        <v>27</v>
      </c>
      <c r="C470" t="str">
        <f>VLOOKUP(B470,'Ps strains + g.types'!$A$2:$C$20,3,FALSE)</f>
        <v>Ps1</v>
      </c>
      <c r="D470" t="s">
        <v>54</v>
      </c>
      <c r="E470">
        <v>5</v>
      </c>
      <c r="F470">
        <v>1</v>
      </c>
      <c r="G470" s="3" t="s">
        <v>52</v>
      </c>
      <c r="H470" s="3" t="s">
        <v>52</v>
      </c>
      <c r="I470" s="5" t="s">
        <v>52</v>
      </c>
      <c r="J470" t="s">
        <v>70</v>
      </c>
    </row>
    <row r="471" spans="1:10">
      <c r="A471">
        <v>470</v>
      </c>
      <c r="B471" t="s">
        <v>27</v>
      </c>
      <c r="C471" t="str">
        <f>VLOOKUP(B471,'Ps strains + g.types'!$A$2:$C$20,3,FALSE)</f>
        <v>Ps1</v>
      </c>
      <c r="D471" t="s">
        <v>54</v>
      </c>
      <c r="E471">
        <v>5</v>
      </c>
      <c r="F471">
        <v>2</v>
      </c>
      <c r="G471" s="3">
        <v>0.40600000000000003</v>
      </c>
      <c r="H471" s="3">
        <f>G471-1.206</f>
        <v>-0.79999999999999993</v>
      </c>
      <c r="I471" s="5" t="s">
        <v>75</v>
      </c>
    </row>
    <row r="472" spans="1:10">
      <c r="A472">
        <v>471</v>
      </c>
      <c r="B472" t="s">
        <v>27</v>
      </c>
      <c r="C472" t="str">
        <f>VLOOKUP(B472,'Ps strains + g.types'!$A$2:$C$20,3,FALSE)</f>
        <v>Ps1</v>
      </c>
      <c r="D472" t="s">
        <v>54</v>
      </c>
      <c r="E472">
        <v>5</v>
      </c>
      <c r="F472">
        <v>3</v>
      </c>
      <c r="G472" s="3">
        <v>0</v>
      </c>
      <c r="H472" s="3">
        <f>G472-1.206</f>
        <v>-1.206</v>
      </c>
      <c r="I472" s="5" t="s">
        <v>75</v>
      </c>
    </row>
    <row r="473" spans="1:10">
      <c r="A473">
        <v>472</v>
      </c>
      <c r="B473" t="s">
        <v>27</v>
      </c>
      <c r="C473" t="str">
        <f>VLOOKUP(B473,'Ps strains + g.types'!$A$2:$C$20,3,FALSE)</f>
        <v>Ps1</v>
      </c>
      <c r="D473" t="s">
        <v>54</v>
      </c>
      <c r="E473">
        <v>6</v>
      </c>
      <c r="F473">
        <v>1</v>
      </c>
      <c r="G473" s="3" t="s">
        <v>52</v>
      </c>
      <c r="H473" s="3" t="s">
        <v>52</v>
      </c>
      <c r="I473" s="5" t="s">
        <v>52</v>
      </c>
      <c r="J473" t="s">
        <v>70</v>
      </c>
    </row>
    <row r="474" spans="1:10">
      <c r="A474">
        <v>473</v>
      </c>
      <c r="B474" t="s">
        <v>27</v>
      </c>
      <c r="C474" t="str">
        <f>VLOOKUP(B474,'Ps strains + g.types'!$A$2:$C$20,3,FALSE)</f>
        <v>Ps1</v>
      </c>
      <c r="D474" t="s">
        <v>54</v>
      </c>
      <c r="E474">
        <v>6</v>
      </c>
      <c r="F474">
        <v>2</v>
      </c>
      <c r="G474" s="3">
        <v>0.84599999999999997</v>
      </c>
      <c r="H474" s="3">
        <f>G474-0.944</f>
        <v>-9.7999999999999976E-2</v>
      </c>
      <c r="I474" s="5" t="s">
        <v>74</v>
      </c>
    </row>
    <row r="475" spans="1:10">
      <c r="A475">
        <v>474</v>
      </c>
      <c r="B475" t="s">
        <v>27</v>
      </c>
      <c r="C475" t="str">
        <f>VLOOKUP(B475,'Ps strains + g.types'!$A$2:$C$20,3,FALSE)</f>
        <v>Ps1</v>
      </c>
      <c r="D475" t="s">
        <v>54</v>
      </c>
      <c r="E475">
        <v>6</v>
      </c>
      <c r="F475">
        <v>3</v>
      </c>
      <c r="G475" s="3">
        <v>0.53700000000000003</v>
      </c>
      <c r="H475" s="3">
        <f>G475-0.944</f>
        <v>-0.40699999999999992</v>
      </c>
      <c r="I475" s="5" t="s">
        <v>74</v>
      </c>
    </row>
    <row r="476" spans="1:10">
      <c r="A476">
        <v>475</v>
      </c>
      <c r="B476" t="s">
        <v>27</v>
      </c>
      <c r="C476" t="str">
        <f>VLOOKUP(B476,'Ps strains + g.types'!$A$2:$C$20,3,FALSE)</f>
        <v>Ps1</v>
      </c>
      <c r="D476" t="s">
        <v>54</v>
      </c>
      <c r="E476">
        <v>7</v>
      </c>
      <c r="F476">
        <v>1</v>
      </c>
      <c r="G476" s="3" t="s">
        <v>52</v>
      </c>
      <c r="H476" s="3" t="s">
        <v>52</v>
      </c>
      <c r="I476" s="5" t="s">
        <v>52</v>
      </c>
      <c r="J476" t="s">
        <v>70</v>
      </c>
    </row>
    <row r="477" spans="1:10">
      <c r="A477">
        <v>476</v>
      </c>
      <c r="B477" t="s">
        <v>27</v>
      </c>
      <c r="C477" t="str">
        <f>VLOOKUP(B477,'Ps strains + g.types'!$A$2:$C$20,3,FALSE)</f>
        <v>Ps1</v>
      </c>
      <c r="D477" t="s">
        <v>54</v>
      </c>
      <c r="E477">
        <v>7</v>
      </c>
      <c r="F477">
        <v>2</v>
      </c>
      <c r="G477" s="3">
        <v>0.76300000000000001</v>
      </c>
      <c r="H477" s="3">
        <f>G477-0.799333333333333</f>
        <v>-3.6333333333332996E-2</v>
      </c>
      <c r="I477" s="5" t="s">
        <v>74</v>
      </c>
    </row>
    <row r="478" spans="1:10">
      <c r="A478">
        <v>477</v>
      </c>
      <c r="B478" t="s">
        <v>27</v>
      </c>
      <c r="C478" t="str">
        <f>VLOOKUP(B478,'Ps strains + g.types'!$A$2:$C$20,3,FALSE)</f>
        <v>Ps1</v>
      </c>
      <c r="D478" t="s">
        <v>54</v>
      </c>
      <c r="E478">
        <v>7</v>
      </c>
      <c r="F478">
        <v>3</v>
      </c>
      <c r="G478" s="3">
        <v>0.53</v>
      </c>
      <c r="H478" s="3">
        <f>G478-0.799333333333333</f>
        <v>-0.26933333333333298</v>
      </c>
      <c r="I478" s="5" t="s">
        <v>74</v>
      </c>
    </row>
    <row r="479" spans="1:10">
      <c r="A479">
        <v>478</v>
      </c>
      <c r="B479" t="s">
        <v>27</v>
      </c>
      <c r="C479" t="str">
        <f>VLOOKUP(B479,'Ps strains + g.types'!$A$2:$C$20,3,FALSE)</f>
        <v>Ps1</v>
      </c>
      <c r="D479" t="s">
        <v>54</v>
      </c>
      <c r="E479">
        <v>8</v>
      </c>
      <c r="F479">
        <v>1</v>
      </c>
      <c r="G479" s="3" t="s">
        <v>52</v>
      </c>
      <c r="H479" s="3" t="s">
        <v>52</v>
      </c>
      <c r="I479" s="5" t="s">
        <v>52</v>
      </c>
      <c r="J479" t="s">
        <v>70</v>
      </c>
    </row>
    <row r="480" spans="1:10">
      <c r="A480">
        <v>479</v>
      </c>
      <c r="B480" t="s">
        <v>27</v>
      </c>
      <c r="C480" t="str">
        <f>VLOOKUP(B480,'Ps strains + g.types'!$A$2:$C$20,3,FALSE)</f>
        <v>Ps1</v>
      </c>
      <c r="D480" t="s">
        <v>54</v>
      </c>
      <c r="E480">
        <v>8</v>
      </c>
      <c r="F480">
        <v>2</v>
      </c>
      <c r="G480" s="3">
        <v>0.76300000000000001</v>
      </c>
      <c r="H480" s="3">
        <f>G480-0.886</f>
        <v>-0.123</v>
      </c>
      <c r="I480" s="5" t="s">
        <v>74</v>
      </c>
    </row>
    <row r="481" spans="1:10">
      <c r="A481">
        <v>480</v>
      </c>
      <c r="B481" t="s">
        <v>27</v>
      </c>
      <c r="C481" t="str">
        <f>VLOOKUP(B481,'Ps strains + g.types'!$A$2:$C$20,3,FALSE)</f>
        <v>Ps1</v>
      </c>
      <c r="D481" t="s">
        <v>54</v>
      </c>
      <c r="E481">
        <v>8</v>
      </c>
      <c r="F481">
        <v>3</v>
      </c>
      <c r="G481" s="3">
        <v>0</v>
      </c>
      <c r="H481" s="3">
        <f>G481-0.886</f>
        <v>-0.88600000000000001</v>
      </c>
      <c r="I481" s="5" t="s">
        <v>75</v>
      </c>
    </row>
    <row r="482" spans="1:10">
      <c r="A482">
        <v>481</v>
      </c>
      <c r="B482" t="s">
        <v>27</v>
      </c>
      <c r="C482" t="str">
        <f>VLOOKUP(B482,'Ps strains + g.types'!$A$2:$C$20,3,FALSE)</f>
        <v>Ps1</v>
      </c>
      <c r="D482" t="s">
        <v>54</v>
      </c>
      <c r="E482">
        <v>9</v>
      </c>
      <c r="F482">
        <v>1</v>
      </c>
      <c r="G482" s="3" t="s">
        <v>52</v>
      </c>
      <c r="H482" s="3" t="s">
        <v>52</v>
      </c>
      <c r="I482" s="5" t="s">
        <v>52</v>
      </c>
      <c r="J482" t="s">
        <v>70</v>
      </c>
    </row>
    <row r="483" spans="1:10">
      <c r="A483">
        <v>482</v>
      </c>
      <c r="B483" t="s">
        <v>27</v>
      </c>
      <c r="C483" t="str">
        <f>VLOOKUP(B483,'Ps strains + g.types'!$A$2:$C$20,3,FALSE)</f>
        <v>Ps1</v>
      </c>
      <c r="D483" t="s">
        <v>54</v>
      </c>
      <c r="E483">
        <v>9</v>
      </c>
      <c r="F483">
        <v>2</v>
      </c>
      <c r="G483" s="3">
        <v>1.214</v>
      </c>
      <c r="H483" s="3">
        <f>G483-1.10566666666667</f>
        <v>0.10833333333333006</v>
      </c>
      <c r="I483" s="5" t="s">
        <v>74</v>
      </c>
    </row>
    <row r="484" spans="1:10">
      <c r="A484">
        <v>483</v>
      </c>
      <c r="B484" t="s">
        <v>27</v>
      </c>
      <c r="C484" t="str">
        <f>VLOOKUP(B484,'Ps strains + g.types'!$A$2:$C$20,3,FALSE)</f>
        <v>Ps1</v>
      </c>
      <c r="D484" t="s">
        <v>54</v>
      </c>
      <c r="E484">
        <v>9</v>
      </c>
      <c r="F484">
        <v>3</v>
      </c>
      <c r="G484" s="3">
        <v>0.90300000000000002</v>
      </c>
      <c r="H484" s="3">
        <f>G484-1.10566666666667</f>
        <v>-0.20266666666666988</v>
      </c>
      <c r="I484" s="5" t="s">
        <v>74</v>
      </c>
    </row>
    <row r="485" spans="1:10">
      <c r="A485">
        <v>484</v>
      </c>
      <c r="B485" t="s">
        <v>27</v>
      </c>
      <c r="C485" t="str">
        <f>VLOOKUP(B485,'Ps strains + g.types'!$A$2:$C$20,3,FALSE)</f>
        <v>Ps1</v>
      </c>
      <c r="D485" t="s">
        <v>54</v>
      </c>
      <c r="E485">
        <v>10</v>
      </c>
      <c r="F485">
        <v>1</v>
      </c>
      <c r="G485" s="3" t="s">
        <v>52</v>
      </c>
      <c r="H485" s="3" t="s">
        <v>52</v>
      </c>
      <c r="I485" s="5" t="s">
        <v>52</v>
      </c>
      <c r="J485" t="s">
        <v>70</v>
      </c>
    </row>
    <row r="486" spans="1:10">
      <c r="A486">
        <v>485</v>
      </c>
      <c r="B486" t="s">
        <v>27</v>
      </c>
      <c r="C486" t="str">
        <f>VLOOKUP(B486,'Ps strains + g.types'!$A$2:$C$20,3,FALSE)</f>
        <v>Ps1</v>
      </c>
      <c r="D486" t="s">
        <v>54</v>
      </c>
      <c r="E486">
        <v>10</v>
      </c>
      <c r="F486">
        <v>2</v>
      </c>
      <c r="G486" s="3">
        <v>0.97699999999999998</v>
      </c>
      <c r="H486" s="3">
        <f>G486-1.164</f>
        <v>-0.18699999999999994</v>
      </c>
      <c r="I486" s="5" t="s">
        <v>74</v>
      </c>
    </row>
    <row r="487" spans="1:10">
      <c r="A487">
        <v>486</v>
      </c>
      <c r="B487" t="s">
        <v>27</v>
      </c>
      <c r="C487" t="str">
        <f>VLOOKUP(B487,'Ps strains + g.types'!$A$2:$C$20,3,FALSE)</f>
        <v>Ps1</v>
      </c>
      <c r="D487" t="s">
        <v>54</v>
      </c>
      <c r="E487">
        <v>10</v>
      </c>
      <c r="F487">
        <v>3</v>
      </c>
      <c r="G487" s="3">
        <v>0.85799999999999998</v>
      </c>
      <c r="H487" s="3">
        <f>G487-1.164</f>
        <v>-0.30599999999999994</v>
      </c>
      <c r="I487" s="5" t="s">
        <v>74</v>
      </c>
    </row>
    <row r="488" spans="1:10">
      <c r="A488">
        <v>487</v>
      </c>
      <c r="B488" t="s">
        <v>28</v>
      </c>
      <c r="C488" t="str">
        <f>VLOOKUP(B488,'Ps strains + g.types'!$A$2:$C$20,3,FALSE)</f>
        <v>Ps1</v>
      </c>
      <c r="D488" t="s">
        <v>54</v>
      </c>
      <c r="E488">
        <v>1</v>
      </c>
      <c r="F488">
        <v>1</v>
      </c>
      <c r="G488" s="3">
        <v>0.45100000000000001</v>
      </c>
      <c r="H488" s="3">
        <f>G488-0.888</f>
        <v>-0.437</v>
      </c>
      <c r="I488" s="5" t="s">
        <v>74</v>
      </c>
    </row>
    <row r="489" spans="1:10">
      <c r="A489">
        <v>488</v>
      </c>
      <c r="B489" t="s">
        <v>28</v>
      </c>
      <c r="C489" t="str">
        <f>VLOOKUP(B489,'Ps strains + g.types'!$A$2:$C$20,3,FALSE)</f>
        <v>Ps1</v>
      </c>
      <c r="D489" t="s">
        <v>54</v>
      </c>
      <c r="E489">
        <v>1</v>
      </c>
      <c r="F489">
        <v>2</v>
      </c>
      <c r="G489" s="3">
        <v>0.97499999999999998</v>
      </c>
      <c r="H489" s="3">
        <f>G489-0.888</f>
        <v>8.6999999999999966E-2</v>
      </c>
      <c r="I489" s="5" t="s">
        <v>74</v>
      </c>
    </row>
    <row r="490" spans="1:10">
      <c r="A490">
        <v>489</v>
      </c>
      <c r="B490" t="s">
        <v>28</v>
      </c>
      <c r="C490" t="str">
        <f>VLOOKUP(B490,'Ps strains + g.types'!$A$2:$C$20,3,FALSE)</f>
        <v>Ps1</v>
      </c>
      <c r="D490" t="s">
        <v>54</v>
      </c>
      <c r="E490">
        <v>1</v>
      </c>
      <c r="F490">
        <v>3</v>
      </c>
      <c r="G490" s="3">
        <v>1.016</v>
      </c>
      <c r="H490" s="3">
        <f>G490-0.888</f>
        <v>0.128</v>
      </c>
      <c r="I490" s="5" t="s">
        <v>74</v>
      </c>
    </row>
    <row r="491" spans="1:10">
      <c r="A491">
        <v>490</v>
      </c>
      <c r="B491" t="s">
        <v>28</v>
      </c>
      <c r="C491" t="str">
        <f>VLOOKUP(B491,'Ps strains + g.types'!$A$2:$C$20,3,FALSE)</f>
        <v>Ps1</v>
      </c>
      <c r="D491" t="s">
        <v>54</v>
      </c>
      <c r="E491">
        <v>2</v>
      </c>
      <c r="F491">
        <v>1</v>
      </c>
      <c r="G491" s="3">
        <v>0.79800000000000004</v>
      </c>
      <c r="H491" s="3">
        <f>G491-1.12033333333333</f>
        <v>-0.32233333333333003</v>
      </c>
      <c r="I491" s="5" t="s">
        <v>74</v>
      </c>
    </row>
    <row r="492" spans="1:10">
      <c r="A492">
        <v>491</v>
      </c>
      <c r="B492" t="s">
        <v>28</v>
      </c>
      <c r="C492" t="str">
        <f>VLOOKUP(B492,'Ps strains + g.types'!$A$2:$C$20,3,FALSE)</f>
        <v>Ps1</v>
      </c>
      <c r="D492" t="s">
        <v>54</v>
      </c>
      <c r="E492">
        <v>2</v>
      </c>
      <c r="F492">
        <v>2</v>
      </c>
      <c r="G492" s="3">
        <v>1.016</v>
      </c>
      <c r="H492" s="3">
        <f>G492-1.12033333333333</f>
        <v>-0.10433333333333006</v>
      </c>
      <c r="I492" s="5" t="s">
        <v>74</v>
      </c>
    </row>
    <row r="493" spans="1:10">
      <c r="A493">
        <v>492</v>
      </c>
      <c r="B493" t="s">
        <v>28</v>
      </c>
      <c r="C493" t="str">
        <f>VLOOKUP(B493,'Ps strains + g.types'!$A$2:$C$20,3,FALSE)</f>
        <v>Ps1</v>
      </c>
      <c r="D493" t="s">
        <v>54</v>
      </c>
      <c r="E493">
        <v>2</v>
      </c>
      <c r="F493">
        <v>3</v>
      </c>
      <c r="G493" s="3">
        <v>1.125</v>
      </c>
      <c r="H493" s="3">
        <f>G493-1.12033333333333</f>
        <v>4.6666666666699275E-3</v>
      </c>
      <c r="I493" s="5" t="s">
        <v>74</v>
      </c>
    </row>
    <row r="494" spans="1:10">
      <c r="A494">
        <v>493</v>
      </c>
      <c r="B494" t="s">
        <v>28</v>
      </c>
      <c r="C494" t="str">
        <f>VLOOKUP(B494,'Ps strains + g.types'!$A$2:$C$20,3,FALSE)</f>
        <v>Ps1</v>
      </c>
      <c r="D494" t="s">
        <v>54</v>
      </c>
      <c r="E494">
        <v>3</v>
      </c>
      <c r="F494">
        <v>1</v>
      </c>
      <c r="G494" s="3">
        <v>0.91</v>
      </c>
      <c r="H494" s="3">
        <f>G494-1.35366666666667</f>
        <v>-0.44366666666666987</v>
      </c>
      <c r="I494" s="5" t="s">
        <v>74</v>
      </c>
    </row>
    <row r="495" spans="1:10">
      <c r="A495">
        <v>494</v>
      </c>
      <c r="B495" t="s">
        <v>28</v>
      </c>
      <c r="C495" t="str">
        <f>VLOOKUP(B495,'Ps strains + g.types'!$A$2:$C$20,3,FALSE)</f>
        <v>Ps1</v>
      </c>
      <c r="D495" t="s">
        <v>54</v>
      </c>
      <c r="E495">
        <v>3</v>
      </c>
      <c r="F495">
        <v>2</v>
      </c>
      <c r="G495" s="3">
        <v>1.3819999999999999</v>
      </c>
      <c r="H495" s="3">
        <f>G495-1.35366666666667</f>
        <v>2.8333333333329991E-2</v>
      </c>
      <c r="I495" s="5" t="s">
        <v>74</v>
      </c>
    </row>
    <row r="496" spans="1:10">
      <c r="A496">
        <v>495</v>
      </c>
      <c r="B496" t="s">
        <v>28</v>
      </c>
      <c r="C496" t="str">
        <f>VLOOKUP(B496,'Ps strains + g.types'!$A$2:$C$20,3,FALSE)</f>
        <v>Ps1</v>
      </c>
      <c r="D496" t="s">
        <v>54</v>
      </c>
      <c r="E496">
        <v>3</v>
      </c>
      <c r="F496">
        <v>3</v>
      </c>
      <c r="G496" s="3">
        <v>1.603</v>
      </c>
      <c r="H496" s="3">
        <f>G496-1.35366666666667</f>
        <v>0.24933333333333008</v>
      </c>
      <c r="I496" s="5" t="s">
        <v>74</v>
      </c>
    </row>
    <row r="497" spans="1:9">
      <c r="A497">
        <v>496</v>
      </c>
      <c r="B497" t="s">
        <v>28</v>
      </c>
      <c r="C497" t="str">
        <f>VLOOKUP(B497,'Ps strains + g.types'!$A$2:$C$20,3,FALSE)</f>
        <v>Ps1</v>
      </c>
      <c r="D497" t="s">
        <v>54</v>
      </c>
      <c r="E497">
        <v>5</v>
      </c>
      <c r="F497">
        <v>1</v>
      </c>
      <c r="G497" s="3">
        <v>0.47599999999999998</v>
      </c>
      <c r="H497" s="3">
        <f>G497-1.206</f>
        <v>-0.73</v>
      </c>
      <c r="I497" s="5" t="s">
        <v>74</v>
      </c>
    </row>
    <row r="498" spans="1:9">
      <c r="A498">
        <v>497</v>
      </c>
      <c r="B498" t="s">
        <v>28</v>
      </c>
      <c r="C498" t="str">
        <f>VLOOKUP(B498,'Ps strains + g.types'!$A$2:$C$20,3,FALSE)</f>
        <v>Ps1</v>
      </c>
      <c r="D498" t="s">
        <v>54</v>
      </c>
      <c r="E498">
        <v>5</v>
      </c>
      <c r="F498">
        <v>2</v>
      </c>
      <c r="G498" s="3">
        <v>0.98799999999999999</v>
      </c>
      <c r="H498" s="3">
        <f>G498-1.206</f>
        <v>-0.21799999999999997</v>
      </c>
      <c r="I498" s="5" t="s">
        <v>74</v>
      </c>
    </row>
    <row r="499" spans="1:9">
      <c r="A499">
        <v>498</v>
      </c>
      <c r="B499" t="s">
        <v>28</v>
      </c>
      <c r="C499" t="str">
        <f>VLOOKUP(B499,'Ps strains + g.types'!$A$2:$C$20,3,FALSE)</f>
        <v>Ps1</v>
      </c>
      <c r="D499" t="s">
        <v>54</v>
      </c>
      <c r="E499">
        <v>5</v>
      </c>
      <c r="F499">
        <v>3</v>
      </c>
      <c r="G499" s="3">
        <v>1.3120000000000001</v>
      </c>
      <c r="H499" s="3">
        <f>G499-1.206</f>
        <v>0.10600000000000009</v>
      </c>
      <c r="I499" s="5" t="s">
        <v>74</v>
      </c>
    </row>
    <row r="500" spans="1:9">
      <c r="A500">
        <v>499</v>
      </c>
      <c r="B500" t="s">
        <v>28</v>
      </c>
      <c r="C500" t="str">
        <f>VLOOKUP(B500,'Ps strains + g.types'!$A$2:$C$20,3,FALSE)</f>
        <v>Ps1</v>
      </c>
      <c r="D500" t="s">
        <v>54</v>
      </c>
      <c r="E500">
        <v>6</v>
      </c>
      <c r="F500">
        <v>1</v>
      </c>
      <c r="G500" s="3">
        <v>0.56799999999999995</v>
      </c>
      <c r="H500" s="3">
        <f>G500-0.944</f>
        <v>-0.376</v>
      </c>
      <c r="I500" s="5" t="s">
        <v>74</v>
      </c>
    </row>
    <row r="501" spans="1:9">
      <c r="A501">
        <v>500</v>
      </c>
      <c r="B501" t="s">
        <v>28</v>
      </c>
      <c r="C501" t="str">
        <f>VLOOKUP(B501,'Ps strains + g.types'!$A$2:$C$20,3,FALSE)</f>
        <v>Ps1</v>
      </c>
      <c r="D501" t="s">
        <v>54</v>
      </c>
      <c r="E501">
        <v>6</v>
      </c>
      <c r="F501">
        <v>2</v>
      </c>
      <c r="G501" s="3">
        <v>1.085</v>
      </c>
      <c r="H501" s="3">
        <f>G501-0.944</f>
        <v>0.14100000000000001</v>
      </c>
      <c r="I501" s="5" t="s">
        <v>74</v>
      </c>
    </row>
    <row r="502" spans="1:9">
      <c r="A502">
        <v>501</v>
      </c>
      <c r="B502" t="s">
        <v>28</v>
      </c>
      <c r="C502" t="str">
        <f>VLOOKUP(B502,'Ps strains + g.types'!$A$2:$C$20,3,FALSE)</f>
        <v>Ps1</v>
      </c>
      <c r="D502" t="s">
        <v>54</v>
      </c>
      <c r="E502">
        <v>6</v>
      </c>
      <c r="F502">
        <v>3</v>
      </c>
      <c r="G502" s="3">
        <v>1.0289999999999999</v>
      </c>
      <c r="H502" s="3">
        <f>G502-0.944</f>
        <v>8.4999999999999964E-2</v>
      </c>
      <c r="I502" s="5" t="s">
        <v>74</v>
      </c>
    </row>
    <row r="503" spans="1:9">
      <c r="A503">
        <v>502</v>
      </c>
      <c r="B503" t="s">
        <v>28</v>
      </c>
      <c r="C503" t="str">
        <f>VLOOKUP(B503,'Ps strains + g.types'!$A$2:$C$20,3,FALSE)</f>
        <v>Ps1</v>
      </c>
      <c r="D503" t="s">
        <v>54</v>
      </c>
      <c r="E503">
        <v>7</v>
      </c>
      <c r="F503">
        <v>1</v>
      </c>
      <c r="G503" s="3">
        <v>0.66900000000000004</v>
      </c>
      <c r="H503" s="3">
        <f>G503-0.799333333333333</f>
        <v>-0.13033333333333297</v>
      </c>
      <c r="I503" s="5" t="s">
        <v>74</v>
      </c>
    </row>
    <row r="504" spans="1:9">
      <c r="A504">
        <v>503</v>
      </c>
      <c r="B504" t="s">
        <v>28</v>
      </c>
      <c r="C504" t="str">
        <f>VLOOKUP(B504,'Ps strains + g.types'!$A$2:$C$20,3,FALSE)</f>
        <v>Ps1</v>
      </c>
      <c r="D504" t="s">
        <v>54</v>
      </c>
      <c r="E504">
        <v>7</v>
      </c>
      <c r="F504">
        <v>2</v>
      </c>
      <c r="G504" s="3">
        <v>0.96</v>
      </c>
      <c r="H504" s="3">
        <f>G504-0.799333333333333</f>
        <v>0.16066666666666696</v>
      </c>
      <c r="I504" s="5" t="s">
        <v>74</v>
      </c>
    </row>
    <row r="505" spans="1:9">
      <c r="A505">
        <v>504</v>
      </c>
      <c r="B505" t="s">
        <v>28</v>
      </c>
      <c r="C505" t="str">
        <f>VLOOKUP(B505,'Ps strains + g.types'!$A$2:$C$20,3,FALSE)</f>
        <v>Ps1</v>
      </c>
      <c r="D505" t="s">
        <v>54</v>
      </c>
      <c r="E505">
        <v>7</v>
      </c>
      <c r="F505">
        <v>3</v>
      </c>
      <c r="G505" s="3">
        <v>0.748</v>
      </c>
      <c r="H505" s="3">
        <f>G505-0.799333333333333</f>
        <v>-5.1333333333333009E-2</v>
      </c>
      <c r="I505" s="5" t="s">
        <v>74</v>
      </c>
    </row>
    <row r="506" spans="1:9">
      <c r="A506">
        <v>505</v>
      </c>
      <c r="B506" t="s">
        <v>28</v>
      </c>
      <c r="C506" t="str">
        <f>VLOOKUP(B506,'Ps strains + g.types'!$A$2:$C$20,3,FALSE)</f>
        <v>Ps1</v>
      </c>
      <c r="D506" t="s">
        <v>54</v>
      </c>
      <c r="E506">
        <v>8</v>
      </c>
      <c r="F506">
        <v>1</v>
      </c>
      <c r="G506" s="3">
        <v>0.59699999999999998</v>
      </c>
      <c r="H506" s="3">
        <f>G506-0.886</f>
        <v>-0.28900000000000003</v>
      </c>
      <c r="I506" s="5" t="s">
        <v>74</v>
      </c>
    </row>
    <row r="507" spans="1:9">
      <c r="A507">
        <v>506</v>
      </c>
      <c r="B507" t="s">
        <v>28</v>
      </c>
      <c r="C507" t="str">
        <f>VLOOKUP(B507,'Ps strains + g.types'!$A$2:$C$20,3,FALSE)</f>
        <v>Ps1</v>
      </c>
      <c r="D507" t="s">
        <v>54</v>
      </c>
      <c r="E507">
        <v>8</v>
      </c>
      <c r="F507">
        <v>2</v>
      </c>
      <c r="G507" s="3">
        <v>1.0169999999999999</v>
      </c>
      <c r="H507" s="3">
        <f>G507-0.886</f>
        <v>0.13099999999999989</v>
      </c>
      <c r="I507" s="5" t="s">
        <v>74</v>
      </c>
    </row>
    <row r="508" spans="1:9">
      <c r="A508">
        <v>507</v>
      </c>
      <c r="B508" t="s">
        <v>28</v>
      </c>
      <c r="C508" t="str">
        <f>VLOOKUP(B508,'Ps strains + g.types'!$A$2:$C$20,3,FALSE)</f>
        <v>Ps1</v>
      </c>
      <c r="D508" t="s">
        <v>54</v>
      </c>
      <c r="E508">
        <v>8</v>
      </c>
      <c r="F508">
        <v>3</v>
      </c>
      <c r="G508" s="3">
        <v>0.97199999999999998</v>
      </c>
      <c r="H508" s="3">
        <f>G508-0.886</f>
        <v>8.5999999999999965E-2</v>
      </c>
      <c r="I508" s="5" t="s">
        <v>74</v>
      </c>
    </row>
    <row r="509" spans="1:9">
      <c r="A509">
        <v>508</v>
      </c>
      <c r="B509" t="s">
        <v>28</v>
      </c>
      <c r="C509" t="str">
        <f>VLOOKUP(B509,'Ps strains + g.types'!$A$2:$C$20,3,FALSE)</f>
        <v>Ps1</v>
      </c>
      <c r="D509" t="s">
        <v>54</v>
      </c>
      <c r="E509">
        <v>9</v>
      </c>
      <c r="F509">
        <v>1</v>
      </c>
      <c r="G509" s="3">
        <v>0.83899999999999997</v>
      </c>
      <c r="H509" s="3">
        <f>G509-1.10566666666667</f>
        <v>-0.26666666666666994</v>
      </c>
      <c r="I509" s="5" t="s">
        <v>74</v>
      </c>
    </row>
    <row r="510" spans="1:9">
      <c r="A510">
        <v>509</v>
      </c>
      <c r="B510" t="s">
        <v>28</v>
      </c>
      <c r="C510" t="str">
        <f>VLOOKUP(B510,'Ps strains + g.types'!$A$2:$C$20,3,FALSE)</f>
        <v>Ps1</v>
      </c>
      <c r="D510" t="s">
        <v>54</v>
      </c>
      <c r="E510">
        <v>9</v>
      </c>
      <c r="F510">
        <v>2</v>
      </c>
      <c r="G510" s="3">
        <v>1.3460000000000001</v>
      </c>
      <c r="H510" s="3">
        <f>G510-1.10566666666667</f>
        <v>0.24033333333333018</v>
      </c>
      <c r="I510" s="5" t="s">
        <v>74</v>
      </c>
    </row>
    <row r="511" spans="1:9">
      <c r="A511">
        <v>510</v>
      </c>
      <c r="B511" t="s">
        <v>28</v>
      </c>
      <c r="C511" t="str">
        <f>VLOOKUP(B511,'Ps strains + g.types'!$A$2:$C$20,3,FALSE)</f>
        <v>Ps1</v>
      </c>
      <c r="D511" t="s">
        <v>54</v>
      </c>
      <c r="E511">
        <v>9</v>
      </c>
      <c r="F511">
        <v>3</v>
      </c>
      <c r="G511" s="3">
        <v>1.044</v>
      </c>
      <c r="H511" s="3">
        <f>G511-1.10566666666667</f>
        <v>-6.1666666666669867E-2</v>
      </c>
      <c r="I511" s="5" t="s">
        <v>74</v>
      </c>
    </row>
    <row r="512" spans="1:9">
      <c r="A512">
        <v>511</v>
      </c>
      <c r="B512" t="s">
        <v>28</v>
      </c>
      <c r="C512" t="str">
        <f>VLOOKUP(B512,'Ps strains + g.types'!$A$2:$C$20,3,FALSE)</f>
        <v>Ps1</v>
      </c>
      <c r="D512" t="s">
        <v>54</v>
      </c>
      <c r="E512">
        <v>10</v>
      </c>
      <c r="F512">
        <v>1</v>
      </c>
      <c r="G512" s="3">
        <v>1.0169999999999999</v>
      </c>
      <c r="H512" s="3">
        <f>G512-1.164</f>
        <v>-0.14700000000000002</v>
      </c>
      <c r="I512" s="5" t="s">
        <v>74</v>
      </c>
    </row>
    <row r="513" spans="1:9">
      <c r="A513">
        <v>512</v>
      </c>
      <c r="B513" t="s">
        <v>28</v>
      </c>
      <c r="C513" t="str">
        <f>VLOOKUP(B513,'Ps strains + g.types'!$A$2:$C$20,3,FALSE)</f>
        <v>Ps1</v>
      </c>
      <c r="D513" t="s">
        <v>54</v>
      </c>
      <c r="E513">
        <v>10</v>
      </c>
      <c r="F513">
        <v>2</v>
      </c>
      <c r="G513" s="3">
        <v>1.3839999999999999</v>
      </c>
      <c r="H513" s="3">
        <f>G513-1.164</f>
        <v>0.21999999999999997</v>
      </c>
      <c r="I513" s="5" t="s">
        <v>74</v>
      </c>
    </row>
    <row r="514" spans="1:9">
      <c r="A514">
        <v>513</v>
      </c>
      <c r="B514" t="s">
        <v>28</v>
      </c>
      <c r="C514" t="str">
        <f>VLOOKUP(B514,'Ps strains + g.types'!$A$2:$C$20,3,FALSE)</f>
        <v>Ps1</v>
      </c>
      <c r="D514" t="s">
        <v>54</v>
      </c>
      <c r="E514">
        <v>10</v>
      </c>
      <c r="F514">
        <v>3</v>
      </c>
      <c r="G514" s="3">
        <v>1.002</v>
      </c>
      <c r="H514" s="3">
        <f>G514-1.164</f>
        <v>-0.16199999999999992</v>
      </c>
      <c r="I514" s="5" t="s">
        <v>74</v>
      </c>
    </row>
    <row r="515" spans="1:9">
      <c r="A515">
        <v>1</v>
      </c>
      <c r="B515" t="s">
        <v>82</v>
      </c>
      <c r="C515" t="s">
        <v>82</v>
      </c>
      <c r="D515" t="s">
        <v>54</v>
      </c>
      <c r="E515">
        <v>1</v>
      </c>
      <c r="F515">
        <v>1</v>
      </c>
      <c r="G515" s="23">
        <v>0.67600000000000005</v>
      </c>
      <c r="H515" s="16" t="s">
        <v>52</v>
      </c>
      <c r="I515">
        <v>1</v>
      </c>
    </row>
    <row r="516" spans="1:9">
      <c r="A516">
        <v>2</v>
      </c>
      <c r="B516" t="s">
        <v>82</v>
      </c>
      <c r="C516" t="s">
        <v>82</v>
      </c>
      <c r="D516" t="s">
        <v>54</v>
      </c>
      <c r="E516">
        <v>2</v>
      </c>
      <c r="F516">
        <v>1</v>
      </c>
      <c r="G516" s="23">
        <v>0.93</v>
      </c>
      <c r="H516" s="16" t="s">
        <v>52</v>
      </c>
      <c r="I516">
        <v>1</v>
      </c>
    </row>
    <row r="517" spans="1:9">
      <c r="A517">
        <v>3</v>
      </c>
      <c r="B517" t="s">
        <v>82</v>
      </c>
      <c r="C517" t="s">
        <v>82</v>
      </c>
      <c r="D517" t="s">
        <v>54</v>
      </c>
      <c r="E517">
        <v>3</v>
      </c>
      <c r="F517">
        <v>1</v>
      </c>
      <c r="G517" s="23">
        <v>1.073</v>
      </c>
      <c r="H517" s="16" t="s">
        <v>52</v>
      </c>
      <c r="I517">
        <v>1</v>
      </c>
    </row>
    <row r="518" spans="1:9">
      <c r="A518">
        <v>4</v>
      </c>
      <c r="B518" t="s">
        <v>82</v>
      </c>
      <c r="C518" t="s">
        <v>82</v>
      </c>
      <c r="D518" t="s">
        <v>54</v>
      </c>
      <c r="E518">
        <v>5</v>
      </c>
      <c r="F518">
        <v>1</v>
      </c>
      <c r="G518" s="23">
        <v>0.78300000000000003</v>
      </c>
      <c r="H518" s="16" t="s">
        <v>52</v>
      </c>
      <c r="I518">
        <v>1</v>
      </c>
    </row>
    <row r="519" spans="1:9">
      <c r="A519">
        <v>5</v>
      </c>
      <c r="B519" t="s">
        <v>82</v>
      </c>
      <c r="C519" t="s">
        <v>82</v>
      </c>
      <c r="D519" t="s">
        <v>54</v>
      </c>
      <c r="E519">
        <v>6</v>
      </c>
      <c r="F519">
        <v>1</v>
      </c>
      <c r="G519" s="23">
        <v>0.52</v>
      </c>
      <c r="H519" s="16" t="s">
        <v>52</v>
      </c>
      <c r="I519">
        <v>1</v>
      </c>
    </row>
    <row r="520" spans="1:9">
      <c r="A520">
        <v>6</v>
      </c>
      <c r="B520" t="s">
        <v>82</v>
      </c>
      <c r="C520" t="s">
        <v>82</v>
      </c>
      <c r="D520" t="s">
        <v>54</v>
      </c>
      <c r="E520">
        <v>7</v>
      </c>
      <c r="F520">
        <v>1</v>
      </c>
      <c r="G520" s="23">
        <v>0.46100000000000002</v>
      </c>
      <c r="H520" s="16" t="s">
        <v>52</v>
      </c>
      <c r="I520">
        <v>1</v>
      </c>
    </row>
    <row r="521" spans="1:9">
      <c r="A521">
        <v>7</v>
      </c>
      <c r="B521" t="s">
        <v>82</v>
      </c>
      <c r="C521" t="s">
        <v>82</v>
      </c>
      <c r="D521" t="s">
        <v>54</v>
      </c>
      <c r="E521">
        <v>8</v>
      </c>
      <c r="F521">
        <v>1</v>
      </c>
      <c r="G521" s="23">
        <v>0.45700000000000002</v>
      </c>
      <c r="H521" s="16" t="s">
        <v>52</v>
      </c>
      <c r="I521">
        <v>1</v>
      </c>
    </row>
    <row r="522" spans="1:9">
      <c r="A522">
        <v>8</v>
      </c>
      <c r="B522" t="s">
        <v>82</v>
      </c>
      <c r="C522" t="s">
        <v>82</v>
      </c>
      <c r="D522" t="s">
        <v>54</v>
      </c>
      <c r="E522">
        <v>9</v>
      </c>
      <c r="F522">
        <v>1</v>
      </c>
      <c r="G522" s="23">
        <v>0.92900000000000005</v>
      </c>
      <c r="H522" s="16" t="s">
        <v>52</v>
      </c>
      <c r="I522">
        <v>1</v>
      </c>
    </row>
    <row r="523" spans="1:9">
      <c r="A523">
        <v>9</v>
      </c>
      <c r="B523" t="s">
        <v>82</v>
      </c>
      <c r="C523" t="s">
        <v>82</v>
      </c>
      <c r="D523" t="s">
        <v>54</v>
      </c>
      <c r="E523">
        <v>10</v>
      </c>
      <c r="F523">
        <v>1</v>
      </c>
      <c r="G523" s="23">
        <v>1.1180000000000001</v>
      </c>
      <c r="H523" s="16" t="s">
        <v>52</v>
      </c>
      <c r="I523">
        <v>1</v>
      </c>
    </row>
    <row r="524" spans="1:9">
      <c r="A524">
        <v>10</v>
      </c>
      <c r="B524" t="s">
        <v>82</v>
      </c>
      <c r="C524" t="s">
        <v>82</v>
      </c>
      <c r="D524" t="s">
        <v>54</v>
      </c>
      <c r="E524">
        <v>1</v>
      </c>
      <c r="F524">
        <v>2</v>
      </c>
      <c r="G524" s="23">
        <v>0.84699999999999998</v>
      </c>
      <c r="H524" s="16" t="s">
        <v>52</v>
      </c>
      <c r="I524">
        <v>1</v>
      </c>
    </row>
    <row r="525" spans="1:9">
      <c r="A525">
        <v>11</v>
      </c>
      <c r="B525" t="s">
        <v>82</v>
      </c>
      <c r="C525" t="s">
        <v>82</v>
      </c>
      <c r="D525" t="s">
        <v>54</v>
      </c>
      <c r="E525">
        <v>2</v>
      </c>
      <c r="F525">
        <v>2</v>
      </c>
      <c r="G525" s="23">
        <v>1.266</v>
      </c>
      <c r="H525" s="16" t="s">
        <v>52</v>
      </c>
      <c r="I525">
        <v>1</v>
      </c>
    </row>
    <row r="526" spans="1:9">
      <c r="A526">
        <v>12</v>
      </c>
      <c r="B526" t="s">
        <v>82</v>
      </c>
      <c r="C526" t="s">
        <v>82</v>
      </c>
      <c r="D526" t="s">
        <v>54</v>
      </c>
      <c r="E526">
        <v>3</v>
      </c>
      <c r="F526">
        <v>2</v>
      </c>
      <c r="G526" s="23">
        <v>1.5369999999999999</v>
      </c>
      <c r="H526" s="16" t="s">
        <v>52</v>
      </c>
      <c r="I526">
        <v>1</v>
      </c>
    </row>
    <row r="527" spans="1:9">
      <c r="A527">
        <v>13</v>
      </c>
      <c r="B527" t="s">
        <v>82</v>
      </c>
      <c r="C527" t="s">
        <v>82</v>
      </c>
      <c r="D527" t="s">
        <v>54</v>
      </c>
      <c r="E527">
        <v>5</v>
      </c>
      <c r="F527">
        <v>2</v>
      </c>
      <c r="G527" s="23">
        <v>1.538</v>
      </c>
      <c r="H527" s="16" t="s">
        <v>52</v>
      </c>
      <c r="I527">
        <v>1</v>
      </c>
    </row>
    <row r="528" spans="1:9">
      <c r="A528">
        <v>14</v>
      </c>
      <c r="B528" t="s">
        <v>82</v>
      </c>
      <c r="C528" t="s">
        <v>82</v>
      </c>
      <c r="D528" t="s">
        <v>54</v>
      </c>
      <c r="E528">
        <v>6</v>
      </c>
      <c r="F528">
        <v>2</v>
      </c>
      <c r="G528" s="23">
        <v>1.3680000000000001</v>
      </c>
      <c r="H528" s="16" t="s">
        <v>52</v>
      </c>
      <c r="I528">
        <v>1</v>
      </c>
    </row>
    <row r="529" spans="1:9">
      <c r="A529">
        <v>15</v>
      </c>
      <c r="B529" t="s">
        <v>82</v>
      </c>
      <c r="C529" t="s">
        <v>82</v>
      </c>
      <c r="D529" t="s">
        <v>54</v>
      </c>
      <c r="E529">
        <v>7</v>
      </c>
      <c r="F529">
        <v>2</v>
      </c>
      <c r="G529" s="23">
        <v>1.0129999999999999</v>
      </c>
      <c r="H529" s="16" t="s">
        <v>52</v>
      </c>
      <c r="I529">
        <v>1</v>
      </c>
    </row>
    <row r="530" spans="1:9">
      <c r="A530">
        <v>16</v>
      </c>
      <c r="B530" t="s">
        <v>82</v>
      </c>
      <c r="C530" t="s">
        <v>82</v>
      </c>
      <c r="D530" t="s">
        <v>54</v>
      </c>
      <c r="E530">
        <v>8</v>
      </c>
      <c r="F530">
        <v>2</v>
      </c>
      <c r="G530" s="23">
        <v>0.96399999999999997</v>
      </c>
      <c r="H530" s="16" t="s">
        <v>52</v>
      </c>
      <c r="I530">
        <v>1</v>
      </c>
    </row>
    <row r="531" spans="1:9">
      <c r="A531">
        <v>17</v>
      </c>
      <c r="B531" t="s">
        <v>82</v>
      </c>
      <c r="C531" t="s">
        <v>82</v>
      </c>
      <c r="D531" t="s">
        <v>54</v>
      </c>
      <c r="E531">
        <v>9</v>
      </c>
      <c r="F531">
        <v>2</v>
      </c>
      <c r="G531" s="23">
        <v>1.248</v>
      </c>
      <c r="H531" s="16" t="s">
        <v>52</v>
      </c>
      <c r="I531">
        <v>1</v>
      </c>
    </row>
    <row r="532" spans="1:9">
      <c r="A532">
        <v>18</v>
      </c>
      <c r="B532" t="s">
        <v>82</v>
      </c>
      <c r="C532" t="s">
        <v>82</v>
      </c>
      <c r="D532" t="s">
        <v>54</v>
      </c>
      <c r="E532">
        <v>10</v>
      </c>
      <c r="F532">
        <v>2</v>
      </c>
      <c r="G532" s="23">
        <v>1.032</v>
      </c>
      <c r="H532" s="16" t="s">
        <v>52</v>
      </c>
      <c r="I532">
        <v>1</v>
      </c>
    </row>
    <row r="533" spans="1:9">
      <c r="A533">
        <v>19</v>
      </c>
      <c r="B533" t="s">
        <v>82</v>
      </c>
      <c r="C533" t="s">
        <v>82</v>
      </c>
      <c r="D533" t="s">
        <v>54</v>
      </c>
      <c r="E533">
        <v>1</v>
      </c>
      <c r="F533">
        <v>3</v>
      </c>
      <c r="G533" s="23">
        <v>1.141</v>
      </c>
      <c r="H533" s="16" t="s">
        <v>52</v>
      </c>
      <c r="I533">
        <v>1</v>
      </c>
    </row>
    <row r="534" spans="1:9">
      <c r="A534">
        <v>20</v>
      </c>
      <c r="B534" t="s">
        <v>82</v>
      </c>
      <c r="C534" t="s">
        <v>82</v>
      </c>
      <c r="D534" t="s">
        <v>54</v>
      </c>
      <c r="E534">
        <v>2</v>
      </c>
      <c r="F534">
        <v>3</v>
      </c>
      <c r="G534" s="23">
        <v>1.165</v>
      </c>
      <c r="H534" s="16" t="s">
        <v>52</v>
      </c>
      <c r="I534">
        <v>1</v>
      </c>
    </row>
    <row r="535" spans="1:9">
      <c r="A535">
        <v>21</v>
      </c>
      <c r="B535" t="s">
        <v>82</v>
      </c>
      <c r="C535" t="s">
        <v>82</v>
      </c>
      <c r="D535" t="s">
        <v>54</v>
      </c>
      <c r="E535">
        <v>3</v>
      </c>
      <c r="F535">
        <v>3</v>
      </c>
      <c r="G535" s="23">
        <v>1.4510000000000001</v>
      </c>
      <c r="H535" s="16" t="s">
        <v>52</v>
      </c>
      <c r="I535">
        <v>1</v>
      </c>
    </row>
    <row r="536" spans="1:9">
      <c r="A536">
        <v>22</v>
      </c>
      <c r="B536" t="s">
        <v>82</v>
      </c>
      <c r="C536" t="s">
        <v>82</v>
      </c>
      <c r="D536" t="s">
        <v>54</v>
      </c>
      <c r="E536">
        <v>5</v>
      </c>
      <c r="F536">
        <v>3</v>
      </c>
      <c r="G536" s="23">
        <v>1.2969999999999999</v>
      </c>
      <c r="H536" s="16" t="s">
        <v>52</v>
      </c>
      <c r="I536">
        <v>1</v>
      </c>
    </row>
    <row r="537" spans="1:9">
      <c r="A537">
        <v>23</v>
      </c>
      <c r="B537" t="s">
        <v>82</v>
      </c>
      <c r="C537" t="s">
        <v>82</v>
      </c>
      <c r="D537" t="s">
        <v>54</v>
      </c>
      <c r="E537">
        <v>6</v>
      </c>
      <c r="F537">
        <v>3</v>
      </c>
      <c r="G537" s="23">
        <v>1.02</v>
      </c>
      <c r="H537" s="16" t="s">
        <v>52</v>
      </c>
      <c r="I537">
        <v>1</v>
      </c>
    </row>
    <row r="538" spans="1:9">
      <c r="A538">
        <v>24</v>
      </c>
      <c r="B538" t="s">
        <v>82</v>
      </c>
      <c r="C538" t="s">
        <v>82</v>
      </c>
      <c r="D538" t="s">
        <v>54</v>
      </c>
      <c r="E538">
        <v>7</v>
      </c>
      <c r="F538">
        <v>3</v>
      </c>
      <c r="G538" s="23">
        <v>0.92400000000000004</v>
      </c>
      <c r="H538" s="16" t="s">
        <v>52</v>
      </c>
      <c r="I538">
        <v>1</v>
      </c>
    </row>
    <row r="539" spans="1:9">
      <c r="A539">
        <v>25</v>
      </c>
      <c r="B539" t="s">
        <v>82</v>
      </c>
      <c r="C539" t="s">
        <v>82</v>
      </c>
      <c r="D539" t="s">
        <v>54</v>
      </c>
      <c r="E539">
        <v>8</v>
      </c>
      <c r="F539">
        <v>3</v>
      </c>
      <c r="G539" s="23">
        <v>1.2370000000000001</v>
      </c>
      <c r="H539" s="16" t="s">
        <v>52</v>
      </c>
      <c r="I539">
        <v>1</v>
      </c>
    </row>
    <row r="540" spans="1:9">
      <c r="A540">
        <v>26</v>
      </c>
      <c r="B540" t="s">
        <v>82</v>
      </c>
      <c r="C540" t="s">
        <v>82</v>
      </c>
      <c r="D540" t="s">
        <v>54</v>
      </c>
      <c r="E540">
        <v>9</v>
      </c>
      <c r="F540">
        <v>3</v>
      </c>
      <c r="G540" s="23">
        <v>1.1399999999999999</v>
      </c>
      <c r="H540" s="16" t="s">
        <v>52</v>
      </c>
      <c r="I540">
        <v>1</v>
      </c>
    </row>
    <row r="541" spans="1:9">
      <c r="A541">
        <v>27</v>
      </c>
      <c r="B541" t="s">
        <v>82</v>
      </c>
      <c r="C541" t="s">
        <v>82</v>
      </c>
      <c r="D541" t="s">
        <v>54</v>
      </c>
      <c r="E541">
        <v>10</v>
      </c>
      <c r="F541">
        <v>3</v>
      </c>
      <c r="G541" s="23">
        <v>1.21</v>
      </c>
      <c r="H541" s="16" t="s">
        <v>52</v>
      </c>
      <c r="I541">
        <v>1</v>
      </c>
    </row>
  </sheetData>
  <autoFilter ref="A1:J541" xr:uid="{00000000-0009-0000-0000-000000000000}"/>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01"/>
  <sheetViews>
    <sheetView workbookViewId="0">
      <pane ySplit="1" topLeftCell="A549" activePane="bottomLeft" state="frozen"/>
      <selection activeCell="L18" sqref="L18"/>
      <selection pane="bottomLeft" activeCell="G532" sqref="G532"/>
    </sheetView>
  </sheetViews>
  <sheetFormatPr baseColWidth="10" defaultRowHeight="16"/>
  <cols>
    <col min="1" max="1" width="13" bestFit="1" customWidth="1"/>
    <col min="2" max="2" width="12" bestFit="1" customWidth="1"/>
    <col min="3" max="3" width="15.33203125" bestFit="1" customWidth="1"/>
    <col min="4" max="4" width="12.5" bestFit="1" customWidth="1"/>
    <col min="5" max="5" width="13" customWidth="1"/>
    <col min="6" max="6" width="8.5" bestFit="1" customWidth="1"/>
    <col min="7" max="7" width="17.6640625" style="5" bestFit="1" customWidth="1"/>
    <col min="8" max="8" width="19.6640625" style="13" bestFit="1" customWidth="1"/>
    <col min="9" max="9" width="19.83203125" bestFit="1" customWidth="1"/>
  </cols>
  <sheetData>
    <row r="1" spans="1:9">
      <c r="A1" s="2" t="s">
        <v>57</v>
      </c>
      <c r="B1" s="7" t="s">
        <v>0</v>
      </c>
      <c r="C1" s="7" t="s">
        <v>1</v>
      </c>
      <c r="D1" s="7" t="s">
        <v>2</v>
      </c>
      <c r="E1" s="7" t="s">
        <v>76</v>
      </c>
      <c r="F1" s="7" t="s">
        <v>4</v>
      </c>
      <c r="G1" s="31" t="s">
        <v>5</v>
      </c>
      <c r="H1" s="30" t="s">
        <v>6</v>
      </c>
      <c r="I1" s="1" t="s">
        <v>53</v>
      </c>
    </row>
    <row r="2" spans="1:9">
      <c r="A2">
        <v>1</v>
      </c>
      <c r="B2" t="s">
        <v>8</v>
      </c>
      <c r="C2" t="str">
        <f>VLOOKUP(B2,'Ps strains + g.types'!$A$2:$C$20,3,FALSE)</f>
        <v>Ps2</v>
      </c>
      <c r="D2" t="s">
        <v>91</v>
      </c>
      <c r="E2">
        <v>11</v>
      </c>
      <c r="F2">
        <v>4</v>
      </c>
      <c r="G2" s="5">
        <v>0.57699999999999996</v>
      </c>
      <c r="H2" s="13">
        <f>G2-0.667666666666667</f>
        <v>-9.0666666666667006E-2</v>
      </c>
    </row>
    <row r="3" spans="1:9">
      <c r="A3">
        <v>2</v>
      </c>
      <c r="B3" t="s">
        <v>8</v>
      </c>
      <c r="C3" t="str">
        <f>VLOOKUP(B3,'Ps strains + g.types'!$A$2:$C$20,3,FALSE)</f>
        <v>Ps2</v>
      </c>
      <c r="D3" t="s">
        <v>91</v>
      </c>
      <c r="E3">
        <v>11</v>
      </c>
      <c r="F3">
        <v>5</v>
      </c>
      <c r="G3" s="5">
        <v>0.40899999999999997</v>
      </c>
      <c r="H3" s="13">
        <f>G3-0.667666666666667</f>
        <v>-0.25866666666666699</v>
      </c>
    </row>
    <row r="4" spans="1:9">
      <c r="A4">
        <v>3</v>
      </c>
      <c r="B4" t="s">
        <v>8</v>
      </c>
      <c r="C4" t="str">
        <f>VLOOKUP(B4,'Ps strains + g.types'!$A$2:$C$20,3,FALSE)</f>
        <v>Ps2</v>
      </c>
      <c r="D4" t="s">
        <v>91</v>
      </c>
      <c r="E4">
        <v>11</v>
      </c>
      <c r="F4">
        <v>6</v>
      </c>
      <c r="G4" s="5">
        <v>0.46400000000000002</v>
      </c>
      <c r="H4" s="13">
        <f>G4-0.667666666666667</f>
        <v>-0.20366666666666694</v>
      </c>
    </row>
    <row r="5" spans="1:9">
      <c r="A5">
        <v>4</v>
      </c>
      <c r="B5" t="s">
        <v>8</v>
      </c>
      <c r="C5" t="str">
        <f>VLOOKUP(B5,'Ps strains + g.types'!$A$2:$C$20,3,FALSE)</f>
        <v>Ps2</v>
      </c>
      <c r="D5" t="s">
        <v>91</v>
      </c>
      <c r="E5">
        <v>12</v>
      </c>
      <c r="F5">
        <v>4</v>
      </c>
      <c r="G5" s="5">
        <v>0.60099999999999998</v>
      </c>
      <c r="H5" s="13">
        <f>G5-0.686666666666667</f>
        <v>-8.5666666666667002E-2</v>
      </c>
    </row>
    <row r="6" spans="1:9">
      <c r="A6">
        <v>5</v>
      </c>
      <c r="B6" t="s">
        <v>8</v>
      </c>
      <c r="C6" t="str">
        <f>VLOOKUP(B6,'Ps strains + g.types'!$A$2:$C$20,3,FALSE)</f>
        <v>Ps2</v>
      </c>
      <c r="D6" t="s">
        <v>91</v>
      </c>
      <c r="E6">
        <v>12</v>
      </c>
      <c r="F6">
        <v>5</v>
      </c>
      <c r="G6" s="5">
        <v>0.46200000000000002</v>
      </c>
      <c r="H6" s="13">
        <f>G6-0.686666666666667</f>
        <v>-0.22466666666666696</v>
      </c>
    </row>
    <row r="7" spans="1:9">
      <c r="A7">
        <v>6</v>
      </c>
      <c r="B7" t="s">
        <v>8</v>
      </c>
      <c r="C7" t="str">
        <f>VLOOKUP(B7,'Ps strains + g.types'!$A$2:$C$20,3,FALSE)</f>
        <v>Ps2</v>
      </c>
      <c r="D7" t="s">
        <v>91</v>
      </c>
      <c r="E7">
        <v>12</v>
      </c>
      <c r="F7">
        <v>6</v>
      </c>
      <c r="G7" s="5">
        <v>0.72799999999999998</v>
      </c>
      <c r="H7" s="13">
        <f>G7-0.686666666666667</f>
        <v>4.1333333333333E-2</v>
      </c>
    </row>
    <row r="8" spans="1:9">
      <c r="A8">
        <v>7</v>
      </c>
      <c r="B8" t="s">
        <v>8</v>
      </c>
      <c r="C8" t="str">
        <f>VLOOKUP(B8,'Ps strains + g.types'!$A$2:$C$20,3,FALSE)</f>
        <v>Ps2</v>
      </c>
      <c r="D8" t="s">
        <v>91</v>
      </c>
      <c r="E8">
        <v>13</v>
      </c>
      <c r="F8">
        <v>4</v>
      </c>
      <c r="G8" s="5">
        <v>0.40799999999999997</v>
      </c>
      <c r="H8" s="13">
        <f>G8-0.613666666666667</f>
        <v>-0.20566666666666705</v>
      </c>
    </row>
    <row r="9" spans="1:9">
      <c r="A9">
        <v>8</v>
      </c>
      <c r="B9" t="s">
        <v>8</v>
      </c>
      <c r="C9" t="str">
        <f>VLOOKUP(B9,'Ps strains + g.types'!$A$2:$C$20,3,FALSE)</f>
        <v>Ps2</v>
      </c>
      <c r="D9" t="s">
        <v>91</v>
      </c>
      <c r="E9">
        <v>13</v>
      </c>
      <c r="F9">
        <v>5</v>
      </c>
      <c r="G9" s="5">
        <v>0</v>
      </c>
      <c r="H9" s="13">
        <f>G9-0.613666666666667</f>
        <v>-0.61366666666666703</v>
      </c>
    </row>
    <row r="10" spans="1:9">
      <c r="A10">
        <v>9</v>
      </c>
      <c r="B10" t="s">
        <v>8</v>
      </c>
      <c r="C10" t="str">
        <f>VLOOKUP(B10,'Ps strains + g.types'!$A$2:$C$20,3,FALSE)</f>
        <v>Ps2</v>
      </c>
      <c r="D10" t="s">
        <v>91</v>
      </c>
      <c r="E10">
        <v>13</v>
      </c>
      <c r="F10">
        <v>6</v>
      </c>
      <c r="G10" s="5">
        <v>0.42199999999999999</v>
      </c>
      <c r="H10" s="13">
        <f>G10-0.613666666666667</f>
        <v>-0.19166666666666704</v>
      </c>
    </row>
    <row r="11" spans="1:9">
      <c r="A11">
        <v>10</v>
      </c>
      <c r="B11" t="s">
        <v>8</v>
      </c>
      <c r="C11" t="str">
        <f>VLOOKUP(B11,'Ps strains + g.types'!$A$2:$C$20,3,FALSE)</f>
        <v>Ps2</v>
      </c>
      <c r="D11" t="s">
        <v>91</v>
      </c>
      <c r="E11">
        <v>14</v>
      </c>
      <c r="F11">
        <v>4</v>
      </c>
      <c r="G11" s="5">
        <v>0.68799999999999994</v>
      </c>
      <c r="H11" s="13">
        <f>G11-0.565333333333333</f>
        <v>0.12266666666666692</v>
      </c>
    </row>
    <row r="12" spans="1:9">
      <c r="A12">
        <v>11</v>
      </c>
      <c r="B12" t="s">
        <v>8</v>
      </c>
      <c r="C12" t="str">
        <f>VLOOKUP(B12,'Ps strains + g.types'!$A$2:$C$20,3,FALSE)</f>
        <v>Ps2</v>
      </c>
      <c r="D12" t="s">
        <v>91</v>
      </c>
      <c r="E12">
        <v>14</v>
      </c>
      <c r="F12">
        <v>5</v>
      </c>
      <c r="G12" s="5">
        <v>0.41199999999999998</v>
      </c>
      <c r="H12" s="13">
        <f>G12-0.565333333333333</f>
        <v>-0.15333333333333304</v>
      </c>
    </row>
    <row r="13" spans="1:9">
      <c r="A13">
        <v>12</v>
      </c>
      <c r="B13" t="s">
        <v>8</v>
      </c>
      <c r="C13" t="str">
        <f>VLOOKUP(B13,'Ps strains + g.types'!$A$2:$C$20,3,FALSE)</f>
        <v>Ps2</v>
      </c>
      <c r="D13" t="s">
        <v>91</v>
      </c>
      <c r="E13">
        <v>14</v>
      </c>
      <c r="F13">
        <v>6</v>
      </c>
      <c r="G13" s="5">
        <v>0.438</v>
      </c>
      <c r="H13" s="13">
        <f>G13-0.565333333333333</f>
        <v>-0.12733333333333302</v>
      </c>
    </row>
    <row r="14" spans="1:9">
      <c r="A14">
        <v>13</v>
      </c>
      <c r="B14" t="s">
        <v>8</v>
      </c>
      <c r="C14" t="str">
        <f>VLOOKUP(B14,'Ps strains + g.types'!$A$2:$C$20,3,FALSE)</f>
        <v>Ps2</v>
      </c>
      <c r="D14" t="s">
        <v>91</v>
      </c>
      <c r="E14">
        <v>15</v>
      </c>
      <c r="F14">
        <v>4</v>
      </c>
      <c r="G14" s="5">
        <v>0.56699999999999995</v>
      </c>
      <c r="H14" s="13">
        <f>G14-0.737666666666667</f>
        <v>-0.17066666666666708</v>
      </c>
    </row>
    <row r="15" spans="1:9">
      <c r="A15">
        <v>14</v>
      </c>
      <c r="B15" t="s">
        <v>8</v>
      </c>
      <c r="C15" t="str">
        <f>VLOOKUP(B15,'Ps strains + g.types'!$A$2:$C$20,3,FALSE)</f>
        <v>Ps2</v>
      </c>
      <c r="D15" t="s">
        <v>91</v>
      </c>
      <c r="E15">
        <v>15</v>
      </c>
      <c r="F15">
        <v>5</v>
      </c>
      <c r="G15" s="5">
        <v>0</v>
      </c>
      <c r="H15" s="13">
        <f>G15-0.737666666666667</f>
        <v>-0.73766666666666703</v>
      </c>
    </row>
    <row r="16" spans="1:9">
      <c r="A16">
        <v>15</v>
      </c>
      <c r="B16" t="s">
        <v>8</v>
      </c>
      <c r="C16" t="str">
        <f>VLOOKUP(B16,'Ps strains + g.types'!$A$2:$C$20,3,FALSE)</f>
        <v>Ps2</v>
      </c>
      <c r="D16" t="s">
        <v>91</v>
      </c>
      <c r="E16">
        <v>15</v>
      </c>
      <c r="F16">
        <v>6</v>
      </c>
      <c r="G16" s="5">
        <v>0.59699999999999998</v>
      </c>
      <c r="H16" s="13">
        <f>G16-0.737666666666667</f>
        <v>-0.14066666666666705</v>
      </c>
    </row>
    <row r="17" spans="1:8">
      <c r="A17">
        <v>16</v>
      </c>
      <c r="B17" t="s">
        <v>8</v>
      </c>
      <c r="C17" t="str">
        <f>VLOOKUP(B17,'Ps strains + g.types'!$A$2:$C$20,3,FALSE)</f>
        <v>Ps2</v>
      </c>
      <c r="D17" t="s">
        <v>91</v>
      </c>
      <c r="E17">
        <v>16</v>
      </c>
      <c r="F17">
        <v>4</v>
      </c>
      <c r="G17" s="5">
        <v>0.44700000000000001</v>
      </c>
      <c r="H17" s="13">
        <f>G17-0.709</f>
        <v>-0.26199999999999996</v>
      </c>
    </row>
    <row r="18" spans="1:8">
      <c r="A18">
        <v>17</v>
      </c>
      <c r="B18" t="s">
        <v>8</v>
      </c>
      <c r="C18" t="str">
        <f>VLOOKUP(B18,'Ps strains + g.types'!$A$2:$C$20,3,FALSE)</f>
        <v>Ps2</v>
      </c>
      <c r="D18" t="s">
        <v>91</v>
      </c>
      <c r="E18">
        <v>16</v>
      </c>
      <c r="F18">
        <v>5</v>
      </c>
      <c r="G18" s="5">
        <v>0.371</v>
      </c>
      <c r="H18" s="13">
        <f>G18-0.709</f>
        <v>-0.33799999999999997</v>
      </c>
    </row>
    <row r="19" spans="1:8">
      <c r="A19">
        <v>18</v>
      </c>
      <c r="B19" t="s">
        <v>8</v>
      </c>
      <c r="C19" t="str">
        <f>VLOOKUP(B19,'Ps strains + g.types'!$A$2:$C$20,3,FALSE)</f>
        <v>Ps2</v>
      </c>
      <c r="D19" t="s">
        <v>91</v>
      </c>
      <c r="E19">
        <v>16</v>
      </c>
      <c r="F19">
        <v>6</v>
      </c>
      <c r="G19" s="5">
        <v>0.48199999999999998</v>
      </c>
      <c r="H19" s="13">
        <f>G19-0.709</f>
        <v>-0.22699999999999998</v>
      </c>
    </row>
    <row r="20" spans="1:8">
      <c r="A20">
        <v>19</v>
      </c>
      <c r="B20" t="s">
        <v>8</v>
      </c>
      <c r="C20" t="str">
        <f>VLOOKUP(B20,'Ps strains + g.types'!$A$2:$C$20,3,FALSE)</f>
        <v>Ps2</v>
      </c>
      <c r="D20" t="s">
        <v>91</v>
      </c>
      <c r="E20">
        <v>17</v>
      </c>
      <c r="F20">
        <v>4</v>
      </c>
      <c r="G20" s="5">
        <v>0.502</v>
      </c>
      <c r="H20" s="13">
        <f>G20-0.555</f>
        <v>-5.3000000000000047E-2</v>
      </c>
    </row>
    <row r="21" spans="1:8">
      <c r="A21">
        <v>20</v>
      </c>
      <c r="B21" t="s">
        <v>8</v>
      </c>
      <c r="C21" t="str">
        <f>VLOOKUP(B21,'Ps strains + g.types'!$A$2:$C$20,3,FALSE)</f>
        <v>Ps2</v>
      </c>
      <c r="D21" t="s">
        <v>91</v>
      </c>
      <c r="E21">
        <v>17</v>
      </c>
      <c r="F21">
        <v>5</v>
      </c>
      <c r="G21" s="5">
        <v>0.309</v>
      </c>
      <c r="H21" s="13">
        <f>G21-0.555</f>
        <v>-0.24600000000000005</v>
      </c>
    </row>
    <row r="22" spans="1:8">
      <c r="A22">
        <v>21</v>
      </c>
      <c r="B22" t="s">
        <v>8</v>
      </c>
      <c r="C22" t="str">
        <f>VLOOKUP(B22,'Ps strains + g.types'!$A$2:$C$20,3,FALSE)</f>
        <v>Ps2</v>
      </c>
      <c r="D22" t="s">
        <v>91</v>
      </c>
      <c r="E22">
        <v>17</v>
      </c>
      <c r="F22">
        <v>6</v>
      </c>
      <c r="G22" s="5">
        <v>0.51900000000000002</v>
      </c>
      <c r="H22" s="13">
        <f>G22-0.555</f>
        <v>-3.6000000000000032E-2</v>
      </c>
    </row>
    <row r="23" spans="1:8">
      <c r="A23">
        <v>22</v>
      </c>
      <c r="B23" t="s">
        <v>8</v>
      </c>
      <c r="C23" t="str">
        <f>VLOOKUP(B23,'Ps strains + g.types'!$A$2:$C$20,3,FALSE)</f>
        <v>Ps2</v>
      </c>
      <c r="D23" t="s">
        <v>91</v>
      </c>
      <c r="E23">
        <v>18</v>
      </c>
      <c r="F23">
        <v>4</v>
      </c>
      <c r="G23" s="5">
        <v>0.72899999999999998</v>
      </c>
      <c r="H23" s="13">
        <f>G23-0.512666666666667</f>
        <v>0.21633333333333293</v>
      </c>
    </row>
    <row r="24" spans="1:8">
      <c r="A24">
        <v>23</v>
      </c>
      <c r="B24" t="s">
        <v>8</v>
      </c>
      <c r="C24" t="str">
        <f>VLOOKUP(B24,'Ps strains + g.types'!$A$2:$C$20,3,FALSE)</f>
        <v>Ps2</v>
      </c>
      <c r="D24" t="s">
        <v>91</v>
      </c>
      <c r="E24">
        <v>18</v>
      </c>
      <c r="F24">
        <v>5</v>
      </c>
      <c r="G24" s="5">
        <v>0.52700000000000002</v>
      </c>
      <c r="H24" s="13">
        <f>G24-0.512666666666667</f>
        <v>1.4333333333332976E-2</v>
      </c>
    </row>
    <row r="25" spans="1:8">
      <c r="A25">
        <v>24</v>
      </c>
      <c r="B25" t="s">
        <v>8</v>
      </c>
      <c r="C25" t="str">
        <f>VLOOKUP(B25,'Ps strains + g.types'!$A$2:$C$20,3,FALSE)</f>
        <v>Ps2</v>
      </c>
      <c r="D25" t="s">
        <v>91</v>
      </c>
      <c r="E25">
        <v>18</v>
      </c>
      <c r="F25">
        <v>6</v>
      </c>
      <c r="G25" s="5">
        <v>0.66</v>
      </c>
      <c r="H25" s="13">
        <f>G25-0.512666666666667</f>
        <v>0.14733333333333298</v>
      </c>
    </row>
    <row r="26" spans="1:8">
      <c r="A26">
        <v>25</v>
      </c>
      <c r="B26" t="s">
        <v>8</v>
      </c>
      <c r="C26" t="str">
        <f>VLOOKUP(B26,'Ps strains + g.types'!$A$2:$C$20,3,FALSE)</f>
        <v>Ps2</v>
      </c>
      <c r="D26" t="s">
        <v>91</v>
      </c>
      <c r="E26">
        <v>19</v>
      </c>
      <c r="F26">
        <v>4</v>
      </c>
      <c r="G26" s="5">
        <v>0.623</v>
      </c>
      <c r="H26" s="13">
        <f>G26-0.728666666666667</f>
        <v>-0.10566666666666702</v>
      </c>
    </row>
    <row r="27" spans="1:8">
      <c r="A27">
        <v>26</v>
      </c>
      <c r="B27" t="s">
        <v>8</v>
      </c>
      <c r="C27" t="str">
        <f>VLOOKUP(B27,'Ps strains + g.types'!$A$2:$C$20,3,FALSE)</f>
        <v>Ps2</v>
      </c>
      <c r="D27" t="s">
        <v>91</v>
      </c>
      <c r="E27">
        <v>19</v>
      </c>
      <c r="F27">
        <v>5</v>
      </c>
      <c r="G27" s="5">
        <v>0.52200000000000002</v>
      </c>
      <c r="H27" s="13">
        <f>G27-0.728666666666667</f>
        <v>-0.206666666666667</v>
      </c>
    </row>
    <row r="28" spans="1:8">
      <c r="A28">
        <v>27</v>
      </c>
      <c r="B28" t="s">
        <v>8</v>
      </c>
      <c r="C28" t="str">
        <f>VLOOKUP(B28,'Ps strains + g.types'!$A$2:$C$20,3,FALSE)</f>
        <v>Ps2</v>
      </c>
      <c r="D28" t="s">
        <v>91</v>
      </c>
      <c r="E28">
        <v>19</v>
      </c>
      <c r="F28">
        <v>6</v>
      </c>
      <c r="G28" s="5">
        <v>0.60599999999999998</v>
      </c>
      <c r="H28" s="13">
        <f>G28-0.728666666666667</f>
        <v>-0.12266666666666703</v>
      </c>
    </row>
    <row r="29" spans="1:8">
      <c r="A29">
        <v>28</v>
      </c>
      <c r="B29" t="s">
        <v>8</v>
      </c>
      <c r="C29" t="str">
        <f>VLOOKUP(B29,'Ps strains + g.types'!$A$2:$C$20,3,FALSE)</f>
        <v>Ps2</v>
      </c>
      <c r="D29" t="s">
        <v>91</v>
      </c>
      <c r="E29">
        <v>20</v>
      </c>
      <c r="F29">
        <v>4</v>
      </c>
      <c r="G29" s="5">
        <v>0.621</v>
      </c>
      <c r="H29" s="13">
        <f>G29-0.608333333333333</f>
        <v>1.2666666666667048E-2</v>
      </c>
    </row>
    <row r="30" spans="1:8">
      <c r="A30">
        <v>29</v>
      </c>
      <c r="B30" t="s">
        <v>8</v>
      </c>
      <c r="C30" t="str">
        <f>VLOOKUP(B30,'Ps strains + g.types'!$A$2:$C$20,3,FALSE)</f>
        <v>Ps2</v>
      </c>
      <c r="D30" t="s">
        <v>91</v>
      </c>
      <c r="E30">
        <v>20</v>
      </c>
      <c r="F30">
        <v>5</v>
      </c>
      <c r="G30" s="5">
        <v>0.46899999999999997</v>
      </c>
      <c r="H30" s="13">
        <f>G30-0.608333333333333</f>
        <v>-0.13933333333333298</v>
      </c>
    </row>
    <row r="31" spans="1:8">
      <c r="A31">
        <v>30</v>
      </c>
      <c r="B31" t="s">
        <v>8</v>
      </c>
      <c r="C31" t="str">
        <f>VLOOKUP(B31,'Ps strains + g.types'!$A$2:$C$20,3,FALSE)</f>
        <v>Ps2</v>
      </c>
      <c r="D31" t="s">
        <v>91</v>
      </c>
      <c r="E31">
        <v>20</v>
      </c>
      <c r="F31">
        <v>6</v>
      </c>
      <c r="G31" s="5">
        <v>0.57399999999999995</v>
      </c>
      <c r="H31" s="13">
        <f>G31-0.608333333333333</f>
        <v>-3.4333333333332994E-2</v>
      </c>
    </row>
    <row r="32" spans="1:8">
      <c r="A32">
        <v>31</v>
      </c>
      <c r="B32" t="s">
        <v>10</v>
      </c>
      <c r="C32" t="str">
        <f>VLOOKUP(B32,'Ps strains + g.types'!$A$2:$C$20,3,FALSE)</f>
        <v>Ps2</v>
      </c>
      <c r="D32" t="s">
        <v>91</v>
      </c>
      <c r="E32">
        <v>11</v>
      </c>
      <c r="F32">
        <v>4</v>
      </c>
      <c r="G32" s="5">
        <v>0.36899999999999999</v>
      </c>
      <c r="H32" s="13">
        <f>G32-0.667666666666667</f>
        <v>-0.29866666666666697</v>
      </c>
    </row>
    <row r="33" spans="1:8">
      <c r="A33">
        <v>32</v>
      </c>
      <c r="B33" t="s">
        <v>10</v>
      </c>
      <c r="C33" t="str">
        <f>VLOOKUP(B33,'Ps strains + g.types'!$A$2:$C$20,3,FALSE)</f>
        <v>Ps2</v>
      </c>
      <c r="D33" t="s">
        <v>91</v>
      </c>
      <c r="E33">
        <v>11</v>
      </c>
      <c r="F33">
        <v>5</v>
      </c>
      <c r="G33" s="5">
        <v>0.42299999999999999</v>
      </c>
      <c r="H33" s="13">
        <f>G33-0.667666666666667</f>
        <v>-0.24466666666666698</v>
      </c>
    </row>
    <row r="34" spans="1:8">
      <c r="A34">
        <v>33</v>
      </c>
      <c r="B34" t="s">
        <v>10</v>
      </c>
      <c r="C34" t="str">
        <f>VLOOKUP(B34,'Ps strains + g.types'!$A$2:$C$20,3,FALSE)</f>
        <v>Ps2</v>
      </c>
      <c r="D34" t="s">
        <v>91</v>
      </c>
      <c r="E34">
        <v>11</v>
      </c>
      <c r="F34">
        <v>6</v>
      </c>
      <c r="G34" s="5">
        <v>0.36</v>
      </c>
      <c r="H34" s="13">
        <f>G34-0.667666666666667</f>
        <v>-0.30766666666666698</v>
      </c>
    </row>
    <row r="35" spans="1:8">
      <c r="A35">
        <v>34</v>
      </c>
      <c r="B35" t="s">
        <v>10</v>
      </c>
      <c r="C35" t="str">
        <f>VLOOKUP(B35,'Ps strains + g.types'!$A$2:$C$20,3,FALSE)</f>
        <v>Ps2</v>
      </c>
      <c r="D35" t="s">
        <v>91</v>
      </c>
      <c r="E35">
        <v>12</v>
      </c>
      <c r="F35">
        <v>4</v>
      </c>
      <c r="G35" s="5">
        <v>0.47099999999999997</v>
      </c>
      <c r="H35" s="13">
        <f>G35-0.686666666666667</f>
        <v>-0.21566666666666701</v>
      </c>
    </row>
    <row r="36" spans="1:8">
      <c r="A36">
        <v>35</v>
      </c>
      <c r="B36" t="s">
        <v>10</v>
      </c>
      <c r="C36" t="str">
        <f>VLOOKUP(B36,'Ps strains + g.types'!$A$2:$C$20,3,FALSE)</f>
        <v>Ps2</v>
      </c>
      <c r="D36" t="s">
        <v>91</v>
      </c>
      <c r="E36">
        <v>12</v>
      </c>
      <c r="F36">
        <v>5</v>
      </c>
      <c r="G36" s="5">
        <v>0.57399999999999995</v>
      </c>
      <c r="H36" s="13">
        <f>G36-0.686666666666667</f>
        <v>-0.11266666666666703</v>
      </c>
    </row>
    <row r="37" spans="1:8">
      <c r="A37">
        <v>36</v>
      </c>
      <c r="B37" t="s">
        <v>10</v>
      </c>
      <c r="C37" t="str">
        <f>VLOOKUP(B37,'Ps strains + g.types'!$A$2:$C$20,3,FALSE)</f>
        <v>Ps2</v>
      </c>
      <c r="D37" t="s">
        <v>91</v>
      </c>
      <c r="E37">
        <v>12</v>
      </c>
      <c r="F37">
        <v>6</v>
      </c>
      <c r="G37" s="5">
        <v>0.33500000000000002</v>
      </c>
      <c r="H37" s="13">
        <f>G37-0.686666666666667</f>
        <v>-0.35166666666666696</v>
      </c>
    </row>
    <row r="38" spans="1:8">
      <c r="A38">
        <v>37</v>
      </c>
      <c r="B38" t="s">
        <v>10</v>
      </c>
      <c r="C38" t="str">
        <f>VLOOKUP(B38,'Ps strains + g.types'!$A$2:$C$20,3,FALSE)</f>
        <v>Ps2</v>
      </c>
      <c r="D38" t="s">
        <v>91</v>
      </c>
      <c r="E38">
        <v>13</v>
      </c>
      <c r="F38">
        <v>4</v>
      </c>
      <c r="G38" s="5">
        <v>0</v>
      </c>
      <c r="H38" s="13">
        <f>G38-0.613666666666667</f>
        <v>-0.61366666666666703</v>
      </c>
    </row>
    <row r="39" spans="1:8">
      <c r="A39">
        <v>38</v>
      </c>
      <c r="B39" t="s">
        <v>10</v>
      </c>
      <c r="C39" t="str">
        <f>VLOOKUP(B39,'Ps strains + g.types'!$A$2:$C$20,3,FALSE)</f>
        <v>Ps2</v>
      </c>
      <c r="D39" t="s">
        <v>91</v>
      </c>
      <c r="E39">
        <v>13</v>
      </c>
      <c r="F39">
        <v>5</v>
      </c>
      <c r="G39" s="5">
        <v>0</v>
      </c>
      <c r="H39" s="13">
        <f>G39-0.613666666666667</f>
        <v>-0.61366666666666703</v>
      </c>
    </row>
    <row r="40" spans="1:8">
      <c r="A40">
        <v>39</v>
      </c>
      <c r="B40" t="s">
        <v>10</v>
      </c>
      <c r="C40" t="str">
        <f>VLOOKUP(B40,'Ps strains + g.types'!$A$2:$C$20,3,FALSE)</f>
        <v>Ps2</v>
      </c>
      <c r="D40" t="s">
        <v>91</v>
      </c>
      <c r="E40">
        <v>13</v>
      </c>
      <c r="F40">
        <v>6</v>
      </c>
      <c r="G40" s="5">
        <v>0.30099999999999999</v>
      </c>
      <c r="H40" s="13">
        <f>G40-0.613666666666667</f>
        <v>-0.31266666666666704</v>
      </c>
    </row>
    <row r="41" spans="1:8">
      <c r="A41">
        <v>40</v>
      </c>
      <c r="B41" t="s">
        <v>10</v>
      </c>
      <c r="C41" t="str">
        <f>VLOOKUP(B41,'Ps strains + g.types'!$A$2:$C$20,3,FALSE)</f>
        <v>Ps2</v>
      </c>
      <c r="D41" t="s">
        <v>91</v>
      </c>
      <c r="E41">
        <v>14</v>
      </c>
      <c r="F41">
        <v>4</v>
      </c>
      <c r="G41" s="5">
        <v>0.73499999999999999</v>
      </c>
      <c r="H41" s="13">
        <f>G41-0.565333333333333</f>
        <v>0.16966666666666697</v>
      </c>
    </row>
    <row r="42" spans="1:8">
      <c r="A42">
        <v>41</v>
      </c>
      <c r="B42" t="s">
        <v>10</v>
      </c>
      <c r="C42" t="str">
        <f>VLOOKUP(B42,'Ps strains + g.types'!$A$2:$C$20,3,FALSE)</f>
        <v>Ps2</v>
      </c>
      <c r="D42" t="s">
        <v>91</v>
      </c>
      <c r="E42">
        <v>14</v>
      </c>
      <c r="F42">
        <v>5</v>
      </c>
      <c r="G42" s="5">
        <v>0.48899999999999999</v>
      </c>
      <c r="H42" s="13">
        <f>G42-0.565333333333333</f>
        <v>-7.6333333333333031E-2</v>
      </c>
    </row>
    <row r="43" spans="1:8">
      <c r="A43">
        <v>42</v>
      </c>
      <c r="B43" t="s">
        <v>10</v>
      </c>
      <c r="C43" t="str">
        <f>VLOOKUP(B43,'Ps strains + g.types'!$A$2:$C$20,3,FALSE)</f>
        <v>Ps2</v>
      </c>
      <c r="D43" t="s">
        <v>91</v>
      </c>
      <c r="E43">
        <v>14</v>
      </c>
      <c r="F43">
        <v>6</v>
      </c>
      <c r="G43" s="5">
        <v>0.33500000000000002</v>
      </c>
      <c r="H43" s="13">
        <f>G43-0.565333333333333</f>
        <v>-0.230333333333333</v>
      </c>
    </row>
    <row r="44" spans="1:8">
      <c r="A44">
        <v>43</v>
      </c>
      <c r="B44" t="s">
        <v>10</v>
      </c>
      <c r="C44" t="str">
        <f>VLOOKUP(B44,'Ps strains + g.types'!$A$2:$C$20,3,FALSE)</f>
        <v>Ps2</v>
      </c>
      <c r="D44" t="s">
        <v>91</v>
      </c>
      <c r="E44">
        <v>15</v>
      </c>
      <c r="F44">
        <v>4</v>
      </c>
      <c r="G44" s="5">
        <v>0</v>
      </c>
      <c r="H44" s="13">
        <f>G44-0.737666666666667</f>
        <v>-0.73766666666666703</v>
      </c>
    </row>
    <row r="45" spans="1:8">
      <c r="A45">
        <v>44</v>
      </c>
      <c r="B45" t="s">
        <v>10</v>
      </c>
      <c r="C45" t="str">
        <f>VLOOKUP(B45,'Ps strains + g.types'!$A$2:$C$20,3,FALSE)</f>
        <v>Ps2</v>
      </c>
      <c r="D45" t="s">
        <v>91</v>
      </c>
      <c r="E45">
        <v>15</v>
      </c>
      <c r="F45">
        <v>5</v>
      </c>
      <c r="G45" s="5">
        <v>0</v>
      </c>
      <c r="H45" s="13">
        <f>G45-0.737666666666667</f>
        <v>-0.73766666666666703</v>
      </c>
    </row>
    <row r="46" spans="1:8">
      <c r="A46">
        <v>45</v>
      </c>
      <c r="B46" t="s">
        <v>10</v>
      </c>
      <c r="C46" t="str">
        <f>VLOOKUP(B46,'Ps strains + g.types'!$A$2:$C$20,3,FALSE)</f>
        <v>Ps2</v>
      </c>
      <c r="D46" t="s">
        <v>91</v>
      </c>
      <c r="E46">
        <v>15</v>
      </c>
      <c r="F46">
        <v>6</v>
      </c>
      <c r="G46" s="5">
        <v>0.32800000000000001</v>
      </c>
      <c r="H46" s="13">
        <f>G46-0.737666666666667</f>
        <v>-0.40966666666666701</v>
      </c>
    </row>
    <row r="47" spans="1:8">
      <c r="A47">
        <v>46</v>
      </c>
      <c r="B47" t="s">
        <v>10</v>
      </c>
      <c r="C47" t="str">
        <f>VLOOKUP(B47,'Ps strains + g.types'!$A$2:$C$20,3,FALSE)</f>
        <v>Ps2</v>
      </c>
      <c r="D47" t="s">
        <v>91</v>
      </c>
      <c r="E47">
        <v>16</v>
      </c>
      <c r="F47">
        <v>4</v>
      </c>
      <c r="G47" s="5">
        <v>0.38700000000000001</v>
      </c>
      <c r="H47" s="13">
        <f>G47-0.709</f>
        <v>-0.32199999999999995</v>
      </c>
    </row>
    <row r="48" spans="1:8">
      <c r="A48">
        <v>47</v>
      </c>
      <c r="B48" t="s">
        <v>10</v>
      </c>
      <c r="C48" t="str">
        <f>VLOOKUP(B48,'Ps strains + g.types'!$A$2:$C$20,3,FALSE)</f>
        <v>Ps2</v>
      </c>
      <c r="D48" t="s">
        <v>91</v>
      </c>
      <c r="E48">
        <v>16</v>
      </c>
      <c r="F48">
        <v>5</v>
      </c>
      <c r="G48" s="5">
        <v>0.184</v>
      </c>
      <c r="H48" s="13">
        <f>G48-0.709</f>
        <v>-0.52499999999999991</v>
      </c>
    </row>
    <row r="49" spans="1:8">
      <c r="A49">
        <v>48</v>
      </c>
      <c r="B49" t="s">
        <v>10</v>
      </c>
      <c r="C49" t="str">
        <f>VLOOKUP(B49,'Ps strains + g.types'!$A$2:$C$20,3,FALSE)</f>
        <v>Ps2</v>
      </c>
      <c r="D49" t="s">
        <v>91</v>
      </c>
      <c r="E49">
        <v>16</v>
      </c>
      <c r="F49">
        <v>6</v>
      </c>
      <c r="G49" s="5">
        <v>0.35299999999999998</v>
      </c>
      <c r="H49" s="13">
        <f>G49-0.709</f>
        <v>-0.35599999999999998</v>
      </c>
    </row>
    <row r="50" spans="1:8">
      <c r="A50">
        <v>49</v>
      </c>
      <c r="B50" t="s">
        <v>10</v>
      </c>
      <c r="C50" t="str">
        <f>VLOOKUP(B50,'Ps strains + g.types'!$A$2:$C$20,3,FALSE)</f>
        <v>Ps2</v>
      </c>
      <c r="D50" t="s">
        <v>91</v>
      </c>
      <c r="E50">
        <v>17</v>
      </c>
      <c r="F50">
        <v>4</v>
      </c>
      <c r="G50" s="5">
        <v>0.34799999999999998</v>
      </c>
      <c r="H50" s="13">
        <f>G50-0.555</f>
        <v>-0.20700000000000007</v>
      </c>
    </row>
    <row r="51" spans="1:8">
      <c r="A51">
        <v>50</v>
      </c>
      <c r="B51" t="s">
        <v>10</v>
      </c>
      <c r="C51" t="str">
        <f>VLOOKUP(B51,'Ps strains + g.types'!$A$2:$C$20,3,FALSE)</f>
        <v>Ps2</v>
      </c>
      <c r="D51" t="s">
        <v>91</v>
      </c>
      <c r="E51">
        <v>17</v>
      </c>
      <c r="F51">
        <v>5</v>
      </c>
      <c r="G51" s="5">
        <v>0.46400000000000002</v>
      </c>
      <c r="H51" s="13">
        <f>G51-0.555</f>
        <v>-9.1000000000000025E-2</v>
      </c>
    </row>
    <row r="52" spans="1:8">
      <c r="A52">
        <v>51</v>
      </c>
      <c r="B52" t="s">
        <v>10</v>
      </c>
      <c r="C52" t="str">
        <f>VLOOKUP(B52,'Ps strains + g.types'!$A$2:$C$20,3,FALSE)</f>
        <v>Ps2</v>
      </c>
      <c r="D52" t="s">
        <v>91</v>
      </c>
      <c r="E52">
        <v>17</v>
      </c>
      <c r="F52">
        <v>6</v>
      </c>
      <c r="G52" s="5">
        <v>0.3</v>
      </c>
      <c r="H52" s="13">
        <f>G52-0.555</f>
        <v>-0.25500000000000006</v>
      </c>
    </row>
    <row r="53" spans="1:8">
      <c r="A53">
        <v>52</v>
      </c>
      <c r="B53" t="s">
        <v>10</v>
      </c>
      <c r="C53" t="str">
        <f>VLOOKUP(B53,'Ps strains + g.types'!$A$2:$C$20,3,FALSE)</f>
        <v>Ps2</v>
      </c>
      <c r="D53" t="s">
        <v>91</v>
      </c>
      <c r="E53">
        <v>18</v>
      </c>
      <c r="F53">
        <v>4</v>
      </c>
      <c r="G53" s="5">
        <v>0.38400000000000001</v>
      </c>
      <c r="H53" s="13">
        <f>G53-0.512666666666667</f>
        <v>-0.12866666666666704</v>
      </c>
    </row>
    <row r="54" spans="1:8">
      <c r="A54">
        <v>53</v>
      </c>
      <c r="B54" t="s">
        <v>10</v>
      </c>
      <c r="C54" t="str">
        <f>VLOOKUP(B54,'Ps strains + g.types'!$A$2:$C$20,3,FALSE)</f>
        <v>Ps2</v>
      </c>
      <c r="D54" t="s">
        <v>91</v>
      </c>
      <c r="E54">
        <v>18</v>
      </c>
      <c r="F54">
        <v>5</v>
      </c>
      <c r="G54" s="5">
        <v>0.42199999999999999</v>
      </c>
      <c r="H54" s="13">
        <f>G54-0.512666666666667</f>
        <v>-9.0666666666667062E-2</v>
      </c>
    </row>
    <row r="55" spans="1:8">
      <c r="A55">
        <v>54</v>
      </c>
      <c r="B55" t="s">
        <v>10</v>
      </c>
      <c r="C55" t="str">
        <f>VLOOKUP(B55,'Ps strains + g.types'!$A$2:$C$20,3,FALSE)</f>
        <v>Ps2</v>
      </c>
      <c r="D55" t="s">
        <v>91</v>
      </c>
      <c r="E55">
        <v>18</v>
      </c>
      <c r="F55">
        <v>6</v>
      </c>
      <c r="G55" s="5">
        <v>0.371</v>
      </c>
      <c r="H55" s="13">
        <f>G55-0.512666666666667</f>
        <v>-0.14166666666666705</v>
      </c>
    </row>
    <row r="56" spans="1:8">
      <c r="A56">
        <v>55</v>
      </c>
      <c r="B56" t="s">
        <v>10</v>
      </c>
      <c r="C56" t="str">
        <f>VLOOKUP(B56,'Ps strains + g.types'!$A$2:$C$20,3,FALSE)</f>
        <v>Ps2</v>
      </c>
      <c r="D56" t="s">
        <v>91</v>
      </c>
      <c r="E56">
        <v>19</v>
      </c>
      <c r="F56">
        <v>4</v>
      </c>
      <c r="G56" s="5">
        <v>0.45500000000000002</v>
      </c>
      <c r="H56" s="13">
        <f>G56-0.728666666666667</f>
        <v>-0.273666666666667</v>
      </c>
    </row>
    <row r="57" spans="1:8">
      <c r="A57">
        <v>56</v>
      </c>
      <c r="B57" t="s">
        <v>10</v>
      </c>
      <c r="C57" t="str">
        <f>VLOOKUP(B57,'Ps strains + g.types'!$A$2:$C$20,3,FALSE)</f>
        <v>Ps2</v>
      </c>
      <c r="D57" t="s">
        <v>91</v>
      </c>
      <c r="E57">
        <v>19</v>
      </c>
      <c r="F57">
        <v>5</v>
      </c>
      <c r="G57" s="5">
        <v>0.55100000000000005</v>
      </c>
      <c r="H57" s="13">
        <f>G57-0.728666666666667</f>
        <v>-0.17766666666666697</v>
      </c>
    </row>
    <row r="58" spans="1:8">
      <c r="A58">
        <v>57</v>
      </c>
      <c r="B58" t="s">
        <v>10</v>
      </c>
      <c r="C58" t="str">
        <f>VLOOKUP(B58,'Ps strains + g.types'!$A$2:$C$20,3,FALSE)</f>
        <v>Ps2</v>
      </c>
      <c r="D58" t="s">
        <v>91</v>
      </c>
      <c r="E58">
        <v>19</v>
      </c>
      <c r="F58">
        <v>6</v>
      </c>
      <c r="G58" s="5">
        <v>0.47299999999999998</v>
      </c>
      <c r="H58" s="13">
        <f>G58-0.728666666666667</f>
        <v>-0.25566666666666704</v>
      </c>
    </row>
    <row r="59" spans="1:8">
      <c r="A59">
        <v>58</v>
      </c>
      <c r="B59" t="s">
        <v>10</v>
      </c>
      <c r="C59" t="str">
        <f>VLOOKUP(B59,'Ps strains + g.types'!$A$2:$C$20,3,FALSE)</f>
        <v>Ps2</v>
      </c>
      <c r="D59" t="s">
        <v>91</v>
      </c>
      <c r="E59">
        <v>20</v>
      </c>
      <c r="F59">
        <v>4</v>
      </c>
      <c r="G59" s="5">
        <v>0.36899999999999999</v>
      </c>
      <c r="H59" s="13">
        <f>G59-0.608333333333333</f>
        <v>-0.23933333333333295</v>
      </c>
    </row>
    <row r="60" spans="1:8">
      <c r="A60">
        <v>59</v>
      </c>
      <c r="B60" t="s">
        <v>10</v>
      </c>
      <c r="C60" t="str">
        <f>VLOOKUP(B60,'Ps strains + g.types'!$A$2:$C$20,3,FALSE)</f>
        <v>Ps2</v>
      </c>
      <c r="D60" t="s">
        <v>91</v>
      </c>
      <c r="E60">
        <v>20</v>
      </c>
      <c r="F60">
        <v>5</v>
      </c>
      <c r="G60" s="5">
        <v>0.54300000000000004</v>
      </c>
      <c r="H60" s="13">
        <f>G60-0.608333333333333</f>
        <v>-6.533333333333291E-2</v>
      </c>
    </row>
    <row r="61" spans="1:8">
      <c r="A61">
        <v>60</v>
      </c>
      <c r="B61" t="s">
        <v>10</v>
      </c>
      <c r="C61" t="str">
        <f>VLOOKUP(B61,'Ps strains + g.types'!$A$2:$C$20,3,FALSE)</f>
        <v>Ps2</v>
      </c>
      <c r="D61" t="s">
        <v>91</v>
      </c>
      <c r="E61">
        <v>20</v>
      </c>
      <c r="F61">
        <v>6</v>
      </c>
      <c r="G61" s="5">
        <v>0.432</v>
      </c>
      <c r="H61" s="13">
        <f>G61-0.608333333333333</f>
        <v>-0.17633333333333295</v>
      </c>
    </row>
    <row r="62" spans="1:8">
      <c r="A62">
        <v>61</v>
      </c>
      <c r="B62" t="s">
        <v>11</v>
      </c>
      <c r="C62" t="str">
        <f>VLOOKUP(B62,'Ps strains + g.types'!$A$2:$C$20,3,FALSE)</f>
        <v>Ps2</v>
      </c>
      <c r="D62" t="s">
        <v>91</v>
      </c>
      <c r="E62">
        <v>11</v>
      </c>
      <c r="F62">
        <v>4</v>
      </c>
      <c r="G62" s="5">
        <v>0</v>
      </c>
      <c r="H62" s="13">
        <f>G62-0.667666666666667</f>
        <v>-0.66766666666666696</v>
      </c>
    </row>
    <row r="63" spans="1:8">
      <c r="A63">
        <v>62</v>
      </c>
      <c r="B63" t="s">
        <v>11</v>
      </c>
      <c r="C63" t="str">
        <f>VLOOKUP(B63,'Ps strains + g.types'!$A$2:$C$20,3,FALSE)</f>
        <v>Ps2</v>
      </c>
      <c r="D63" t="s">
        <v>91</v>
      </c>
      <c r="E63">
        <v>11</v>
      </c>
      <c r="F63">
        <v>5</v>
      </c>
      <c r="G63" s="5">
        <v>0.33100000000000002</v>
      </c>
      <c r="H63" s="13">
        <f>G63-0.667666666666667</f>
        <v>-0.33666666666666695</v>
      </c>
    </row>
    <row r="64" spans="1:8">
      <c r="A64">
        <v>63</v>
      </c>
      <c r="B64" t="s">
        <v>11</v>
      </c>
      <c r="C64" t="str">
        <f>VLOOKUP(B64,'Ps strains + g.types'!$A$2:$C$20,3,FALSE)</f>
        <v>Ps2</v>
      </c>
      <c r="D64" t="s">
        <v>91</v>
      </c>
      <c r="E64">
        <v>11</v>
      </c>
      <c r="F64">
        <v>6</v>
      </c>
      <c r="G64" s="5">
        <v>0.29299999999999998</v>
      </c>
      <c r="H64" s="13">
        <f>G64-0.667666666666667</f>
        <v>-0.37466666666666698</v>
      </c>
    </row>
    <row r="65" spans="1:8">
      <c r="A65">
        <v>64</v>
      </c>
      <c r="B65" t="s">
        <v>11</v>
      </c>
      <c r="C65" t="str">
        <f>VLOOKUP(B65,'Ps strains + g.types'!$A$2:$C$20,3,FALSE)</f>
        <v>Ps2</v>
      </c>
      <c r="D65" t="s">
        <v>91</v>
      </c>
      <c r="E65">
        <v>12</v>
      </c>
      <c r="F65">
        <v>4</v>
      </c>
      <c r="G65" s="5">
        <v>0</v>
      </c>
      <c r="H65" s="13">
        <f>G65-0.686666666666667</f>
        <v>-0.68666666666666698</v>
      </c>
    </row>
    <row r="66" spans="1:8">
      <c r="A66">
        <v>65</v>
      </c>
      <c r="B66" t="s">
        <v>11</v>
      </c>
      <c r="C66" t="str">
        <f>VLOOKUP(B66,'Ps strains + g.types'!$A$2:$C$20,3,FALSE)</f>
        <v>Ps2</v>
      </c>
      <c r="D66" t="s">
        <v>91</v>
      </c>
      <c r="E66">
        <v>12</v>
      </c>
      <c r="F66">
        <v>5</v>
      </c>
      <c r="G66" s="5">
        <v>0.46899999999999997</v>
      </c>
      <c r="H66" s="13">
        <f>G66-0.686666666666667</f>
        <v>-0.21766666666666701</v>
      </c>
    </row>
    <row r="67" spans="1:8">
      <c r="A67">
        <v>66</v>
      </c>
      <c r="B67" t="s">
        <v>11</v>
      </c>
      <c r="C67" t="str">
        <f>VLOOKUP(B67,'Ps strains + g.types'!$A$2:$C$20,3,FALSE)</f>
        <v>Ps2</v>
      </c>
      <c r="D67" t="s">
        <v>91</v>
      </c>
      <c r="E67">
        <v>12</v>
      </c>
      <c r="F67">
        <v>6</v>
      </c>
      <c r="G67" s="5">
        <v>0.39100000000000001</v>
      </c>
      <c r="H67" s="13">
        <f>G67-0.686666666666667</f>
        <v>-0.29566666666666697</v>
      </c>
    </row>
    <row r="68" spans="1:8">
      <c r="A68">
        <v>67</v>
      </c>
      <c r="B68" t="s">
        <v>11</v>
      </c>
      <c r="C68" t="str">
        <f>VLOOKUP(B68,'Ps strains + g.types'!$A$2:$C$20,3,FALSE)</f>
        <v>Ps2</v>
      </c>
      <c r="D68" t="s">
        <v>91</v>
      </c>
      <c r="E68">
        <v>13</v>
      </c>
      <c r="F68">
        <v>4</v>
      </c>
      <c r="G68" s="5">
        <v>0</v>
      </c>
      <c r="H68" s="13">
        <f>G68-0.613666666666667</f>
        <v>-0.61366666666666703</v>
      </c>
    </row>
    <row r="69" spans="1:8">
      <c r="A69">
        <v>68</v>
      </c>
      <c r="B69" t="s">
        <v>11</v>
      </c>
      <c r="C69" t="str">
        <f>VLOOKUP(B69,'Ps strains + g.types'!$A$2:$C$20,3,FALSE)</f>
        <v>Ps2</v>
      </c>
      <c r="D69" t="s">
        <v>91</v>
      </c>
      <c r="E69">
        <v>13</v>
      </c>
      <c r="F69">
        <v>5</v>
      </c>
      <c r="G69" s="5">
        <v>0</v>
      </c>
      <c r="H69" s="13">
        <f>G69-0.613666666666667</f>
        <v>-0.61366666666666703</v>
      </c>
    </row>
    <row r="70" spans="1:8">
      <c r="A70">
        <v>69</v>
      </c>
      <c r="B70" t="s">
        <v>11</v>
      </c>
      <c r="C70" t="str">
        <f>VLOOKUP(B70,'Ps strains + g.types'!$A$2:$C$20,3,FALSE)</f>
        <v>Ps2</v>
      </c>
      <c r="D70" t="s">
        <v>91</v>
      </c>
      <c r="E70">
        <v>13</v>
      </c>
      <c r="F70">
        <v>6</v>
      </c>
      <c r="G70" s="5">
        <v>0</v>
      </c>
      <c r="H70" s="13">
        <f>G70-0.613666666666667</f>
        <v>-0.61366666666666703</v>
      </c>
    </row>
    <row r="71" spans="1:8">
      <c r="A71">
        <v>70</v>
      </c>
      <c r="B71" t="s">
        <v>11</v>
      </c>
      <c r="C71" t="str">
        <f>VLOOKUP(B71,'Ps strains + g.types'!$A$2:$C$20,3,FALSE)</f>
        <v>Ps2</v>
      </c>
      <c r="D71" t="s">
        <v>91</v>
      </c>
      <c r="E71">
        <v>14</v>
      </c>
      <c r="F71">
        <v>4</v>
      </c>
      <c r="G71" s="5">
        <v>0.628</v>
      </c>
      <c r="H71" s="13">
        <f>G71-0.565333333333333</f>
        <v>6.2666666666666981E-2</v>
      </c>
    </row>
    <row r="72" spans="1:8">
      <c r="A72">
        <v>71</v>
      </c>
      <c r="B72" t="s">
        <v>11</v>
      </c>
      <c r="C72" t="str">
        <f>VLOOKUP(B72,'Ps strains + g.types'!$A$2:$C$20,3,FALSE)</f>
        <v>Ps2</v>
      </c>
      <c r="D72" t="s">
        <v>91</v>
      </c>
      <c r="E72">
        <v>14</v>
      </c>
      <c r="F72">
        <v>5</v>
      </c>
      <c r="G72" s="5">
        <v>0.55200000000000005</v>
      </c>
      <c r="H72" s="13">
        <f>G72-0.565333333333333</f>
        <v>-1.3333333333332975E-2</v>
      </c>
    </row>
    <row r="73" spans="1:8">
      <c r="A73">
        <v>72</v>
      </c>
      <c r="B73" t="s">
        <v>11</v>
      </c>
      <c r="C73" t="str">
        <f>VLOOKUP(B73,'Ps strains + g.types'!$A$2:$C$20,3,FALSE)</f>
        <v>Ps2</v>
      </c>
      <c r="D73" t="s">
        <v>91</v>
      </c>
      <c r="E73">
        <v>14</v>
      </c>
      <c r="F73">
        <v>6</v>
      </c>
      <c r="G73" s="5">
        <v>0.57399999999999995</v>
      </c>
      <c r="H73" s="13">
        <f>G73-0.565333333333333</f>
        <v>8.6666666666669334E-3</v>
      </c>
    </row>
    <row r="74" spans="1:8">
      <c r="A74">
        <v>73</v>
      </c>
      <c r="B74" t="s">
        <v>11</v>
      </c>
      <c r="C74" t="str">
        <f>VLOOKUP(B74,'Ps strains + g.types'!$A$2:$C$20,3,FALSE)</f>
        <v>Ps2</v>
      </c>
      <c r="D74" t="s">
        <v>91</v>
      </c>
      <c r="E74">
        <v>15</v>
      </c>
      <c r="F74">
        <v>4</v>
      </c>
      <c r="G74" s="5">
        <v>0</v>
      </c>
      <c r="H74" s="13">
        <f>G74-0.737666666666667</f>
        <v>-0.73766666666666703</v>
      </c>
    </row>
    <row r="75" spans="1:8">
      <c r="A75">
        <v>74</v>
      </c>
      <c r="B75" t="s">
        <v>11</v>
      </c>
      <c r="C75" t="str">
        <f>VLOOKUP(B75,'Ps strains + g.types'!$A$2:$C$20,3,FALSE)</f>
        <v>Ps2</v>
      </c>
      <c r="D75" t="s">
        <v>91</v>
      </c>
      <c r="E75">
        <v>15</v>
      </c>
      <c r="F75">
        <v>5</v>
      </c>
      <c r="G75" s="5">
        <v>0</v>
      </c>
      <c r="H75" s="13">
        <f>G75-0.737666666666667</f>
        <v>-0.73766666666666703</v>
      </c>
    </row>
    <row r="76" spans="1:8">
      <c r="A76">
        <v>75</v>
      </c>
      <c r="B76" t="s">
        <v>11</v>
      </c>
      <c r="C76" t="str">
        <f>VLOOKUP(B76,'Ps strains + g.types'!$A$2:$C$20,3,FALSE)</f>
        <v>Ps2</v>
      </c>
      <c r="D76" t="s">
        <v>91</v>
      </c>
      <c r="E76">
        <v>15</v>
      </c>
      <c r="F76">
        <v>6</v>
      </c>
      <c r="G76" s="5">
        <v>0</v>
      </c>
      <c r="H76" s="13">
        <f>G76-0.737666666666667</f>
        <v>-0.73766666666666703</v>
      </c>
    </row>
    <row r="77" spans="1:8">
      <c r="A77">
        <v>76</v>
      </c>
      <c r="B77" t="s">
        <v>11</v>
      </c>
      <c r="C77" t="str">
        <f>VLOOKUP(B77,'Ps strains + g.types'!$A$2:$C$20,3,FALSE)</f>
        <v>Ps2</v>
      </c>
      <c r="D77" t="s">
        <v>91</v>
      </c>
      <c r="E77">
        <v>16</v>
      </c>
      <c r="F77">
        <v>4</v>
      </c>
      <c r="G77" s="5">
        <v>0.33600000000000002</v>
      </c>
      <c r="H77" s="13">
        <f>G77-0.709</f>
        <v>-0.37299999999999994</v>
      </c>
    </row>
    <row r="78" spans="1:8">
      <c r="A78">
        <v>77</v>
      </c>
      <c r="B78" t="s">
        <v>11</v>
      </c>
      <c r="C78" t="str">
        <f>VLOOKUP(B78,'Ps strains + g.types'!$A$2:$C$20,3,FALSE)</f>
        <v>Ps2</v>
      </c>
      <c r="D78" t="s">
        <v>91</v>
      </c>
      <c r="E78">
        <v>16</v>
      </c>
      <c r="F78">
        <v>5</v>
      </c>
      <c r="G78" s="5">
        <v>0.42599999999999999</v>
      </c>
      <c r="H78" s="13">
        <f>G78-0.709</f>
        <v>-0.28299999999999997</v>
      </c>
    </row>
    <row r="79" spans="1:8">
      <c r="A79">
        <v>78</v>
      </c>
      <c r="B79" t="s">
        <v>11</v>
      </c>
      <c r="C79" t="str">
        <f>VLOOKUP(B79,'Ps strains + g.types'!$A$2:$C$20,3,FALSE)</f>
        <v>Ps2</v>
      </c>
      <c r="D79" t="s">
        <v>91</v>
      </c>
      <c r="E79">
        <v>16</v>
      </c>
      <c r="F79">
        <v>6</v>
      </c>
      <c r="G79" s="5">
        <v>0.40899999999999997</v>
      </c>
      <c r="H79" s="13">
        <f>G79-0.709</f>
        <v>-0.3</v>
      </c>
    </row>
    <row r="80" spans="1:8">
      <c r="A80">
        <v>79</v>
      </c>
      <c r="B80" t="s">
        <v>11</v>
      </c>
      <c r="C80" t="str">
        <f>VLOOKUP(B80,'Ps strains + g.types'!$A$2:$C$20,3,FALSE)</f>
        <v>Ps2</v>
      </c>
      <c r="D80" t="s">
        <v>91</v>
      </c>
      <c r="E80">
        <v>17</v>
      </c>
      <c r="F80">
        <v>4</v>
      </c>
      <c r="G80" s="5">
        <v>0.45800000000000002</v>
      </c>
      <c r="H80" s="13">
        <f>G80-0.555</f>
        <v>-9.7000000000000031E-2</v>
      </c>
    </row>
    <row r="81" spans="1:8">
      <c r="A81">
        <v>80</v>
      </c>
      <c r="B81" t="s">
        <v>11</v>
      </c>
      <c r="C81" t="str">
        <f>VLOOKUP(B81,'Ps strains + g.types'!$A$2:$C$20,3,FALSE)</f>
        <v>Ps2</v>
      </c>
      <c r="D81" t="s">
        <v>91</v>
      </c>
      <c r="E81">
        <v>17</v>
      </c>
      <c r="F81">
        <v>5</v>
      </c>
      <c r="G81" s="5">
        <v>0.46700000000000003</v>
      </c>
      <c r="H81" s="13">
        <f>G81-0.555</f>
        <v>-8.8000000000000023E-2</v>
      </c>
    </row>
    <row r="82" spans="1:8">
      <c r="A82">
        <v>81</v>
      </c>
      <c r="B82" t="s">
        <v>11</v>
      </c>
      <c r="C82" t="str">
        <f>VLOOKUP(B82,'Ps strains + g.types'!$A$2:$C$20,3,FALSE)</f>
        <v>Ps2</v>
      </c>
      <c r="D82" t="s">
        <v>91</v>
      </c>
      <c r="E82">
        <v>17</v>
      </c>
      <c r="F82">
        <v>6</v>
      </c>
      <c r="G82" s="5">
        <v>0.371</v>
      </c>
      <c r="H82" s="13">
        <f>G82-0.555</f>
        <v>-0.18400000000000005</v>
      </c>
    </row>
    <row r="83" spans="1:8">
      <c r="A83">
        <v>82</v>
      </c>
      <c r="B83" t="s">
        <v>11</v>
      </c>
      <c r="C83" t="str">
        <f>VLOOKUP(B83,'Ps strains + g.types'!$A$2:$C$20,3,FALSE)</f>
        <v>Ps2</v>
      </c>
      <c r="D83" t="s">
        <v>91</v>
      </c>
      <c r="E83">
        <v>18</v>
      </c>
      <c r="F83">
        <v>4</v>
      </c>
      <c r="G83" s="5">
        <v>0.441</v>
      </c>
      <c r="H83" s="13">
        <f>G83-0.512666666666667</f>
        <v>-7.1666666666667045E-2</v>
      </c>
    </row>
    <row r="84" spans="1:8">
      <c r="A84">
        <v>83</v>
      </c>
      <c r="B84" t="s">
        <v>11</v>
      </c>
      <c r="C84" t="str">
        <f>VLOOKUP(B84,'Ps strains + g.types'!$A$2:$C$20,3,FALSE)</f>
        <v>Ps2</v>
      </c>
      <c r="D84" t="s">
        <v>91</v>
      </c>
      <c r="E84">
        <v>18</v>
      </c>
      <c r="F84">
        <v>5</v>
      </c>
      <c r="G84" s="5">
        <v>0.36199999999999999</v>
      </c>
      <c r="H84" s="13">
        <f>G84-0.512666666666667</f>
        <v>-0.15066666666666706</v>
      </c>
    </row>
    <row r="85" spans="1:8">
      <c r="A85">
        <v>84</v>
      </c>
      <c r="B85" t="s">
        <v>11</v>
      </c>
      <c r="C85" t="str">
        <f>VLOOKUP(B85,'Ps strains + g.types'!$A$2:$C$20,3,FALSE)</f>
        <v>Ps2</v>
      </c>
      <c r="D85" t="s">
        <v>91</v>
      </c>
      <c r="E85">
        <v>18</v>
      </c>
      <c r="F85">
        <v>6</v>
      </c>
      <c r="G85" s="5">
        <v>0.34399999999999997</v>
      </c>
      <c r="H85" s="13">
        <f>G85-0.512666666666667</f>
        <v>-0.16866666666666708</v>
      </c>
    </row>
    <row r="86" spans="1:8">
      <c r="A86">
        <v>85</v>
      </c>
      <c r="B86" t="s">
        <v>11</v>
      </c>
      <c r="C86" t="str">
        <f>VLOOKUP(B86,'Ps strains + g.types'!$A$2:$C$20,3,FALSE)</f>
        <v>Ps2</v>
      </c>
      <c r="D86" t="s">
        <v>91</v>
      </c>
      <c r="E86">
        <v>19</v>
      </c>
      <c r="F86">
        <v>4</v>
      </c>
      <c r="G86" s="5">
        <v>0.50700000000000001</v>
      </c>
      <c r="H86" s="13">
        <f>G86-0.728666666666667</f>
        <v>-0.22166666666666701</v>
      </c>
    </row>
    <row r="87" spans="1:8">
      <c r="A87">
        <v>86</v>
      </c>
      <c r="B87" t="s">
        <v>11</v>
      </c>
      <c r="C87" t="str">
        <f>VLOOKUP(B87,'Ps strains + g.types'!$A$2:$C$20,3,FALSE)</f>
        <v>Ps2</v>
      </c>
      <c r="D87" t="s">
        <v>91</v>
      </c>
      <c r="E87">
        <v>19</v>
      </c>
      <c r="F87">
        <v>5</v>
      </c>
      <c r="G87" s="5">
        <v>0.36199999999999999</v>
      </c>
      <c r="H87" s="13">
        <f>G87-0.728666666666667</f>
        <v>-0.36666666666666703</v>
      </c>
    </row>
    <row r="88" spans="1:8">
      <c r="A88">
        <v>87</v>
      </c>
      <c r="B88" t="s">
        <v>11</v>
      </c>
      <c r="C88" t="str">
        <f>VLOOKUP(B88,'Ps strains + g.types'!$A$2:$C$20,3,FALSE)</f>
        <v>Ps2</v>
      </c>
      <c r="D88" t="s">
        <v>91</v>
      </c>
      <c r="E88">
        <v>19</v>
      </c>
      <c r="F88">
        <v>6</v>
      </c>
      <c r="G88" s="5">
        <v>0.21299999999999999</v>
      </c>
      <c r="H88" s="13">
        <f>G88-0.728666666666667</f>
        <v>-0.51566666666666705</v>
      </c>
    </row>
    <row r="89" spans="1:8">
      <c r="A89">
        <v>88</v>
      </c>
      <c r="B89" t="s">
        <v>11</v>
      </c>
      <c r="C89" t="str">
        <f>VLOOKUP(B89,'Ps strains + g.types'!$A$2:$C$20,3,FALSE)</f>
        <v>Ps2</v>
      </c>
      <c r="D89" t="s">
        <v>91</v>
      </c>
      <c r="E89">
        <v>20</v>
      </c>
      <c r="F89">
        <v>4</v>
      </c>
      <c r="G89" s="5">
        <v>0.52</v>
      </c>
      <c r="H89" s="13">
        <f>G89-0.608333333333333</f>
        <v>-8.8333333333332931E-2</v>
      </c>
    </row>
    <row r="90" spans="1:8">
      <c r="A90">
        <v>89</v>
      </c>
      <c r="B90" t="s">
        <v>11</v>
      </c>
      <c r="C90" t="str">
        <f>VLOOKUP(B90,'Ps strains + g.types'!$A$2:$C$20,3,FALSE)</f>
        <v>Ps2</v>
      </c>
      <c r="D90" t="s">
        <v>91</v>
      </c>
      <c r="E90">
        <v>20</v>
      </c>
      <c r="F90">
        <v>5</v>
      </c>
      <c r="G90" s="5">
        <v>0.34399999999999997</v>
      </c>
      <c r="H90" s="13">
        <f>G90-0.608333333333333</f>
        <v>-0.26433333333333298</v>
      </c>
    </row>
    <row r="91" spans="1:8">
      <c r="A91">
        <v>90</v>
      </c>
      <c r="B91" t="s">
        <v>11</v>
      </c>
      <c r="C91" t="str">
        <f>VLOOKUP(B91,'Ps strains + g.types'!$A$2:$C$20,3,FALSE)</f>
        <v>Ps2</v>
      </c>
      <c r="D91" t="s">
        <v>91</v>
      </c>
      <c r="E91">
        <v>20</v>
      </c>
      <c r="F91">
        <v>6</v>
      </c>
      <c r="G91" s="5">
        <v>0.376</v>
      </c>
      <c r="H91" s="13">
        <f>G91-0.608333333333333</f>
        <v>-0.23233333333333295</v>
      </c>
    </row>
    <row r="92" spans="1:8">
      <c r="A92">
        <v>91</v>
      </c>
      <c r="B92" t="s">
        <v>12</v>
      </c>
      <c r="C92" t="str">
        <f>VLOOKUP(B92,'Ps strains + g.types'!$A$2:$C$20,3,FALSE)</f>
        <v>Ps2</v>
      </c>
      <c r="D92" t="s">
        <v>91</v>
      </c>
      <c r="E92">
        <v>11</v>
      </c>
      <c r="F92">
        <v>4</v>
      </c>
      <c r="G92" s="5">
        <v>0.372</v>
      </c>
      <c r="H92" s="13">
        <f>G92-0.667666666666667</f>
        <v>-0.29566666666666697</v>
      </c>
    </row>
    <row r="93" spans="1:8">
      <c r="A93">
        <v>92</v>
      </c>
      <c r="B93" t="s">
        <v>12</v>
      </c>
      <c r="C93" t="str">
        <f>VLOOKUP(B93,'Ps strains + g.types'!$A$2:$C$20,3,FALSE)</f>
        <v>Ps2</v>
      </c>
      <c r="D93" t="s">
        <v>91</v>
      </c>
      <c r="E93">
        <v>11</v>
      </c>
      <c r="F93">
        <v>5</v>
      </c>
      <c r="G93" s="5">
        <v>0.44800000000000001</v>
      </c>
      <c r="H93" s="13">
        <f>G93-0.667666666666667</f>
        <v>-0.21966666666666695</v>
      </c>
    </row>
    <row r="94" spans="1:8">
      <c r="A94">
        <v>93</v>
      </c>
      <c r="B94" t="s">
        <v>12</v>
      </c>
      <c r="C94" t="str">
        <f>VLOOKUP(B94,'Ps strains + g.types'!$A$2:$C$20,3,FALSE)</f>
        <v>Ps2</v>
      </c>
      <c r="D94" t="s">
        <v>91</v>
      </c>
      <c r="E94">
        <v>11</v>
      </c>
      <c r="F94">
        <v>6</v>
      </c>
      <c r="G94" s="5">
        <v>0.45</v>
      </c>
      <c r="H94" s="13">
        <f>G94-0.667666666666667</f>
        <v>-0.21766666666666695</v>
      </c>
    </row>
    <row r="95" spans="1:8">
      <c r="A95">
        <v>94</v>
      </c>
      <c r="B95" t="s">
        <v>12</v>
      </c>
      <c r="C95" t="str">
        <f>VLOOKUP(B95,'Ps strains + g.types'!$A$2:$C$20,3,FALSE)</f>
        <v>Ps2</v>
      </c>
      <c r="D95" t="s">
        <v>91</v>
      </c>
      <c r="E95">
        <v>12</v>
      </c>
      <c r="F95">
        <v>4</v>
      </c>
      <c r="G95" s="5">
        <v>0.45100000000000001</v>
      </c>
      <c r="H95" s="13">
        <f>G95-0.686666666666667</f>
        <v>-0.23566666666666697</v>
      </c>
    </row>
    <row r="96" spans="1:8">
      <c r="A96">
        <v>95</v>
      </c>
      <c r="B96" t="s">
        <v>12</v>
      </c>
      <c r="C96" t="str">
        <f>VLOOKUP(B96,'Ps strains + g.types'!$A$2:$C$20,3,FALSE)</f>
        <v>Ps2</v>
      </c>
      <c r="D96" t="s">
        <v>91</v>
      </c>
      <c r="E96">
        <v>12</v>
      </c>
      <c r="F96">
        <v>5</v>
      </c>
      <c r="G96" s="5">
        <v>0.48199999999999998</v>
      </c>
      <c r="H96" s="13">
        <f>G96-0.686666666666667</f>
        <v>-0.204666666666667</v>
      </c>
    </row>
    <row r="97" spans="1:8">
      <c r="A97">
        <v>96</v>
      </c>
      <c r="B97" t="s">
        <v>12</v>
      </c>
      <c r="C97" t="str">
        <f>VLOOKUP(B97,'Ps strains + g.types'!$A$2:$C$20,3,FALSE)</f>
        <v>Ps2</v>
      </c>
      <c r="D97" t="s">
        <v>91</v>
      </c>
      <c r="E97">
        <v>12</v>
      </c>
      <c r="F97">
        <v>6</v>
      </c>
      <c r="G97" s="5">
        <v>0.55700000000000005</v>
      </c>
      <c r="H97" s="13">
        <f>G97-0.686666666666667</f>
        <v>-0.12966666666666693</v>
      </c>
    </row>
    <row r="98" spans="1:8">
      <c r="A98">
        <v>97</v>
      </c>
      <c r="B98" t="s">
        <v>12</v>
      </c>
      <c r="C98" t="str">
        <f>VLOOKUP(B98,'Ps strains + g.types'!$A$2:$C$20,3,FALSE)</f>
        <v>Ps2</v>
      </c>
      <c r="D98" t="s">
        <v>91</v>
      </c>
      <c r="E98">
        <v>13</v>
      </c>
      <c r="F98">
        <v>4</v>
      </c>
      <c r="G98" s="5">
        <v>0</v>
      </c>
      <c r="H98" s="13">
        <f>G98-0.613666666666667</f>
        <v>-0.61366666666666703</v>
      </c>
    </row>
    <row r="99" spans="1:8">
      <c r="A99">
        <v>98</v>
      </c>
      <c r="B99" t="s">
        <v>12</v>
      </c>
      <c r="C99" t="str">
        <f>VLOOKUP(B99,'Ps strains + g.types'!$A$2:$C$20,3,FALSE)</f>
        <v>Ps2</v>
      </c>
      <c r="D99" t="s">
        <v>91</v>
      </c>
      <c r="E99">
        <v>13</v>
      </c>
      <c r="F99">
        <v>5</v>
      </c>
      <c r="G99" s="5">
        <v>0</v>
      </c>
      <c r="H99" s="13">
        <f>G99-0.613666666666667</f>
        <v>-0.61366666666666703</v>
      </c>
    </row>
    <row r="100" spans="1:8">
      <c r="A100">
        <v>99</v>
      </c>
      <c r="B100" t="s">
        <v>12</v>
      </c>
      <c r="C100" t="str">
        <f>VLOOKUP(B100,'Ps strains + g.types'!$A$2:$C$20,3,FALSE)</f>
        <v>Ps2</v>
      </c>
      <c r="D100" t="s">
        <v>91</v>
      </c>
      <c r="E100">
        <v>13</v>
      </c>
      <c r="F100">
        <v>6</v>
      </c>
      <c r="G100" s="5">
        <v>0</v>
      </c>
      <c r="H100" s="13">
        <f>G100-0.613666666666667</f>
        <v>-0.61366666666666703</v>
      </c>
    </row>
    <row r="101" spans="1:8">
      <c r="A101">
        <v>100</v>
      </c>
      <c r="B101" t="s">
        <v>12</v>
      </c>
      <c r="C101" t="str">
        <f>VLOOKUP(B101,'Ps strains + g.types'!$A$2:$C$20,3,FALSE)</f>
        <v>Ps2</v>
      </c>
      <c r="D101" t="s">
        <v>91</v>
      </c>
      <c r="E101">
        <v>14</v>
      </c>
      <c r="F101">
        <v>4</v>
      </c>
      <c r="G101" s="5">
        <v>0.61599999999999999</v>
      </c>
      <c r="H101" s="13">
        <f>G101-0.565333333333333</f>
        <v>5.0666666666666971E-2</v>
      </c>
    </row>
    <row r="102" spans="1:8">
      <c r="A102">
        <v>101</v>
      </c>
      <c r="B102" t="s">
        <v>12</v>
      </c>
      <c r="C102" t="str">
        <f>VLOOKUP(B102,'Ps strains + g.types'!$A$2:$C$20,3,FALSE)</f>
        <v>Ps2</v>
      </c>
      <c r="D102" t="s">
        <v>91</v>
      </c>
      <c r="E102">
        <v>14</v>
      </c>
      <c r="F102">
        <v>5</v>
      </c>
      <c r="G102" s="5">
        <v>0.58899999999999997</v>
      </c>
      <c r="H102" s="13">
        <f>G102-0.565333333333333</f>
        <v>2.3666666666666947E-2</v>
      </c>
    </row>
    <row r="103" spans="1:8">
      <c r="A103">
        <v>102</v>
      </c>
      <c r="B103" t="s">
        <v>12</v>
      </c>
      <c r="C103" t="str">
        <f>VLOOKUP(B103,'Ps strains + g.types'!$A$2:$C$20,3,FALSE)</f>
        <v>Ps2</v>
      </c>
      <c r="D103" t="s">
        <v>91</v>
      </c>
      <c r="E103">
        <v>14</v>
      </c>
      <c r="F103">
        <v>6</v>
      </c>
      <c r="G103" s="5">
        <v>0.77200000000000002</v>
      </c>
      <c r="H103" s="13">
        <f>G103-0.565333333333333</f>
        <v>0.206666666666667</v>
      </c>
    </row>
    <row r="104" spans="1:8">
      <c r="A104">
        <v>103</v>
      </c>
      <c r="B104" t="s">
        <v>12</v>
      </c>
      <c r="C104" t="str">
        <f>VLOOKUP(B104,'Ps strains + g.types'!$A$2:$C$20,3,FALSE)</f>
        <v>Ps2</v>
      </c>
      <c r="D104" t="s">
        <v>91</v>
      </c>
      <c r="E104">
        <v>15</v>
      </c>
      <c r="F104">
        <v>4</v>
      </c>
      <c r="G104" s="5">
        <v>0</v>
      </c>
      <c r="H104" s="13">
        <f>G104-0.737666666666667</f>
        <v>-0.73766666666666703</v>
      </c>
    </row>
    <row r="105" spans="1:8">
      <c r="A105">
        <v>104</v>
      </c>
      <c r="B105" t="s">
        <v>12</v>
      </c>
      <c r="C105" t="str">
        <f>VLOOKUP(B105,'Ps strains + g.types'!$A$2:$C$20,3,FALSE)</f>
        <v>Ps2</v>
      </c>
      <c r="D105" t="s">
        <v>91</v>
      </c>
      <c r="E105">
        <v>15</v>
      </c>
      <c r="F105">
        <v>5</v>
      </c>
      <c r="G105" s="5">
        <v>0</v>
      </c>
      <c r="H105" s="13">
        <f>G105-0.737666666666667</f>
        <v>-0.73766666666666703</v>
      </c>
    </row>
    <row r="106" spans="1:8">
      <c r="A106">
        <v>105</v>
      </c>
      <c r="B106" t="s">
        <v>12</v>
      </c>
      <c r="C106" t="str">
        <f>VLOOKUP(B106,'Ps strains + g.types'!$A$2:$C$20,3,FALSE)</f>
        <v>Ps2</v>
      </c>
      <c r="D106" t="s">
        <v>91</v>
      </c>
      <c r="E106">
        <v>15</v>
      </c>
      <c r="F106">
        <v>6</v>
      </c>
      <c r="G106" s="5">
        <v>0</v>
      </c>
      <c r="H106" s="13">
        <f>G106-0.737666666666667</f>
        <v>-0.73766666666666703</v>
      </c>
    </row>
    <row r="107" spans="1:8">
      <c r="A107">
        <v>106</v>
      </c>
      <c r="B107" t="s">
        <v>12</v>
      </c>
      <c r="C107" t="str">
        <f>VLOOKUP(B107,'Ps strains + g.types'!$A$2:$C$20,3,FALSE)</f>
        <v>Ps2</v>
      </c>
      <c r="D107" t="s">
        <v>91</v>
      </c>
      <c r="E107">
        <v>16</v>
      </c>
      <c r="F107">
        <v>4</v>
      </c>
      <c r="G107" s="5">
        <v>0.43099999999999999</v>
      </c>
      <c r="H107" s="13">
        <f>G107-0.709</f>
        <v>-0.27799999999999997</v>
      </c>
    </row>
    <row r="108" spans="1:8">
      <c r="A108">
        <v>107</v>
      </c>
      <c r="B108" t="s">
        <v>12</v>
      </c>
      <c r="C108" t="str">
        <f>VLOOKUP(B108,'Ps strains + g.types'!$A$2:$C$20,3,FALSE)</f>
        <v>Ps2</v>
      </c>
      <c r="D108" t="s">
        <v>91</v>
      </c>
      <c r="E108">
        <v>16</v>
      </c>
      <c r="F108">
        <v>5</v>
      </c>
      <c r="G108" s="5">
        <v>0.42899999999999999</v>
      </c>
      <c r="H108" s="13">
        <f>G108-0.709</f>
        <v>-0.27999999999999997</v>
      </c>
    </row>
    <row r="109" spans="1:8">
      <c r="A109">
        <v>108</v>
      </c>
      <c r="B109" t="s">
        <v>12</v>
      </c>
      <c r="C109" t="str">
        <f>VLOOKUP(B109,'Ps strains + g.types'!$A$2:$C$20,3,FALSE)</f>
        <v>Ps2</v>
      </c>
      <c r="D109" t="s">
        <v>91</v>
      </c>
      <c r="E109">
        <v>16</v>
      </c>
      <c r="F109">
        <v>6</v>
      </c>
      <c r="G109" s="5">
        <v>0.504</v>
      </c>
      <c r="H109" s="13">
        <f>G109-0.709</f>
        <v>-0.20499999999999996</v>
      </c>
    </row>
    <row r="110" spans="1:8">
      <c r="A110">
        <v>109</v>
      </c>
      <c r="B110" t="s">
        <v>12</v>
      </c>
      <c r="C110" t="str">
        <f>VLOOKUP(B110,'Ps strains + g.types'!$A$2:$C$20,3,FALSE)</f>
        <v>Ps2</v>
      </c>
      <c r="D110" t="s">
        <v>91</v>
      </c>
      <c r="E110">
        <v>17</v>
      </c>
      <c r="F110">
        <v>4</v>
      </c>
      <c r="G110" s="5">
        <v>0.47</v>
      </c>
      <c r="H110" s="13">
        <f>G110-0.555</f>
        <v>-8.5000000000000075E-2</v>
      </c>
    </row>
    <row r="111" spans="1:8">
      <c r="A111">
        <v>110</v>
      </c>
      <c r="B111" t="s">
        <v>12</v>
      </c>
      <c r="C111" t="str">
        <f>VLOOKUP(B111,'Ps strains + g.types'!$A$2:$C$20,3,FALSE)</f>
        <v>Ps2</v>
      </c>
      <c r="D111" t="s">
        <v>91</v>
      </c>
      <c r="E111">
        <v>17</v>
      </c>
      <c r="F111">
        <v>5</v>
      </c>
      <c r="G111" s="5">
        <v>0.501</v>
      </c>
      <c r="H111" s="13">
        <f>G111-0.555</f>
        <v>-5.4000000000000048E-2</v>
      </c>
    </row>
    <row r="112" spans="1:8">
      <c r="A112">
        <v>111</v>
      </c>
      <c r="B112" t="s">
        <v>12</v>
      </c>
      <c r="C112" t="str">
        <f>VLOOKUP(B112,'Ps strains + g.types'!$A$2:$C$20,3,FALSE)</f>
        <v>Ps2</v>
      </c>
      <c r="D112" t="s">
        <v>91</v>
      </c>
      <c r="E112">
        <v>17</v>
      </c>
      <c r="F112">
        <v>6</v>
      </c>
      <c r="G112" s="5">
        <v>0.45</v>
      </c>
      <c r="H112" s="13">
        <f>G112-0.555</f>
        <v>-0.10500000000000004</v>
      </c>
    </row>
    <row r="113" spans="1:8">
      <c r="A113">
        <v>112</v>
      </c>
      <c r="B113" t="s">
        <v>12</v>
      </c>
      <c r="C113" t="str">
        <f>VLOOKUP(B113,'Ps strains + g.types'!$A$2:$C$20,3,FALSE)</f>
        <v>Ps2</v>
      </c>
      <c r="D113" t="s">
        <v>91</v>
      </c>
      <c r="E113">
        <v>18</v>
      </c>
      <c r="F113">
        <v>4</v>
      </c>
      <c r="G113" s="5">
        <v>0.495</v>
      </c>
      <c r="H113" s="13">
        <f>G113-0.512666666666667</f>
        <v>-1.7666666666667052E-2</v>
      </c>
    </row>
    <row r="114" spans="1:8">
      <c r="A114">
        <v>113</v>
      </c>
      <c r="B114" t="s">
        <v>12</v>
      </c>
      <c r="C114" t="str">
        <f>VLOOKUP(B114,'Ps strains + g.types'!$A$2:$C$20,3,FALSE)</f>
        <v>Ps2</v>
      </c>
      <c r="D114" t="s">
        <v>91</v>
      </c>
      <c r="E114">
        <v>18</v>
      </c>
      <c r="F114">
        <v>5</v>
      </c>
      <c r="G114" s="5">
        <v>0.49</v>
      </c>
      <c r="H114" s="13">
        <f>G114-0.512666666666667</f>
        <v>-2.2666666666667057E-2</v>
      </c>
    </row>
    <row r="115" spans="1:8">
      <c r="A115">
        <v>114</v>
      </c>
      <c r="B115" t="s">
        <v>12</v>
      </c>
      <c r="C115" t="str">
        <f>VLOOKUP(B115,'Ps strains + g.types'!$A$2:$C$20,3,FALSE)</f>
        <v>Ps2</v>
      </c>
      <c r="D115" t="s">
        <v>91</v>
      </c>
      <c r="E115">
        <v>18</v>
      </c>
      <c r="F115">
        <v>6</v>
      </c>
      <c r="G115" s="5">
        <v>0.46</v>
      </c>
      <c r="H115" s="13">
        <f>G115-0.512666666666667</f>
        <v>-5.2666666666667028E-2</v>
      </c>
    </row>
    <row r="116" spans="1:8">
      <c r="A116">
        <v>115</v>
      </c>
      <c r="B116" t="s">
        <v>12</v>
      </c>
      <c r="C116" t="str">
        <f>VLOOKUP(B116,'Ps strains + g.types'!$A$2:$C$20,3,FALSE)</f>
        <v>Ps2</v>
      </c>
      <c r="D116" t="s">
        <v>91</v>
      </c>
      <c r="E116">
        <v>19</v>
      </c>
      <c r="F116">
        <v>4</v>
      </c>
      <c r="G116" s="5">
        <v>0.52400000000000002</v>
      </c>
      <c r="H116" s="13">
        <f>G116-0.728666666666667</f>
        <v>-0.204666666666667</v>
      </c>
    </row>
    <row r="117" spans="1:8">
      <c r="A117">
        <v>116</v>
      </c>
      <c r="B117" t="s">
        <v>12</v>
      </c>
      <c r="C117" t="str">
        <f>VLOOKUP(B117,'Ps strains + g.types'!$A$2:$C$20,3,FALSE)</f>
        <v>Ps2</v>
      </c>
      <c r="D117" t="s">
        <v>91</v>
      </c>
      <c r="E117">
        <v>19</v>
      </c>
      <c r="F117">
        <v>5</v>
      </c>
      <c r="G117" s="5">
        <v>0.441</v>
      </c>
      <c r="H117" s="13">
        <f>G117-0.728666666666667</f>
        <v>-0.28766666666666701</v>
      </c>
    </row>
    <row r="118" spans="1:8">
      <c r="A118">
        <v>117</v>
      </c>
      <c r="B118" t="s">
        <v>12</v>
      </c>
      <c r="C118" t="str">
        <f>VLOOKUP(B118,'Ps strains + g.types'!$A$2:$C$20,3,FALSE)</f>
        <v>Ps2</v>
      </c>
      <c r="D118" t="s">
        <v>91</v>
      </c>
      <c r="E118">
        <v>19</v>
      </c>
      <c r="F118">
        <v>6</v>
      </c>
      <c r="G118" s="5">
        <v>0.54700000000000004</v>
      </c>
      <c r="H118" s="13">
        <f>G118-0.728666666666667</f>
        <v>-0.18166666666666698</v>
      </c>
    </row>
    <row r="119" spans="1:8">
      <c r="A119">
        <v>118</v>
      </c>
      <c r="B119" t="s">
        <v>12</v>
      </c>
      <c r="C119" t="str">
        <f>VLOOKUP(B119,'Ps strains + g.types'!$A$2:$C$20,3,FALSE)</f>
        <v>Ps2</v>
      </c>
      <c r="D119" t="s">
        <v>91</v>
      </c>
      <c r="E119">
        <v>20</v>
      </c>
      <c r="F119">
        <v>4</v>
      </c>
      <c r="G119" s="5">
        <v>0.60099999999999998</v>
      </c>
      <c r="H119" s="13">
        <f>G119-0.608333333333333</f>
        <v>-7.3333333333329698E-3</v>
      </c>
    </row>
    <row r="120" spans="1:8">
      <c r="A120">
        <v>119</v>
      </c>
      <c r="B120" t="s">
        <v>12</v>
      </c>
      <c r="C120" t="str">
        <f>VLOOKUP(B120,'Ps strains + g.types'!$A$2:$C$20,3,FALSE)</f>
        <v>Ps2</v>
      </c>
      <c r="D120" t="s">
        <v>91</v>
      </c>
      <c r="E120">
        <v>20</v>
      </c>
      <c r="F120">
        <v>5</v>
      </c>
      <c r="G120" s="5">
        <v>0.503</v>
      </c>
      <c r="H120" s="13">
        <f>G120-0.608333333333333</f>
        <v>-0.10533333333333295</v>
      </c>
    </row>
    <row r="121" spans="1:8">
      <c r="A121">
        <v>120</v>
      </c>
      <c r="B121" t="s">
        <v>12</v>
      </c>
      <c r="C121" t="str">
        <f>VLOOKUP(B121,'Ps strains + g.types'!$A$2:$C$20,3,FALSE)</f>
        <v>Ps2</v>
      </c>
      <c r="D121" t="s">
        <v>91</v>
      </c>
      <c r="E121">
        <v>20</v>
      </c>
      <c r="F121">
        <v>6</v>
      </c>
      <c r="G121" s="5">
        <v>0.51500000000000001</v>
      </c>
      <c r="H121" s="13">
        <f>G121-0.608333333333333</f>
        <v>-9.3333333333332935E-2</v>
      </c>
    </row>
    <row r="122" spans="1:8">
      <c r="A122">
        <v>121</v>
      </c>
      <c r="B122" t="s">
        <v>13</v>
      </c>
      <c r="C122" t="str">
        <f>VLOOKUP(B122,'Ps strains + g.types'!$A$2:$C$20,3,FALSE)</f>
        <v>Ps1</v>
      </c>
      <c r="D122" t="s">
        <v>91</v>
      </c>
      <c r="E122">
        <v>11</v>
      </c>
      <c r="F122">
        <v>4</v>
      </c>
      <c r="G122" s="6">
        <v>0.36</v>
      </c>
      <c r="H122" s="13">
        <f>G122-0.667666666666667</f>
        <v>-0.30766666666666698</v>
      </c>
    </row>
    <row r="123" spans="1:8">
      <c r="A123">
        <v>122</v>
      </c>
      <c r="B123" t="s">
        <v>13</v>
      </c>
      <c r="C123" t="str">
        <f>VLOOKUP(B123,'Ps strains + g.types'!$A$2:$C$20,3,FALSE)</f>
        <v>Ps1</v>
      </c>
      <c r="D123" t="s">
        <v>91</v>
      </c>
      <c r="E123">
        <v>11</v>
      </c>
      <c r="F123">
        <v>5</v>
      </c>
      <c r="G123" s="5">
        <v>0.39400000000000002</v>
      </c>
      <c r="H123" s="13">
        <f>G123-0.667666666666667</f>
        <v>-0.27366666666666695</v>
      </c>
    </row>
    <row r="124" spans="1:8">
      <c r="A124">
        <v>123</v>
      </c>
      <c r="B124" t="s">
        <v>13</v>
      </c>
      <c r="C124" t="str">
        <f>VLOOKUP(B124,'Ps strains + g.types'!$A$2:$C$20,3,FALSE)</f>
        <v>Ps1</v>
      </c>
      <c r="D124" t="s">
        <v>91</v>
      </c>
      <c r="E124">
        <v>11</v>
      </c>
      <c r="F124">
        <v>6</v>
      </c>
      <c r="G124" s="5">
        <v>0.35399999999999998</v>
      </c>
      <c r="H124" s="13">
        <f>G124-0.667666666666667</f>
        <v>-0.31366666666666698</v>
      </c>
    </row>
    <row r="125" spans="1:8">
      <c r="A125">
        <v>124</v>
      </c>
      <c r="B125" t="s">
        <v>13</v>
      </c>
      <c r="C125" t="str">
        <f>VLOOKUP(B125,'Ps strains + g.types'!$A$2:$C$20,3,FALSE)</f>
        <v>Ps1</v>
      </c>
      <c r="D125" t="s">
        <v>91</v>
      </c>
      <c r="E125">
        <v>12</v>
      </c>
      <c r="F125">
        <v>4</v>
      </c>
      <c r="G125" s="5">
        <v>0.38600000000000001</v>
      </c>
      <c r="H125" s="13">
        <f>G125-0.686666666666667</f>
        <v>-0.30066666666666697</v>
      </c>
    </row>
    <row r="126" spans="1:8">
      <c r="A126">
        <v>125</v>
      </c>
      <c r="B126" t="s">
        <v>13</v>
      </c>
      <c r="C126" t="str">
        <f>VLOOKUP(B126,'Ps strains + g.types'!$A$2:$C$20,3,FALSE)</f>
        <v>Ps1</v>
      </c>
      <c r="D126" t="s">
        <v>91</v>
      </c>
      <c r="E126">
        <v>12</v>
      </c>
      <c r="F126">
        <v>5</v>
      </c>
      <c r="G126" s="5">
        <v>0.56100000000000005</v>
      </c>
      <c r="H126" s="13">
        <f>G126-0.686666666666667</f>
        <v>-0.12566666666666693</v>
      </c>
    </row>
    <row r="127" spans="1:8">
      <c r="A127">
        <v>126</v>
      </c>
      <c r="B127" t="s">
        <v>13</v>
      </c>
      <c r="C127" t="str">
        <f>VLOOKUP(B127,'Ps strains + g.types'!$A$2:$C$20,3,FALSE)</f>
        <v>Ps1</v>
      </c>
      <c r="D127" t="s">
        <v>91</v>
      </c>
      <c r="E127">
        <v>12</v>
      </c>
      <c r="F127">
        <v>6</v>
      </c>
      <c r="G127" s="5">
        <v>0.45200000000000001</v>
      </c>
      <c r="H127" s="13">
        <f>G127-0.686666666666667</f>
        <v>-0.23466666666666697</v>
      </c>
    </row>
    <row r="128" spans="1:8">
      <c r="A128">
        <v>127</v>
      </c>
      <c r="B128" t="s">
        <v>13</v>
      </c>
      <c r="C128" t="str">
        <f>VLOOKUP(B128,'Ps strains + g.types'!$A$2:$C$20,3,FALSE)</f>
        <v>Ps1</v>
      </c>
      <c r="D128" t="s">
        <v>91</v>
      </c>
      <c r="E128">
        <v>13</v>
      </c>
      <c r="F128">
        <v>4</v>
      </c>
      <c r="G128" s="5">
        <v>0.33</v>
      </c>
      <c r="H128" s="13">
        <f>G128-0.613666666666667</f>
        <v>-0.28366666666666701</v>
      </c>
    </row>
    <row r="129" spans="1:8">
      <c r="A129">
        <v>128</v>
      </c>
      <c r="B129" t="s">
        <v>13</v>
      </c>
      <c r="C129" t="str">
        <f>VLOOKUP(B129,'Ps strains + g.types'!$A$2:$C$20,3,FALSE)</f>
        <v>Ps1</v>
      </c>
      <c r="D129" t="s">
        <v>91</v>
      </c>
      <c r="E129">
        <v>13</v>
      </c>
      <c r="F129">
        <v>5</v>
      </c>
      <c r="G129" s="5">
        <v>0.77600000000000002</v>
      </c>
      <c r="H129" s="13">
        <f>G129-0.613666666666667</f>
        <v>0.162333333333333</v>
      </c>
    </row>
    <row r="130" spans="1:8">
      <c r="A130">
        <v>129</v>
      </c>
      <c r="B130" t="s">
        <v>13</v>
      </c>
      <c r="C130" t="str">
        <f>VLOOKUP(B130,'Ps strains + g.types'!$A$2:$C$20,3,FALSE)</f>
        <v>Ps1</v>
      </c>
      <c r="D130" t="s">
        <v>91</v>
      </c>
      <c r="E130">
        <v>13</v>
      </c>
      <c r="F130">
        <v>6</v>
      </c>
      <c r="G130" s="5">
        <v>0.41599999999999998</v>
      </c>
      <c r="H130" s="13">
        <f>G130-0.613666666666667</f>
        <v>-0.19766666666666705</v>
      </c>
    </row>
    <row r="131" spans="1:8">
      <c r="A131">
        <v>130</v>
      </c>
      <c r="B131" t="s">
        <v>13</v>
      </c>
      <c r="C131" t="str">
        <f>VLOOKUP(B131,'Ps strains + g.types'!$A$2:$C$20,3,FALSE)</f>
        <v>Ps1</v>
      </c>
      <c r="D131" t="s">
        <v>91</v>
      </c>
      <c r="E131">
        <v>14</v>
      </c>
      <c r="F131">
        <v>4</v>
      </c>
      <c r="G131" s="5">
        <v>0.70799999999999996</v>
      </c>
      <c r="H131" s="13">
        <f>G131-0.565333333333333</f>
        <v>0.14266666666666694</v>
      </c>
    </row>
    <row r="132" spans="1:8">
      <c r="A132">
        <v>131</v>
      </c>
      <c r="B132" t="s">
        <v>13</v>
      </c>
      <c r="C132" t="str">
        <f>VLOOKUP(B132,'Ps strains + g.types'!$A$2:$C$20,3,FALSE)</f>
        <v>Ps1</v>
      </c>
      <c r="D132" t="s">
        <v>91</v>
      </c>
      <c r="E132">
        <v>14</v>
      </c>
      <c r="F132">
        <v>5</v>
      </c>
      <c r="G132" s="5">
        <v>0.68700000000000006</v>
      </c>
      <c r="H132" s="13">
        <f>G132-0.565333333333333</f>
        <v>0.12166666666666703</v>
      </c>
    </row>
    <row r="133" spans="1:8">
      <c r="A133">
        <v>132</v>
      </c>
      <c r="B133" t="s">
        <v>13</v>
      </c>
      <c r="C133" t="str">
        <f>VLOOKUP(B133,'Ps strains + g.types'!$A$2:$C$20,3,FALSE)</f>
        <v>Ps1</v>
      </c>
      <c r="D133" t="s">
        <v>91</v>
      </c>
      <c r="E133">
        <v>14</v>
      </c>
      <c r="F133">
        <v>6</v>
      </c>
      <c r="G133" s="5">
        <v>0.49199999999999999</v>
      </c>
      <c r="H133" s="13">
        <f>G133-0.565333333333333</f>
        <v>-7.3333333333333028E-2</v>
      </c>
    </row>
    <row r="134" spans="1:8">
      <c r="A134">
        <v>133</v>
      </c>
      <c r="B134" t="s">
        <v>13</v>
      </c>
      <c r="C134" t="str">
        <f>VLOOKUP(B134,'Ps strains + g.types'!$A$2:$C$20,3,FALSE)</f>
        <v>Ps1</v>
      </c>
      <c r="D134" t="s">
        <v>91</v>
      </c>
      <c r="E134">
        <v>15</v>
      </c>
      <c r="F134">
        <v>4</v>
      </c>
      <c r="G134" s="5">
        <v>0.52200000000000002</v>
      </c>
      <c r="H134" s="13">
        <f>G134-0.737666666666667</f>
        <v>-0.21566666666666701</v>
      </c>
    </row>
    <row r="135" spans="1:8">
      <c r="A135">
        <v>134</v>
      </c>
      <c r="B135" t="s">
        <v>13</v>
      </c>
      <c r="C135" t="str">
        <f>VLOOKUP(B135,'Ps strains + g.types'!$A$2:$C$20,3,FALSE)</f>
        <v>Ps1</v>
      </c>
      <c r="D135" t="s">
        <v>91</v>
      </c>
      <c r="E135">
        <v>15</v>
      </c>
      <c r="F135">
        <v>5</v>
      </c>
      <c r="G135" s="5">
        <v>0.66200000000000003</v>
      </c>
      <c r="H135" s="13">
        <f>G135-0.737666666666667</f>
        <v>-7.5666666666666993E-2</v>
      </c>
    </row>
    <row r="136" spans="1:8">
      <c r="A136">
        <v>135</v>
      </c>
      <c r="B136" t="s">
        <v>13</v>
      </c>
      <c r="C136" t="str">
        <f>VLOOKUP(B136,'Ps strains + g.types'!$A$2:$C$20,3,FALSE)</f>
        <v>Ps1</v>
      </c>
      <c r="D136" t="s">
        <v>91</v>
      </c>
      <c r="E136">
        <v>15</v>
      </c>
      <c r="F136">
        <v>6</v>
      </c>
      <c r="G136" s="5">
        <v>0.51400000000000001</v>
      </c>
      <c r="H136" s="13">
        <f>G136-0.737666666666667</f>
        <v>-0.22366666666666701</v>
      </c>
    </row>
    <row r="137" spans="1:8">
      <c r="A137">
        <v>136</v>
      </c>
      <c r="B137" t="s">
        <v>13</v>
      </c>
      <c r="C137" t="str">
        <f>VLOOKUP(B137,'Ps strains + g.types'!$A$2:$C$20,3,FALSE)</f>
        <v>Ps1</v>
      </c>
      <c r="D137" t="s">
        <v>91</v>
      </c>
      <c r="E137">
        <v>16</v>
      </c>
      <c r="F137">
        <v>4</v>
      </c>
      <c r="G137" s="5">
        <v>0.60699999999999998</v>
      </c>
      <c r="H137" s="13">
        <f>G137-0.709</f>
        <v>-0.10199999999999998</v>
      </c>
    </row>
    <row r="138" spans="1:8">
      <c r="A138">
        <v>137</v>
      </c>
      <c r="B138" t="s">
        <v>13</v>
      </c>
      <c r="C138" t="str">
        <f>VLOOKUP(B138,'Ps strains + g.types'!$A$2:$C$20,3,FALSE)</f>
        <v>Ps1</v>
      </c>
      <c r="D138" t="s">
        <v>91</v>
      </c>
      <c r="E138">
        <v>16</v>
      </c>
      <c r="F138">
        <v>5</v>
      </c>
      <c r="G138" s="5">
        <v>0.82799999999999996</v>
      </c>
      <c r="H138" s="13">
        <f>G138-0.709</f>
        <v>0.11899999999999999</v>
      </c>
    </row>
    <row r="139" spans="1:8">
      <c r="A139">
        <v>138</v>
      </c>
      <c r="B139" t="s">
        <v>13</v>
      </c>
      <c r="C139" t="str">
        <f>VLOOKUP(B139,'Ps strains + g.types'!$A$2:$C$20,3,FALSE)</f>
        <v>Ps1</v>
      </c>
      <c r="D139" t="s">
        <v>91</v>
      </c>
      <c r="E139">
        <v>16</v>
      </c>
      <c r="F139">
        <v>6</v>
      </c>
      <c r="G139" s="5">
        <v>0.56899999999999995</v>
      </c>
      <c r="H139" s="13">
        <f>G139-0.709</f>
        <v>-0.14000000000000001</v>
      </c>
    </row>
    <row r="140" spans="1:8">
      <c r="A140">
        <v>139</v>
      </c>
      <c r="B140" t="s">
        <v>13</v>
      </c>
      <c r="C140" t="str">
        <f>VLOOKUP(B140,'Ps strains + g.types'!$A$2:$C$20,3,FALSE)</f>
        <v>Ps1</v>
      </c>
      <c r="D140" t="s">
        <v>91</v>
      </c>
      <c r="E140">
        <v>17</v>
      </c>
      <c r="F140">
        <v>4</v>
      </c>
      <c r="G140" s="5">
        <v>0.53400000000000003</v>
      </c>
      <c r="H140" s="13">
        <f>G140-0.555</f>
        <v>-2.1000000000000019E-2</v>
      </c>
    </row>
    <row r="141" spans="1:8">
      <c r="A141">
        <v>140</v>
      </c>
      <c r="B141" t="s">
        <v>13</v>
      </c>
      <c r="C141" t="str">
        <f>VLOOKUP(B141,'Ps strains + g.types'!$A$2:$C$20,3,FALSE)</f>
        <v>Ps1</v>
      </c>
      <c r="D141" t="s">
        <v>91</v>
      </c>
      <c r="E141">
        <v>17</v>
      </c>
      <c r="F141">
        <v>5</v>
      </c>
      <c r="G141" s="5">
        <v>0.65300000000000002</v>
      </c>
      <c r="H141" s="13">
        <f>G141-0.555</f>
        <v>9.7999999999999976E-2</v>
      </c>
    </row>
    <row r="142" spans="1:8">
      <c r="A142">
        <v>141</v>
      </c>
      <c r="B142" t="s">
        <v>13</v>
      </c>
      <c r="C142" t="str">
        <f>VLOOKUP(B142,'Ps strains + g.types'!$A$2:$C$20,3,FALSE)</f>
        <v>Ps1</v>
      </c>
      <c r="D142" t="s">
        <v>91</v>
      </c>
      <c r="E142">
        <v>17</v>
      </c>
      <c r="F142">
        <v>6</v>
      </c>
      <c r="G142" s="5">
        <v>0.42499999999999999</v>
      </c>
      <c r="H142" s="13">
        <f>G142-0.555</f>
        <v>-0.13000000000000006</v>
      </c>
    </row>
    <row r="143" spans="1:8">
      <c r="A143">
        <v>142</v>
      </c>
      <c r="B143" t="s">
        <v>13</v>
      </c>
      <c r="C143" t="str">
        <f>VLOOKUP(B143,'Ps strains + g.types'!$A$2:$C$20,3,FALSE)</f>
        <v>Ps1</v>
      </c>
      <c r="D143" t="s">
        <v>91</v>
      </c>
      <c r="E143">
        <v>18</v>
      </c>
      <c r="F143">
        <v>4</v>
      </c>
      <c r="G143" s="5">
        <v>0.64400000000000002</v>
      </c>
      <c r="H143" s="13">
        <f>G143-0.512666666666667</f>
        <v>0.13133333333333297</v>
      </c>
    </row>
    <row r="144" spans="1:8">
      <c r="A144">
        <v>143</v>
      </c>
      <c r="B144" t="s">
        <v>13</v>
      </c>
      <c r="C144" t="str">
        <f>VLOOKUP(B144,'Ps strains + g.types'!$A$2:$C$20,3,FALSE)</f>
        <v>Ps1</v>
      </c>
      <c r="D144" t="s">
        <v>91</v>
      </c>
      <c r="E144">
        <v>18</v>
      </c>
      <c r="F144">
        <v>5</v>
      </c>
      <c r="G144" s="5">
        <v>0.626</v>
      </c>
      <c r="H144" s="13">
        <f>G144-0.512666666666667</f>
        <v>0.11333333333333295</v>
      </c>
    </row>
    <row r="145" spans="1:8">
      <c r="A145">
        <v>144</v>
      </c>
      <c r="B145" t="s">
        <v>13</v>
      </c>
      <c r="C145" t="str">
        <f>VLOOKUP(B145,'Ps strains + g.types'!$A$2:$C$20,3,FALSE)</f>
        <v>Ps1</v>
      </c>
      <c r="D145" t="s">
        <v>91</v>
      </c>
      <c r="E145">
        <v>18</v>
      </c>
      <c r="F145">
        <v>6</v>
      </c>
      <c r="G145" s="5">
        <v>0.53100000000000003</v>
      </c>
      <c r="H145" s="13">
        <f>G145-0.512666666666667</f>
        <v>1.833333333333298E-2</v>
      </c>
    </row>
    <row r="146" spans="1:8">
      <c r="A146">
        <v>145</v>
      </c>
      <c r="B146" t="s">
        <v>13</v>
      </c>
      <c r="C146" t="str">
        <f>VLOOKUP(B146,'Ps strains + g.types'!$A$2:$C$20,3,FALSE)</f>
        <v>Ps1</v>
      </c>
      <c r="D146" t="s">
        <v>91</v>
      </c>
      <c r="E146">
        <v>19</v>
      </c>
      <c r="F146">
        <v>4</v>
      </c>
      <c r="G146" s="5">
        <v>0.80600000000000005</v>
      </c>
      <c r="H146" s="13">
        <f>G146-0.728666666666667</f>
        <v>7.7333333333333032E-2</v>
      </c>
    </row>
    <row r="147" spans="1:8">
      <c r="A147">
        <v>146</v>
      </c>
      <c r="B147" t="s">
        <v>13</v>
      </c>
      <c r="C147" t="str">
        <f>VLOOKUP(B147,'Ps strains + g.types'!$A$2:$C$20,3,FALSE)</f>
        <v>Ps1</v>
      </c>
      <c r="D147" t="s">
        <v>91</v>
      </c>
      <c r="E147">
        <v>19</v>
      </c>
      <c r="F147">
        <v>5</v>
      </c>
      <c r="G147" s="5">
        <v>0.8</v>
      </c>
      <c r="H147" s="13">
        <f>G147-0.728666666666667</f>
        <v>7.1333333333333027E-2</v>
      </c>
    </row>
    <row r="148" spans="1:8">
      <c r="A148">
        <v>147</v>
      </c>
      <c r="B148" t="s">
        <v>13</v>
      </c>
      <c r="C148" t="str">
        <f>VLOOKUP(B148,'Ps strains + g.types'!$A$2:$C$20,3,FALSE)</f>
        <v>Ps1</v>
      </c>
      <c r="D148" t="s">
        <v>91</v>
      </c>
      <c r="E148">
        <v>19</v>
      </c>
      <c r="F148">
        <v>6</v>
      </c>
      <c r="G148" s="5">
        <v>0.69299999999999995</v>
      </c>
      <c r="H148" s="13">
        <f>G148-0.728666666666667</f>
        <v>-3.5666666666667068E-2</v>
      </c>
    </row>
    <row r="149" spans="1:8">
      <c r="A149">
        <v>148</v>
      </c>
      <c r="B149" t="s">
        <v>13</v>
      </c>
      <c r="C149" t="str">
        <f>VLOOKUP(B149,'Ps strains + g.types'!$A$2:$C$20,3,FALSE)</f>
        <v>Ps1</v>
      </c>
      <c r="D149" t="s">
        <v>91</v>
      </c>
      <c r="E149">
        <v>20</v>
      </c>
      <c r="F149">
        <v>4</v>
      </c>
      <c r="G149" s="5">
        <v>0.71099999999999997</v>
      </c>
      <c r="H149" s="13">
        <f>G149-0.608333333333333</f>
        <v>0.10266666666666702</v>
      </c>
    </row>
    <row r="150" spans="1:8">
      <c r="A150">
        <v>149</v>
      </c>
      <c r="B150" t="s">
        <v>13</v>
      </c>
      <c r="C150" t="str">
        <f>VLOOKUP(B150,'Ps strains + g.types'!$A$2:$C$20,3,FALSE)</f>
        <v>Ps1</v>
      </c>
      <c r="D150" t="s">
        <v>91</v>
      </c>
      <c r="E150">
        <v>20</v>
      </c>
      <c r="F150">
        <v>5</v>
      </c>
      <c r="G150" s="5">
        <v>0.63200000000000001</v>
      </c>
      <c r="H150" s="13">
        <f>G150-0.608333333333333</f>
        <v>2.3666666666667058E-2</v>
      </c>
    </row>
    <row r="151" spans="1:8">
      <c r="A151">
        <v>150</v>
      </c>
      <c r="B151" t="s">
        <v>13</v>
      </c>
      <c r="C151" t="str">
        <f>VLOOKUP(B151,'Ps strains + g.types'!$A$2:$C$20,3,FALSE)</f>
        <v>Ps1</v>
      </c>
      <c r="D151" t="s">
        <v>91</v>
      </c>
      <c r="E151">
        <v>20</v>
      </c>
      <c r="F151">
        <v>6</v>
      </c>
      <c r="G151" s="5">
        <v>0.55300000000000005</v>
      </c>
      <c r="H151" s="13">
        <f>G151-0.608333333333333</f>
        <v>-5.5333333333332901E-2</v>
      </c>
    </row>
    <row r="152" spans="1:8">
      <c r="A152">
        <v>151</v>
      </c>
      <c r="B152" t="s">
        <v>15</v>
      </c>
      <c r="C152" t="str">
        <f>VLOOKUP(B152,'Ps strains + g.types'!$A$2:$C$20,3,FALSE)</f>
        <v>Ps2</v>
      </c>
      <c r="D152" t="s">
        <v>91</v>
      </c>
      <c r="E152">
        <v>11</v>
      </c>
      <c r="F152">
        <v>4</v>
      </c>
      <c r="G152" s="5">
        <v>0.436</v>
      </c>
      <c r="H152" s="13">
        <f>G152-0.667666666666667</f>
        <v>-0.23166666666666696</v>
      </c>
    </row>
    <row r="153" spans="1:8">
      <c r="A153">
        <v>152</v>
      </c>
      <c r="B153" t="s">
        <v>15</v>
      </c>
      <c r="C153" t="str">
        <f>VLOOKUP(B153,'Ps strains + g.types'!$A$2:$C$20,3,FALSE)</f>
        <v>Ps2</v>
      </c>
      <c r="D153" t="s">
        <v>91</v>
      </c>
      <c r="E153">
        <v>11</v>
      </c>
      <c r="F153">
        <v>5</v>
      </c>
      <c r="G153" s="5">
        <v>0.436</v>
      </c>
      <c r="H153" s="13">
        <f>G153-0.667666666666667</f>
        <v>-0.23166666666666696</v>
      </c>
    </row>
    <row r="154" spans="1:8">
      <c r="A154">
        <v>153</v>
      </c>
      <c r="B154" t="s">
        <v>15</v>
      </c>
      <c r="C154" t="str">
        <f>VLOOKUP(B154,'Ps strains + g.types'!$A$2:$C$20,3,FALSE)</f>
        <v>Ps2</v>
      </c>
      <c r="D154" t="s">
        <v>91</v>
      </c>
      <c r="E154">
        <v>11</v>
      </c>
      <c r="F154">
        <v>6</v>
      </c>
      <c r="G154" s="5">
        <v>0.32700000000000001</v>
      </c>
      <c r="H154" s="13">
        <f>G154-0.667666666666667</f>
        <v>-0.34066666666666695</v>
      </c>
    </row>
    <row r="155" spans="1:8">
      <c r="A155">
        <v>154</v>
      </c>
      <c r="B155" t="s">
        <v>15</v>
      </c>
      <c r="C155" t="str">
        <f>VLOOKUP(B155,'Ps strains + g.types'!$A$2:$C$20,3,FALSE)</f>
        <v>Ps2</v>
      </c>
      <c r="D155" t="s">
        <v>91</v>
      </c>
      <c r="E155">
        <v>12</v>
      </c>
      <c r="F155">
        <v>4</v>
      </c>
      <c r="G155" s="5">
        <v>0.47599999999999998</v>
      </c>
      <c r="H155" s="13">
        <f>G155-0.686666666666667</f>
        <v>-0.210666666666667</v>
      </c>
    </row>
    <row r="156" spans="1:8">
      <c r="A156">
        <v>155</v>
      </c>
      <c r="B156" t="s">
        <v>15</v>
      </c>
      <c r="C156" t="str">
        <f>VLOOKUP(B156,'Ps strains + g.types'!$A$2:$C$20,3,FALSE)</f>
        <v>Ps2</v>
      </c>
      <c r="D156" t="s">
        <v>91</v>
      </c>
      <c r="E156">
        <v>12</v>
      </c>
      <c r="F156">
        <v>5</v>
      </c>
      <c r="G156" s="5">
        <v>0.48899999999999999</v>
      </c>
      <c r="H156" s="13">
        <f>G156-0.686666666666667</f>
        <v>-0.19766666666666699</v>
      </c>
    </row>
    <row r="157" spans="1:8">
      <c r="A157">
        <v>156</v>
      </c>
      <c r="B157" t="s">
        <v>15</v>
      </c>
      <c r="C157" t="str">
        <f>VLOOKUP(B157,'Ps strains + g.types'!$A$2:$C$20,3,FALSE)</f>
        <v>Ps2</v>
      </c>
      <c r="D157" t="s">
        <v>91</v>
      </c>
      <c r="E157">
        <v>12</v>
      </c>
      <c r="F157">
        <v>6</v>
      </c>
      <c r="G157" s="5">
        <v>0.35299999999999998</v>
      </c>
      <c r="H157" s="13">
        <f>G157-0.686666666666667</f>
        <v>-0.333666666666667</v>
      </c>
    </row>
    <row r="158" spans="1:8">
      <c r="A158">
        <v>157</v>
      </c>
      <c r="B158" t="s">
        <v>15</v>
      </c>
      <c r="C158" t="str">
        <f>VLOOKUP(B158,'Ps strains + g.types'!$A$2:$C$20,3,FALSE)</f>
        <v>Ps2</v>
      </c>
      <c r="D158" t="s">
        <v>91</v>
      </c>
      <c r="E158">
        <v>13</v>
      </c>
      <c r="F158">
        <v>4</v>
      </c>
      <c r="G158" s="5">
        <v>0</v>
      </c>
      <c r="H158" s="13">
        <f>G158-0.613666666666667</f>
        <v>-0.61366666666666703</v>
      </c>
    </row>
    <row r="159" spans="1:8">
      <c r="A159">
        <v>158</v>
      </c>
      <c r="B159" t="s">
        <v>15</v>
      </c>
      <c r="C159" t="str">
        <f>VLOOKUP(B159,'Ps strains + g.types'!$A$2:$C$20,3,FALSE)</f>
        <v>Ps2</v>
      </c>
      <c r="D159" t="s">
        <v>91</v>
      </c>
      <c r="E159">
        <v>13</v>
      </c>
      <c r="F159">
        <v>5</v>
      </c>
      <c r="G159" s="5">
        <v>0</v>
      </c>
      <c r="H159" s="13">
        <f>G159-0.613666666666667</f>
        <v>-0.61366666666666703</v>
      </c>
    </row>
    <row r="160" spans="1:8">
      <c r="A160">
        <v>159</v>
      </c>
      <c r="B160" t="s">
        <v>15</v>
      </c>
      <c r="C160" t="str">
        <f>VLOOKUP(B160,'Ps strains + g.types'!$A$2:$C$20,3,FALSE)</f>
        <v>Ps2</v>
      </c>
      <c r="D160" t="s">
        <v>91</v>
      </c>
      <c r="E160">
        <v>13</v>
      </c>
      <c r="F160">
        <v>6</v>
      </c>
      <c r="G160" s="5">
        <v>0</v>
      </c>
      <c r="H160" s="13">
        <f>G160-0.613666666666667</f>
        <v>-0.61366666666666703</v>
      </c>
    </row>
    <row r="161" spans="1:8">
      <c r="A161">
        <v>160</v>
      </c>
      <c r="B161" t="s">
        <v>15</v>
      </c>
      <c r="C161" t="str">
        <f>VLOOKUP(B161,'Ps strains + g.types'!$A$2:$C$20,3,FALSE)</f>
        <v>Ps2</v>
      </c>
      <c r="D161" t="s">
        <v>91</v>
      </c>
      <c r="E161">
        <v>14</v>
      </c>
      <c r="F161">
        <v>4</v>
      </c>
      <c r="G161" s="5">
        <v>0.45500000000000002</v>
      </c>
      <c r="H161" s="13">
        <f>G161-0.565333333333333</f>
        <v>-0.11033333333333301</v>
      </c>
    </row>
    <row r="162" spans="1:8">
      <c r="A162">
        <v>161</v>
      </c>
      <c r="B162" t="s">
        <v>15</v>
      </c>
      <c r="C162" t="str">
        <f>VLOOKUP(B162,'Ps strains + g.types'!$A$2:$C$20,3,FALSE)</f>
        <v>Ps2</v>
      </c>
      <c r="D162" t="s">
        <v>91</v>
      </c>
      <c r="E162">
        <v>14</v>
      </c>
      <c r="F162">
        <v>5</v>
      </c>
      <c r="G162" s="5">
        <v>0.40899999999999997</v>
      </c>
      <c r="H162" s="13">
        <f>G162-0.565333333333333</f>
        <v>-0.15633333333333305</v>
      </c>
    </row>
    <row r="163" spans="1:8">
      <c r="A163">
        <v>162</v>
      </c>
      <c r="B163" t="s">
        <v>15</v>
      </c>
      <c r="C163" t="str">
        <f>VLOOKUP(B163,'Ps strains + g.types'!$A$2:$C$20,3,FALSE)</f>
        <v>Ps2</v>
      </c>
      <c r="D163" t="s">
        <v>91</v>
      </c>
      <c r="E163">
        <v>14</v>
      </c>
      <c r="F163">
        <v>6</v>
      </c>
      <c r="G163" s="5">
        <v>0.42499999999999999</v>
      </c>
      <c r="H163" s="13">
        <f>G163-0.565333333333333</f>
        <v>-0.14033333333333303</v>
      </c>
    </row>
    <row r="164" spans="1:8">
      <c r="A164">
        <v>163</v>
      </c>
      <c r="B164" t="s">
        <v>15</v>
      </c>
      <c r="C164" t="str">
        <f>VLOOKUP(B164,'Ps strains + g.types'!$A$2:$C$20,3,FALSE)</f>
        <v>Ps2</v>
      </c>
      <c r="D164" t="s">
        <v>91</v>
      </c>
      <c r="E164">
        <v>15</v>
      </c>
      <c r="F164">
        <v>4</v>
      </c>
      <c r="G164" s="5">
        <v>0</v>
      </c>
      <c r="H164" s="13">
        <f>G164-0.737666666666667</f>
        <v>-0.73766666666666703</v>
      </c>
    </row>
    <row r="165" spans="1:8">
      <c r="A165">
        <v>164</v>
      </c>
      <c r="B165" t="s">
        <v>15</v>
      </c>
      <c r="C165" t="str">
        <f>VLOOKUP(B165,'Ps strains + g.types'!$A$2:$C$20,3,FALSE)</f>
        <v>Ps2</v>
      </c>
      <c r="D165" t="s">
        <v>91</v>
      </c>
      <c r="E165">
        <v>15</v>
      </c>
      <c r="F165">
        <v>5</v>
      </c>
      <c r="G165" s="5">
        <v>0</v>
      </c>
      <c r="H165" s="13">
        <f>G165-0.737666666666667</f>
        <v>-0.73766666666666703</v>
      </c>
    </row>
    <row r="166" spans="1:8">
      <c r="A166">
        <v>165</v>
      </c>
      <c r="B166" t="s">
        <v>15</v>
      </c>
      <c r="C166" t="str">
        <f>VLOOKUP(B166,'Ps strains + g.types'!$A$2:$C$20,3,FALSE)</f>
        <v>Ps2</v>
      </c>
      <c r="D166" t="s">
        <v>91</v>
      </c>
      <c r="E166">
        <v>15</v>
      </c>
      <c r="F166">
        <v>6</v>
      </c>
      <c r="G166" s="5">
        <v>0</v>
      </c>
      <c r="H166" s="13">
        <f>G166-0.737666666666667</f>
        <v>-0.73766666666666703</v>
      </c>
    </row>
    <row r="167" spans="1:8">
      <c r="A167">
        <v>166</v>
      </c>
      <c r="B167" t="s">
        <v>15</v>
      </c>
      <c r="C167" t="str">
        <f>VLOOKUP(B167,'Ps strains + g.types'!$A$2:$C$20,3,FALSE)</f>
        <v>Ps2</v>
      </c>
      <c r="D167" t="s">
        <v>91</v>
      </c>
      <c r="E167">
        <v>16</v>
      </c>
      <c r="F167">
        <v>4</v>
      </c>
      <c r="G167" s="5">
        <v>0.34599999999999997</v>
      </c>
      <c r="H167" s="13">
        <f>G167-0.709</f>
        <v>-0.36299999999999999</v>
      </c>
    </row>
    <row r="168" spans="1:8">
      <c r="A168">
        <v>167</v>
      </c>
      <c r="B168" t="s">
        <v>15</v>
      </c>
      <c r="C168" t="str">
        <f>VLOOKUP(B168,'Ps strains + g.types'!$A$2:$C$20,3,FALSE)</f>
        <v>Ps2</v>
      </c>
      <c r="D168" t="s">
        <v>91</v>
      </c>
      <c r="E168">
        <v>16</v>
      </c>
      <c r="F168">
        <v>5</v>
      </c>
      <c r="G168" s="5">
        <v>0.34</v>
      </c>
      <c r="H168" s="13">
        <f>G168-0.709</f>
        <v>-0.36899999999999994</v>
      </c>
    </row>
    <row r="169" spans="1:8">
      <c r="A169">
        <v>168</v>
      </c>
      <c r="B169" t="s">
        <v>15</v>
      </c>
      <c r="C169" t="str">
        <f>VLOOKUP(B169,'Ps strains + g.types'!$A$2:$C$20,3,FALSE)</f>
        <v>Ps2</v>
      </c>
      <c r="D169" t="s">
        <v>91</v>
      </c>
      <c r="E169">
        <v>16</v>
      </c>
      <c r="F169">
        <v>6</v>
      </c>
      <c r="G169" s="5">
        <v>0.28899999999999998</v>
      </c>
      <c r="H169" s="13">
        <f>G169-0.709</f>
        <v>-0.42</v>
      </c>
    </row>
    <row r="170" spans="1:8">
      <c r="A170">
        <v>169</v>
      </c>
      <c r="B170" t="s">
        <v>15</v>
      </c>
      <c r="C170" t="str">
        <f>VLOOKUP(B170,'Ps strains + g.types'!$A$2:$C$20,3,FALSE)</f>
        <v>Ps2</v>
      </c>
      <c r="D170" t="s">
        <v>91</v>
      </c>
      <c r="E170">
        <v>17</v>
      </c>
      <c r="F170">
        <v>4</v>
      </c>
      <c r="G170" s="5">
        <v>0.44</v>
      </c>
      <c r="H170" s="13">
        <f>G170-0.555</f>
        <v>-0.11500000000000005</v>
      </c>
    </row>
    <row r="171" spans="1:8">
      <c r="A171">
        <v>170</v>
      </c>
      <c r="B171" t="s">
        <v>15</v>
      </c>
      <c r="C171" t="str">
        <f>VLOOKUP(B171,'Ps strains + g.types'!$A$2:$C$20,3,FALSE)</f>
        <v>Ps2</v>
      </c>
      <c r="D171" t="s">
        <v>91</v>
      </c>
      <c r="E171">
        <v>17</v>
      </c>
      <c r="F171">
        <v>5</v>
      </c>
      <c r="G171" s="5">
        <v>0.41899999999999998</v>
      </c>
      <c r="H171" s="13">
        <f>G171-0.555</f>
        <v>-0.13600000000000007</v>
      </c>
    </row>
    <row r="172" spans="1:8">
      <c r="A172">
        <v>171</v>
      </c>
      <c r="B172" t="s">
        <v>15</v>
      </c>
      <c r="C172" t="str">
        <f>VLOOKUP(B172,'Ps strains + g.types'!$A$2:$C$20,3,FALSE)</f>
        <v>Ps2</v>
      </c>
      <c r="D172" t="s">
        <v>91</v>
      </c>
      <c r="E172">
        <v>17</v>
      </c>
      <c r="F172">
        <v>6</v>
      </c>
      <c r="G172" s="5">
        <v>0.376</v>
      </c>
      <c r="H172" s="13">
        <f>G172-0.555</f>
        <v>-0.17900000000000005</v>
      </c>
    </row>
    <row r="173" spans="1:8">
      <c r="A173">
        <v>172</v>
      </c>
      <c r="B173" t="s">
        <v>15</v>
      </c>
      <c r="C173" t="str">
        <f>VLOOKUP(B173,'Ps strains + g.types'!$A$2:$C$20,3,FALSE)</f>
        <v>Ps2</v>
      </c>
      <c r="D173" t="s">
        <v>91</v>
      </c>
      <c r="E173">
        <v>18</v>
      </c>
      <c r="F173">
        <v>4</v>
      </c>
      <c r="G173" s="5">
        <v>0.44800000000000001</v>
      </c>
      <c r="H173" s="13">
        <f>G173-0.512666666666667</f>
        <v>-6.4666666666667039E-2</v>
      </c>
    </row>
    <row r="174" spans="1:8">
      <c r="A174">
        <v>173</v>
      </c>
      <c r="B174" t="s">
        <v>15</v>
      </c>
      <c r="C174" t="str">
        <f>VLOOKUP(B174,'Ps strains + g.types'!$A$2:$C$20,3,FALSE)</f>
        <v>Ps2</v>
      </c>
      <c r="D174" t="s">
        <v>91</v>
      </c>
      <c r="E174">
        <v>18</v>
      </c>
      <c r="F174">
        <v>5</v>
      </c>
      <c r="G174" s="5">
        <v>0.47599999999999998</v>
      </c>
      <c r="H174" s="13">
        <f>G174-0.512666666666667</f>
        <v>-3.6666666666667069E-2</v>
      </c>
    </row>
    <row r="175" spans="1:8">
      <c r="A175">
        <v>174</v>
      </c>
      <c r="B175" t="s">
        <v>15</v>
      </c>
      <c r="C175" t="str">
        <f>VLOOKUP(B175,'Ps strains + g.types'!$A$2:$C$20,3,FALSE)</f>
        <v>Ps2</v>
      </c>
      <c r="D175" t="s">
        <v>91</v>
      </c>
      <c r="E175">
        <v>18</v>
      </c>
      <c r="F175">
        <v>6</v>
      </c>
      <c r="G175" s="5">
        <v>0.42499999999999999</v>
      </c>
      <c r="H175" s="13">
        <f>G175-0.512666666666667</f>
        <v>-8.7666666666667059E-2</v>
      </c>
    </row>
    <row r="176" spans="1:8">
      <c r="A176">
        <v>175</v>
      </c>
      <c r="B176" t="s">
        <v>15</v>
      </c>
      <c r="C176" t="str">
        <f>VLOOKUP(B176,'Ps strains + g.types'!$A$2:$C$20,3,FALSE)</f>
        <v>Ps2</v>
      </c>
      <c r="D176" t="s">
        <v>91</v>
      </c>
      <c r="E176">
        <v>19</v>
      </c>
      <c r="F176">
        <v>4</v>
      </c>
      <c r="G176" s="5">
        <v>0</v>
      </c>
      <c r="H176" s="13">
        <f>G176-0.728666666666667</f>
        <v>-0.72866666666666702</v>
      </c>
    </row>
    <row r="177" spans="1:9">
      <c r="A177">
        <v>176</v>
      </c>
      <c r="B177" t="s">
        <v>15</v>
      </c>
      <c r="C177" t="str">
        <f>VLOOKUP(B177,'Ps strains + g.types'!$A$2:$C$20,3,FALSE)</f>
        <v>Ps2</v>
      </c>
      <c r="D177" t="s">
        <v>91</v>
      </c>
      <c r="E177">
        <v>19</v>
      </c>
      <c r="F177">
        <v>5</v>
      </c>
      <c r="G177" s="5">
        <v>0.47399999999999998</v>
      </c>
      <c r="H177" s="13">
        <f>G177-0.728666666666667</f>
        <v>-0.25466666666666704</v>
      </c>
    </row>
    <row r="178" spans="1:9">
      <c r="A178">
        <v>177</v>
      </c>
      <c r="B178" t="s">
        <v>15</v>
      </c>
      <c r="C178" t="str">
        <f>VLOOKUP(B178,'Ps strains + g.types'!$A$2:$C$20,3,FALSE)</f>
        <v>Ps2</v>
      </c>
      <c r="D178" t="s">
        <v>91</v>
      </c>
      <c r="E178">
        <v>19</v>
      </c>
      <c r="F178">
        <v>6</v>
      </c>
      <c r="G178" s="5">
        <v>0.49299999999999999</v>
      </c>
      <c r="H178" s="13">
        <f>G178-0.728666666666667</f>
        <v>-0.23566666666666702</v>
      </c>
    </row>
    <row r="179" spans="1:9">
      <c r="A179">
        <v>178</v>
      </c>
      <c r="B179" t="s">
        <v>15</v>
      </c>
      <c r="C179" t="str">
        <f>VLOOKUP(B179,'Ps strains + g.types'!$A$2:$C$20,3,FALSE)</f>
        <v>Ps2</v>
      </c>
      <c r="D179" t="s">
        <v>91</v>
      </c>
      <c r="E179">
        <v>20</v>
      </c>
      <c r="F179">
        <v>4</v>
      </c>
      <c r="G179" s="5">
        <v>0.42899999999999999</v>
      </c>
      <c r="H179" s="13">
        <f>G179-0.608333333333333</f>
        <v>-0.17933333333333296</v>
      </c>
    </row>
    <row r="180" spans="1:9">
      <c r="A180">
        <v>179</v>
      </c>
      <c r="B180" t="s">
        <v>15</v>
      </c>
      <c r="C180" t="str">
        <f>VLOOKUP(B180,'Ps strains + g.types'!$A$2:$C$20,3,FALSE)</f>
        <v>Ps2</v>
      </c>
      <c r="D180" t="s">
        <v>91</v>
      </c>
      <c r="E180">
        <v>20</v>
      </c>
      <c r="F180">
        <v>5</v>
      </c>
      <c r="G180" s="5">
        <v>0.434</v>
      </c>
      <c r="H180" s="13">
        <f>G180-0.608333333333333</f>
        <v>-0.17433333333333295</v>
      </c>
    </row>
    <row r="181" spans="1:9">
      <c r="A181">
        <v>180</v>
      </c>
      <c r="B181" t="s">
        <v>15</v>
      </c>
      <c r="C181" t="str">
        <f>VLOOKUP(B181,'Ps strains + g.types'!$A$2:$C$20,3,FALSE)</f>
        <v>Ps2</v>
      </c>
      <c r="D181" t="s">
        <v>91</v>
      </c>
      <c r="E181">
        <v>20</v>
      </c>
      <c r="F181">
        <v>6</v>
      </c>
      <c r="G181" s="5">
        <v>0.35299999999999998</v>
      </c>
      <c r="H181" s="13">
        <f>G181-0.608333333333333</f>
        <v>-0.25533333333333297</v>
      </c>
    </row>
    <row r="182" spans="1:9">
      <c r="A182">
        <v>181</v>
      </c>
      <c r="B182" t="s">
        <v>16</v>
      </c>
      <c r="C182" t="str">
        <f>VLOOKUP(B182,'Ps strains + g.types'!$A$2:$C$20,3,FALSE)</f>
        <v>Ps2</v>
      </c>
      <c r="D182" t="s">
        <v>91</v>
      </c>
      <c r="E182">
        <v>11</v>
      </c>
      <c r="F182">
        <v>4</v>
      </c>
      <c r="G182" s="3" t="s">
        <v>52</v>
      </c>
      <c r="H182" s="13" t="s">
        <v>52</v>
      </c>
      <c r="I182" t="s">
        <v>70</v>
      </c>
    </row>
    <row r="183" spans="1:9">
      <c r="A183">
        <v>182</v>
      </c>
      <c r="B183" t="s">
        <v>16</v>
      </c>
      <c r="C183" t="str">
        <f>VLOOKUP(B183,'Ps strains + g.types'!$A$2:$C$20,3,FALSE)</f>
        <v>Ps2</v>
      </c>
      <c r="D183" t="s">
        <v>91</v>
      </c>
      <c r="E183">
        <v>11</v>
      </c>
      <c r="F183">
        <v>5</v>
      </c>
      <c r="G183" s="5">
        <v>0.53300000000000003</v>
      </c>
      <c r="H183" s="13">
        <f>G183-0.667666666666667</f>
        <v>-0.13466666666666693</v>
      </c>
    </row>
    <row r="184" spans="1:9">
      <c r="A184">
        <v>183</v>
      </c>
      <c r="B184" t="s">
        <v>16</v>
      </c>
      <c r="C184" t="str">
        <f>VLOOKUP(B184,'Ps strains + g.types'!$A$2:$C$20,3,FALSE)</f>
        <v>Ps2</v>
      </c>
      <c r="D184" t="s">
        <v>91</v>
      </c>
      <c r="E184">
        <v>11</v>
      </c>
      <c r="F184">
        <v>6</v>
      </c>
      <c r="G184" s="5">
        <v>0.36799999999999999</v>
      </c>
      <c r="H184" s="13">
        <f>G184-0.667666666666667</f>
        <v>-0.29966666666666697</v>
      </c>
    </row>
    <row r="185" spans="1:9">
      <c r="A185">
        <v>184</v>
      </c>
      <c r="B185" t="s">
        <v>16</v>
      </c>
      <c r="C185" t="str">
        <f>VLOOKUP(B185,'Ps strains + g.types'!$A$2:$C$20,3,FALSE)</f>
        <v>Ps2</v>
      </c>
      <c r="D185" t="s">
        <v>91</v>
      </c>
      <c r="E185">
        <v>12</v>
      </c>
      <c r="F185">
        <v>4</v>
      </c>
      <c r="G185" s="3" t="s">
        <v>52</v>
      </c>
      <c r="H185" s="13" t="s">
        <v>52</v>
      </c>
      <c r="I185" t="s">
        <v>70</v>
      </c>
    </row>
    <row r="186" spans="1:9">
      <c r="A186">
        <v>185</v>
      </c>
      <c r="B186" t="s">
        <v>16</v>
      </c>
      <c r="C186" t="str">
        <f>VLOOKUP(B186,'Ps strains + g.types'!$A$2:$C$20,3,FALSE)</f>
        <v>Ps2</v>
      </c>
      <c r="D186" t="s">
        <v>91</v>
      </c>
      <c r="E186">
        <v>12</v>
      </c>
      <c r="F186">
        <v>5</v>
      </c>
      <c r="G186" s="5">
        <v>0.49299999999999999</v>
      </c>
      <c r="H186" s="13">
        <f>G186-0.686666666666667</f>
        <v>-0.19366666666666699</v>
      </c>
    </row>
    <row r="187" spans="1:9">
      <c r="A187">
        <v>186</v>
      </c>
      <c r="B187" t="s">
        <v>16</v>
      </c>
      <c r="C187" t="str">
        <f>VLOOKUP(B187,'Ps strains + g.types'!$A$2:$C$20,3,FALSE)</f>
        <v>Ps2</v>
      </c>
      <c r="D187" t="s">
        <v>91</v>
      </c>
      <c r="E187">
        <v>12</v>
      </c>
      <c r="F187">
        <v>6</v>
      </c>
      <c r="G187" s="5">
        <v>0.63500000000000001</v>
      </c>
      <c r="H187" s="13">
        <f>G187-0.686666666666667</f>
        <v>-5.1666666666666972E-2</v>
      </c>
    </row>
    <row r="188" spans="1:9">
      <c r="A188">
        <v>187</v>
      </c>
      <c r="B188" t="s">
        <v>16</v>
      </c>
      <c r="C188" t="str">
        <f>VLOOKUP(B188,'Ps strains + g.types'!$A$2:$C$20,3,FALSE)</f>
        <v>Ps2</v>
      </c>
      <c r="D188" t="s">
        <v>91</v>
      </c>
      <c r="E188">
        <v>13</v>
      </c>
      <c r="F188">
        <v>4</v>
      </c>
      <c r="G188" s="3" t="s">
        <v>52</v>
      </c>
      <c r="H188" s="13" t="s">
        <v>52</v>
      </c>
      <c r="I188" t="s">
        <v>70</v>
      </c>
    </row>
    <row r="189" spans="1:9">
      <c r="A189">
        <v>188</v>
      </c>
      <c r="B189" t="s">
        <v>16</v>
      </c>
      <c r="C189" t="str">
        <f>VLOOKUP(B189,'Ps strains + g.types'!$A$2:$C$20,3,FALSE)</f>
        <v>Ps2</v>
      </c>
      <c r="D189" t="s">
        <v>91</v>
      </c>
      <c r="E189">
        <v>13</v>
      </c>
      <c r="F189">
        <v>5</v>
      </c>
      <c r="G189" s="5">
        <v>0</v>
      </c>
      <c r="H189" s="13">
        <f>G189-0.613666666666667</f>
        <v>-0.61366666666666703</v>
      </c>
    </row>
    <row r="190" spans="1:9">
      <c r="A190">
        <v>189</v>
      </c>
      <c r="B190" t="s">
        <v>16</v>
      </c>
      <c r="C190" t="str">
        <f>VLOOKUP(B190,'Ps strains + g.types'!$A$2:$C$20,3,FALSE)</f>
        <v>Ps2</v>
      </c>
      <c r="D190" t="s">
        <v>91</v>
      </c>
      <c r="E190">
        <v>13</v>
      </c>
      <c r="F190">
        <v>6</v>
      </c>
      <c r="G190" s="5">
        <v>0</v>
      </c>
      <c r="H190" s="13">
        <f>G190-0.613666666666667</f>
        <v>-0.61366666666666703</v>
      </c>
    </row>
    <row r="191" spans="1:9">
      <c r="A191">
        <v>190</v>
      </c>
      <c r="B191" t="s">
        <v>16</v>
      </c>
      <c r="C191" t="str">
        <f>VLOOKUP(B191,'Ps strains + g.types'!$A$2:$C$20,3,FALSE)</f>
        <v>Ps2</v>
      </c>
      <c r="D191" t="s">
        <v>91</v>
      </c>
      <c r="E191">
        <v>14</v>
      </c>
      <c r="F191">
        <v>4</v>
      </c>
      <c r="G191" s="3" t="s">
        <v>52</v>
      </c>
      <c r="H191" s="13" t="s">
        <v>52</v>
      </c>
      <c r="I191" t="s">
        <v>70</v>
      </c>
    </row>
    <row r="192" spans="1:9">
      <c r="A192">
        <v>191</v>
      </c>
      <c r="B192" t="s">
        <v>16</v>
      </c>
      <c r="C192" t="str">
        <f>VLOOKUP(B192,'Ps strains + g.types'!$A$2:$C$20,3,FALSE)</f>
        <v>Ps2</v>
      </c>
      <c r="D192" t="s">
        <v>91</v>
      </c>
      <c r="E192">
        <v>14</v>
      </c>
      <c r="F192">
        <v>5</v>
      </c>
      <c r="G192" s="5">
        <v>0.41099999999999998</v>
      </c>
      <c r="H192" s="13">
        <f>G192-0.565333333333333</f>
        <v>-0.15433333333333304</v>
      </c>
    </row>
    <row r="193" spans="1:9">
      <c r="A193">
        <v>192</v>
      </c>
      <c r="B193" t="s">
        <v>16</v>
      </c>
      <c r="C193" t="str">
        <f>VLOOKUP(B193,'Ps strains + g.types'!$A$2:$C$20,3,FALSE)</f>
        <v>Ps2</v>
      </c>
      <c r="D193" t="s">
        <v>91</v>
      </c>
      <c r="E193">
        <v>14</v>
      </c>
      <c r="F193">
        <v>6</v>
      </c>
      <c r="G193" s="5">
        <v>0.45200000000000001</v>
      </c>
      <c r="H193" s="13">
        <f>G193-0.565333333333333</f>
        <v>-0.11333333333333301</v>
      </c>
    </row>
    <row r="194" spans="1:9">
      <c r="A194">
        <v>193</v>
      </c>
      <c r="B194" t="s">
        <v>16</v>
      </c>
      <c r="C194" t="str">
        <f>VLOOKUP(B194,'Ps strains + g.types'!$A$2:$C$20,3,FALSE)</f>
        <v>Ps2</v>
      </c>
      <c r="D194" t="s">
        <v>91</v>
      </c>
      <c r="E194">
        <v>15</v>
      </c>
      <c r="F194">
        <v>4</v>
      </c>
      <c r="G194" s="3" t="s">
        <v>52</v>
      </c>
      <c r="H194" s="13" t="s">
        <v>52</v>
      </c>
      <c r="I194" t="s">
        <v>70</v>
      </c>
    </row>
    <row r="195" spans="1:9">
      <c r="A195">
        <v>194</v>
      </c>
      <c r="B195" t="s">
        <v>16</v>
      </c>
      <c r="C195" t="str">
        <f>VLOOKUP(B195,'Ps strains + g.types'!$A$2:$C$20,3,FALSE)</f>
        <v>Ps2</v>
      </c>
      <c r="D195" t="s">
        <v>91</v>
      </c>
      <c r="E195">
        <v>15</v>
      </c>
      <c r="F195">
        <v>5</v>
      </c>
      <c r="G195" s="5">
        <v>0</v>
      </c>
      <c r="H195" s="13">
        <f>G195-0.737666666666667</f>
        <v>-0.73766666666666703</v>
      </c>
    </row>
    <row r="196" spans="1:9">
      <c r="A196">
        <v>195</v>
      </c>
      <c r="B196" t="s">
        <v>16</v>
      </c>
      <c r="C196" t="str">
        <f>VLOOKUP(B196,'Ps strains + g.types'!$A$2:$C$20,3,FALSE)</f>
        <v>Ps2</v>
      </c>
      <c r="D196" t="s">
        <v>91</v>
      </c>
      <c r="E196">
        <v>15</v>
      </c>
      <c r="F196">
        <v>6</v>
      </c>
      <c r="G196" s="5">
        <v>0</v>
      </c>
      <c r="H196" s="13">
        <f>G196-0.737666666666667</f>
        <v>-0.73766666666666703</v>
      </c>
    </row>
    <row r="197" spans="1:9">
      <c r="A197">
        <v>196</v>
      </c>
      <c r="B197" t="s">
        <v>16</v>
      </c>
      <c r="C197" t="str">
        <f>VLOOKUP(B197,'Ps strains + g.types'!$A$2:$C$20,3,FALSE)</f>
        <v>Ps2</v>
      </c>
      <c r="D197" t="s">
        <v>91</v>
      </c>
      <c r="E197">
        <v>16</v>
      </c>
      <c r="F197">
        <v>4</v>
      </c>
      <c r="G197" s="3" t="s">
        <v>52</v>
      </c>
      <c r="H197" s="13" t="s">
        <v>52</v>
      </c>
      <c r="I197" t="s">
        <v>70</v>
      </c>
    </row>
    <row r="198" spans="1:9">
      <c r="A198">
        <v>197</v>
      </c>
      <c r="B198" t="s">
        <v>16</v>
      </c>
      <c r="C198" t="str">
        <f>VLOOKUP(B198,'Ps strains + g.types'!$A$2:$C$20,3,FALSE)</f>
        <v>Ps2</v>
      </c>
      <c r="D198" t="s">
        <v>91</v>
      </c>
      <c r="E198">
        <v>16</v>
      </c>
      <c r="F198">
        <v>5</v>
      </c>
      <c r="G198" s="5">
        <v>0.432</v>
      </c>
      <c r="H198" s="13">
        <f>G198-0.709</f>
        <v>-0.27699999999999997</v>
      </c>
    </row>
    <row r="199" spans="1:9">
      <c r="A199">
        <v>198</v>
      </c>
      <c r="B199" t="s">
        <v>16</v>
      </c>
      <c r="C199" t="str">
        <f>VLOOKUP(B199,'Ps strains + g.types'!$A$2:$C$20,3,FALSE)</f>
        <v>Ps2</v>
      </c>
      <c r="D199" t="s">
        <v>91</v>
      </c>
      <c r="E199">
        <v>16</v>
      </c>
      <c r="F199">
        <v>6</v>
      </c>
      <c r="G199" s="5">
        <v>0.46800000000000003</v>
      </c>
      <c r="H199" s="13">
        <f>G199-0.709</f>
        <v>-0.24099999999999994</v>
      </c>
    </row>
    <row r="200" spans="1:9">
      <c r="A200">
        <v>199</v>
      </c>
      <c r="B200" t="s">
        <v>16</v>
      </c>
      <c r="C200" t="str">
        <f>VLOOKUP(B200,'Ps strains + g.types'!$A$2:$C$20,3,FALSE)</f>
        <v>Ps2</v>
      </c>
      <c r="D200" t="s">
        <v>91</v>
      </c>
      <c r="E200">
        <v>17</v>
      </c>
      <c r="F200">
        <v>4</v>
      </c>
      <c r="G200" s="3" t="s">
        <v>52</v>
      </c>
      <c r="H200" s="13" t="s">
        <v>52</v>
      </c>
      <c r="I200" t="s">
        <v>70</v>
      </c>
    </row>
    <row r="201" spans="1:9">
      <c r="A201">
        <v>200</v>
      </c>
      <c r="B201" t="s">
        <v>16</v>
      </c>
      <c r="C201" t="str">
        <f>VLOOKUP(B201,'Ps strains + g.types'!$A$2:$C$20,3,FALSE)</f>
        <v>Ps2</v>
      </c>
      <c r="D201" t="s">
        <v>91</v>
      </c>
      <c r="E201">
        <v>17</v>
      </c>
      <c r="F201">
        <v>5</v>
      </c>
      <c r="G201" s="5">
        <v>0.53</v>
      </c>
      <c r="H201" s="13">
        <f>G201-0.555</f>
        <v>-2.5000000000000022E-2</v>
      </c>
    </row>
    <row r="202" spans="1:9">
      <c r="A202">
        <v>201</v>
      </c>
      <c r="B202" t="s">
        <v>16</v>
      </c>
      <c r="C202" t="str">
        <f>VLOOKUP(B202,'Ps strains + g.types'!$A$2:$C$20,3,FALSE)</f>
        <v>Ps2</v>
      </c>
      <c r="D202" t="s">
        <v>91</v>
      </c>
      <c r="E202">
        <v>17</v>
      </c>
      <c r="F202">
        <v>6</v>
      </c>
      <c r="G202" s="5">
        <v>0.45500000000000002</v>
      </c>
      <c r="H202" s="13">
        <f>G202-0.555</f>
        <v>-0.10000000000000003</v>
      </c>
    </row>
    <row r="203" spans="1:9">
      <c r="A203">
        <v>202</v>
      </c>
      <c r="B203" t="s">
        <v>16</v>
      </c>
      <c r="C203" t="str">
        <f>VLOOKUP(B203,'Ps strains + g.types'!$A$2:$C$20,3,FALSE)</f>
        <v>Ps2</v>
      </c>
      <c r="D203" t="s">
        <v>91</v>
      </c>
      <c r="E203">
        <v>18</v>
      </c>
      <c r="F203">
        <v>4</v>
      </c>
      <c r="G203" s="3" t="s">
        <v>52</v>
      </c>
      <c r="H203" s="13" t="s">
        <v>52</v>
      </c>
      <c r="I203" t="s">
        <v>70</v>
      </c>
    </row>
    <row r="204" spans="1:9">
      <c r="A204">
        <v>203</v>
      </c>
      <c r="B204" t="s">
        <v>16</v>
      </c>
      <c r="C204" t="str">
        <f>VLOOKUP(B204,'Ps strains + g.types'!$A$2:$C$20,3,FALSE)</f>
        <v>Ps2</v>
      </c>
      <c r="D204" t="s">
        <v>91</v>
      </c>
      <c r="E204">
        <v>18</v>
      </c>
      <c r="F204">
        <v>5</v>
      </c>
      <c r="G204" s="5">
        <v>0.53800000000000003</v>
      </c>
      <c r="H204" s="13">
        <f>G204-0.512666666666667</f>
        <v>2.5333333333332986E-2</v>
      </c>
    </row>
    <row r="205" spans="1:9">
      <c r="A205">
        <v>204</v>
      </c>
      <c r="B205" t="s">
        <v>16</v>
      </c>
      <c r="C205" t="str">
        <f>VLOOKUP(B205,'Ps strains + g.types'!$A$2:$C$20,3,FALSE)</f>
        <v>Ps2</v>
      </c>
      <c r="D205" t="s">
        <v>91</v>
      </c>
      <c r="E205">
        <v>18</v>
      </c>
      <c r="F205">
        <v>6</v>
      </c>
      <c r="G205" s="5">
        <v>0.54800000000000004</v>
      </c>
      <c r="H205" s="13">
        <f>G205-0.512666666666667</f>
        <v>3.5333333333332995E-2</v>
      </c>
    </row>
    <row r="206" spans="1:9">
      <c r="A206">
        <v>205</v>
      </c>
      <c r="B206" t="s">
        <v>16</v>
      </c>
      <c r="C206" t="str">
        <f>VLOOKUP(B206,'Ps strains + g.types'!$A$2:$C$20,3,FALSE)</f>
        <v>Ps2</v>
      </c>
      <c r="D206" t="s">
        <v>91</v>
      </c>
      <c r="E206">
        <v>19</v>
      </c>
      <c r="F206">
        <v>4</v>
      </c>
      <c r="G206" s="3" t="s">
        <v>52</v>
      </c>
      <c r="H206" s="13" t="s">
        <v>52</v>
      </c>
      <c r="I206" t="s">
        <v>70</v>
      </c>
    </row>
    <row r="207" spans="1:9">
      <c r="A207">
        <v>206</v>
      </c>
      <c r="B207" t="s">
        <v>16</v>
      </c>
      <c r="C207" t="str">
        <f>VLOOKUP(B207,'Ps strains + g.types'!$A$2:$C$20,3,FALSE)</f>
        <v>Ps2</v>
      </c>
      <c r="D207" t="s">
        <v>91</v>
      </c>
      <c r="E207">
        <v>19</v>
      </c>
      <c r="F207">
        <v>5</v>
      </c>
      <c r="G207" s="5">
        <v>0.61299999999999999</v>
      </c>
      <c r="H207" s="13">
        <f>G207-0.728666666666667</f>
        <v>-0.11566666666666703</v>
      </c>
    </row>
    <row r="208" spans="1:9">
      <c r="A208">
        <v>207</v>
      </c>
      <c r="B208" t="s">
        <v>16</v>
      </c>
      <c r="C208" t="str">
        <f>VLOOKUP(B208,'Ps strains + g.types'!$A$2:$C$20,3,FALSE)</f>
        <v>Ps2</v>
      </c>
      <c r="D208" t="s">
        <v>91</v>
      </c>
      <c r="E208">
        <v>19</v>
      </c>
      <c r="F208">
        <v>6</v>
      </c>
      <c r="G208" s="5">
        <v>0.61299999999999999</v>
      </c>
      <c r="H208" s="13">
        <f>G208-0.728666666666667</f>
        <v>-0.11566666666666703</v>
      </c>
    </row>
    <row r="209" spans="1:9">
      <c r="A209">
        <v>208</v>
      </c>
      <c r="B209" t="s">
        <v>16</v>
      </c>
      <c r="C209" t="str">
        <f>VLOOKUP(B209,'Ps strains + g.types'!$A$2:$C$20,3,FALSE)</f>
        <v>Ps2</v>
      </c>
      <c r="D209" t="s">
        <v>91</v>
      </c>
      <c r="E209">
        <v>20</v>
      </c>
      <c r="F209">
        <v>4</v>
      </c>
      <c r="G209" s="5" t="s">
        <v>52</v>
      </c>
      <c r="H209" s="13" t="s">
        <v>52</v>
      </c>
      <c r="I209" t="s">
        <v>70</v>
      </c>
    </row>
    <row r="210" spans="1:9">
      <c r="A210">
        <v>209</v>
      </c>
      <c r="B210" t="s">
        <v>16</v>
      </c>
      <c r="C210" t="str">
        <f>VLOOKUP(B210,'Ps strains + g.types'!$A$2:$C$20,3,FALSE)</f>
        <v>Ps2</v>
      </c>
      <c r="D210" t="s">
        <v>91</v>
      </c>
      <c r="E210">
        <v>20</v>
      </c>
      <c r="F210">
        <v>5</v>
      </c>
      <c r="G210" s="5">
        <v>0.54500000000000004</v>
      </c>
      <c r="H210" s="13">
        <f>G210-0.608333333333333</f>
        <v>-6.3333333333332908E-2</v>
      </c>
    </row>
    <row r="211" spans="1:9">
      <c r="A211">
        <v>210</v>
      </c>
      <c r="B211" t="s">
        <v>16</v>
      </c>
      <c r="C211" t="str">
        <f>VLOOKUP(B211,'Ps strains + g.types'!$A$2:$C$20,3,FALSE)</f>
        <v>Ps2</v>
      </c>
      <c r="D211" t="s">
        <v>91</v>
      </c>
      <c r="E211">
        <v>20</v>
      </c>
      <c r="F211">
        <v>6</v>
      </c>
      <c r="G211" s="5">
        <v>0.63300000000000001</v>
      </c>
      <c r="H211" s="13">
        <f>G211-0.608333333333333</f>
        <v>2.4666666666667059E-2</v>
      </c>
    </row>
    <row r="212" spans="1:9">
      <c r="A212">
        <v>211</v>
      </c>
      <c r="B212" t="s">
        <v>17</v>
      </c>
      <c r="C212" t="str">
        <f>VLOOKUP(B212,'Ps strains + g.types'!$A$2:$C$20,3,FALSE)</f>
        <v>Ps1</v>
      </c>
      <c r="D212" t="s">
        <v>91</v>
      </c>
      <c r="E212">
        <v>11</v>
      </c>
      <c r="F212">
        <v>4</v>
      </c>
      <c r="G212" s="5">
        <v>0.55300000000000005</v>
      </c>
      <c r="H212" s="13">
        <f>G212-0.667666666666667</f>
        <v>-0.11466666666666692</v>
      </c>
    </row>
    <row r="213" spans="1:9">
      <c r="A213">
        <v>212</v>
      </c>
      <c r="B213" t="s">
        <v>17</v>
      </c>
      <c r="C213" t="str">
        <f>VLOOKUP(B213,'Ps strains + g.types'!$A$2:$C$20,3,FALSE)</f>
        <v>Ps1</v>
      </c>
      <c r="D213" t="s">
        <v>91</v>
      </c>
      <c r="E213">
        <v>11</v>
      </c>
      <c r="F213">
        <v>5</v>
      </c>
      <c r="G213" s="5">
        <v>0.67800000000000005</v>
      </c>
      <c r="H213" s="13">
        <f>G213-0.667666666666667</f>
        <v>1.0333333333333083E-2</v>
      </c>
    </row>
    <row r="214" spans="1:9">
      <c r="A214">
        <v>213</v>
      </c>
      <c r="B214" t="s">
        <v>17</v>
      </c>
      <c r="C214" t="str">
        <f>VLOOKUP(B214,'Ps strains + g.types'!$A$2:$C$20,3,FALSE)</f>
        <v>Ps1</v>
      </c>
      <c r="D214" t="s">
        <v>91</v>
      </c>
      <c r="E214">
        <v>11</v>
      </c>
      <c r="F214">
        <v>6</v>
      </c>
      <c r="G214" s="5">
        <v>0.58399999999999996</v>
      </c>
      <c r="H214" s="13">
        <f>G214-0.667666666666667</f>
        <v>-8.3666666666667E-2</v>
      </c>
    </row>
    <row r="215" spans="1:9">
      <c r="A215">
        <v>214</v>
      </c>
      <c r="B215" t="s">
        <v>17</v>
      </c>
      <c r="C215" t="str">
        <f>VLOOKUP(B215,'Ps strains + g.types'!$A$2:$C$20,3,FALSE)</f>
        <v>Ps1</v>
      </c>
      <c r="D215" t="s">
        <v>91</v>
      </c>
      <c r="E215">
        <v>12</v>
      </c>
      <c r="F215">
        <v>4</v>
      </c>
      <c r="G215" s="5">
        <v>0.59599999999999997</v>
      </c>
      <c r="H215" s="13">
        <f>G215-0.686666666666667</f>
        <v>-9.0666666666667006E-2</v>
      </c>
    </row>
    <row r="216" spans="1:9">
      <c r="A216">
        <v>215</v>
      </c>
      <c r="B216" t="s">
        <v>17</v>
      </c>
      <c r="C216" t="str">
        <f>VLOOKUP(B216,'Ps strains + g.types'!$A$2:$C$20,3,FALSE)</f>
        <v>Ps1</v>
      </c>
      <c r="D216" t="s">
        <v>91</v>
      </c>
      <c r="E216">
        <v>12</v>
      </c>
      <c r="F216">
        <v>5</v>
      </c>
      <c r="G216" s="5">
        <v>0.71299999999999997</v>
      </c>
      <c r="H216" s="13">
        <f>G216-0.686666666666667</f>
        <v>2.6333333333332987E-2</v>
      </c>
    </row>
    <row r="217" spans="1:9">
      <c r="A217">
        <v>216</v>
      </c>
      <c r="B217" t="s">
        <v>17</v>
      </c>
      <c r="C217" t="str">
        <f>VLOOKUP(B217,'Ps strains + g.types'!$A$2:$C$20,3,FALSE)</f>
        <v>Ps1</v>
      </c>
      <c r="D217" t="s">
        <v>91</v>
      </c>
      <c r="E217">
        <v>12</v>
      </c>
      <c r="F217">
        <v>6</v>
      </c>
      <c r="G217" s="5">
        <v>0.60199999999999998</v>
      </c>
      <c r="H217" s="13">
        <f>G217-0.686666666666667</f>
        <v>-8.4666666666667001E-2</v>
      </c>
    </row>
    <row r="218" spans="1:9">
      <c r="A218">
        <v>217</v>
      </c>
      <c r="B218" t="s">
        <v>17</v>
      </c>
      <c r="C218" t="str">
        <f>VLOOKUP(B218,'Ps strains + g.types'!$A$2:$C$20,3,FALSE)</f>
        <v>Ps1</v>
      </c>
      <c r="D218" t="s">
        <v>91</v>
      </c>
      <c r="E218">
        <v>13</v>
      </c>
      <c r="F218">
        <v>4</v>
      </c>
      <c r="G218" s="5">
        <v>0.47099999999999997</v>
      </c>
      <c r="H218" s="13">
        <f>G218-0.613666666666667</f>
        <v>-0.14266666666666705</v>
      </c>
    </row>
    <row r="219" spans="1:9">
      <c r="A219">
        <v>218</v>
      </c>
      <c r="B219" t="s">
        <v>17</v>
      </c>
      <c r="C219" t="str">
        <f>VLOOKUP(B219,'Ps strains + g.types'!$A$2:$C$20,3,FALSE)</f>
        <v>Ps1</v>
      </c>
      <c r="D219" t="s">
        <v>91</v>
      </c>
      <c r="E219">
        <v>13</v>
      </c>
      <c r="F219">
        <v>5</v>
      </c>
      <c r="G219" s="5">
        <v>0.56000000000000005</v>
      </c>
      <c r="H219" s="13">
        <f>G219-0.613666666666667</f>
        <v>-5.3666666666666973E-2</v>
      </c>
    </row>
    <row r="220" spans="1:9">
      <c r="A220">
        <v>219</v>
      </c>
      <c r="B220" t="s">
        <v>17</v>
      </c>
      <c r="C220" t="str">
        <f>VLOOKUP(B220,'Ps strains + g.types'!$A$2:$C$20,3,FALSE)</f>
        <v>Ps1</v>
      </c>
      <c r="D220" t="s">
        <v>91</v>
      </c>
      <c r="E220">
        <v>13</v>
      </c>
      <c r="F220">
        <v>6</v>
      </c>
      <c r="G220" s="5">
        <v>0.53800000000000003</v>
      </c>
      <c r="H220" s="13">
        <f>G220-0.613666666666667</f>
        <v>-7.5666666666666993E-2</v>
      </c>
    </row>
    <row r="221" spans="1:9">
      <c r="A221">
        <v>220</v>
      </c>
      <c r="B221" t="s">
        <v>17</v>
      </c>
      <c r="C221" t="str">
        <f>VLOOKUP(B221,'Ps strains + g.types'!$A$2:$C$20,3,FALSE)</f>
        <v>Ps1</v>
      </c>
      <c r="D221" t="s">
        <v>91</v>
      </c>
      <c r="E221">
        <v>14</v>
      </c>
      <c r="F221">
        <v>4</v>
      </c>
      <c r="G221" s="5">
        <v>0.54900000000000004</v>
      </c>
      <c r="H221" s="13">
        <f>G221-0.565333333333333</f>
        <v>-1.6333333333332978E-2</v>
      </c>
    </row>
    <row r="222" spans="1:9">
      <c r="A222">
        <v>221</v>
      </c>
      <c r="B222" t="s">
        <v>17</v>
      </c>
      <c r="C222" t="str">
        <f>VLOOKUP(B222,'Ps strains + g.types'!$A$2:$C$20,3,FALSE)</f>
        <v>Ps1</v>
      </c>
      <c r="D222" t="s">
        <v>91</v>
      </c>
      <c r="E222">
        <v>14</v>
      </c>
      <c r="F222">
        <v>5</v>
      </c>
      <c r="G222" s="5">
        <v>0.67700000000000005</v>
      </c>
      <c r="H222" s="13">
        <f>G222-0.565333333333333</f>
        <v>0.11166666666666702</v>
      </c>
    </row>
    <row r="223" spans="1:9">
      <c r="A223">
        <v>222</v>
      </c>
      <c r="B223" t="s">
        <v>17</v>
      </c>
      <c r="C223" t="str">
        <f>VLOOKUP(B223,'Ps strains + g.types'!$A$2:$C$20,3,FALSE)</f>
        <v>Ps1</v>
      </c>
      <c r="D223" t="s">
        <v>91</v>
      </c>
      <c r="E223">
        <v>14</v>
      </c>
      <c r="F223">
        <v>6</v>
      </c>
      <c r="G223" s="5">
        <v>0.57099999999999995</v>
      </c>
      <c r="H223" s="13">
        <f>G223-0.565333333333333</f>
        <v>5.6666666666669308E-3</v>
      </c>
    </row>
    <row r="224" spans="1:9">
      <c r="A224">
        <v>223</v>
      </c>
      <c r="B224" t="s">
        <v>17</v>
      </c>
      <c r="C224" t="str">
        <f>VLOOKUP(B224,'Ps strains + g.types'!$A$2:$C$20,3,FALSE)</f>
        <v>Ps1</v>
      </c>
      <c r="D224" t="s">
        <v>91</v>
      </c>
      <c r="E224">
        <v>15</v>
      </c>
      <c r="F224">
        <v>4</v>
      </c>
      <c r="G224" s="5">
        <v>0.38500000000000001</v>
      </c>
      <c r="H224" s="13">
        <f>G224-0.737666666666667</f>
        <v>-0.35266666666666702</v>
      </c>
    </row>
    <row r="225" spans="1:8">
      <c r="A225">
        <v>224</v>
      </c>
      <c r="B225" t="s">
        <v>17</v>
      </c>
      <c r="C225" t="str">
        <f>VLOOKUP(B225,'Ps strains + g.types'!$A$2:$C$20,3,FALSE)</f>
        <v>Ps1</v>
      </c>
      <c r="D225" t="s">
        <v>91</v>
      </c>
      <c r="E225">
        <v>15</v>
      </c>
      <c r="F225">
        <v>5</v>
      </c>
      <c r="G225" s="5">
        <v>0.49</v>
      </c>
      <c r="H225" s="13">
        <f>G225-0.737666666666667</f>
        <v>-0.24766666666666703</v>
      </c>
    </row>
    <row r="226" spans="1:8">
      <c r="A226">
        <v>225</v>
      </c>
      <c r="B226" t="s">
        <v>17</v>
      </c>
      <c r="C226" t="str">
        <f>VLOOKUP(B226,'Ps strains + g.types'!$A$2:$C$20,3,FALSE)</f>
        <v>Ps1</v>
      </c>
      <c r="D226" t="s">
        <v>91</v>
      </c>
      <c r="E226">
        <v>15</v>
      </c>
      <c r="F226">
        <v>6</v>
      </c>
      <c r="G226" s="5">
        <v>0.51900000000000002</v>
      </c>
      <c r="H226" s="13">
        <f>G226-0.737666666666667</f>
        <v>-0.21866666666666701</v>
      </c>
    </row>
    <row r="227" spans="1:8">
      <c r="A227">
        <v>226</v>
      </c>
      <c r="B227" t="s">
        <v>17</v>
      </c>
      <c r="C227" t="str">
        <f>VLOOKUP(B227,'Ps strains + g.types'!$A$2:$C$20,3,FALSE)</f>
        <v>Ps1</v>
      </c>
      <c r="D227" t="s">
        <v>91</v>
      </c>
      <c r="E227">
        <v>16</v>
      </c>
      <c r="F227">
        <v>4</v>
      </c>
      <c r="G227" s="5">
        <v>0.64</v>
      </c>
      <c r="H227" s="13">
        <f>G227-0.709</f>
        <v>-6.899999999999995E-2</v>
      </c>
    </row>
    <row r="228" spans="1:8">
      <c r="A228">
        <v>227</v>
      </c>
      <c r="B228" t="s">
        <v>17</v>
      </c>
      <c r="C228" t="str">
        <f>VLOOKUP(B228,'Ps strains + g.types'!$A$2:$C$20,3,FALSE)</f>
        <v>Ps1</v>
      </c>
      <c r="D228" t="s">
        <v>91</v>
      </c>
      <c r="E228">
        <v>16</v>
      </c>
      <c r="F228">
        <v>5</v>
      </c>
      <c r="G228" s="5">
        <v>0.59499999999999997</v>
      </c>
      <c r="H228" s="13">
        <f>G228-0.709</f>
        <v>-0.11399999999999999</v>
      </c>
    </row>
    <row r="229" spans="1:8">
      <c r="A229">
        <v>228</v>
      </c>
      <c r="B229" t="s">
        <v>17</v>
      </c>
      <c r="C229" t="str">
        <f>VLOOKUP(B229,'Ps strains + g.types'!$A$2:$C$20,3,FALSE)</f>
        <v>Ps1</v>
      </c>
      <c r="D229" t="s">
        <v>91</v>
      </c>
      <c r="E229">
        <v>16</v>
      </c>
      <c r="F229">
        <v>6</v>
      </c>
      <c r="G229" s="5">
        <v>0.56499999999999995</v>
      </c>
      <c r="H229" s="13">
        <f>G229-0.709</f>
        <v>-0.14400000000000002</v>
      </c>
    </row>
    <row r="230" spans="1:8">
      <c r="A230">
        <v>229</v>
      </c>
      <c r="B230" t="s">
        <v>17</v>
      </c>
      <c r="C230" t="str">
        <f>VLOOKUP(B230,'Ps strains + g.types'!$A$2:$C$20,3,FALSE)</f>
        <v>Ps1</v>
      </c>
      <c r="D230" t="s">
        <v>91</v>
      </c>
      <c r="E230">
        <v>17</v>
      </c>
      <c r="F230">
        <v>4</v>
      </c>
      <c r="G230" s="5">
        <v>0.55200000000000005</v>
      </c>
      <c r="H230" s="13">
        <f>G230-0.555</f>
        <v>-3.0000000000000027E-3</v>
      </c>
    </row>
    <row r="231" spans="1:8">
      <c r="A231">
        <v>230</v>
      </c>
      <c r="B231" t="s">
        <v>17</v>
      </c>
      <c r="C231" t="str">
        <f>VLOOKUP(B231,'Ps strains + g.types'!$A$2:$C$20,3,FALSE)</f>
        <v>Ps1</v>
      </c>
      <c r="D231" t="s">
        <v>91</v>
      </c>
      <c r="E231">
        <v>17</v>
      </c>
      <c r="F231">
        <v>5</v>
      </c>
      <c r="G231" s="5">
        <v>0.55000000000000004</v>
      </c>
      <c r="H231" s="13">
        <f>G231-0.555</f>
        <v>-5.0000000000000044E-3</v>
      </c>
    </row>
    <row r="232" spans="1:8">
      <c r="A232">
        <v>231</v>
      </c>
      <c r="B232" t="s">
        <v>17</v>
      </c>
      <c r="C232" t="str">
        <f>VLOOKUP(B232,'Ps strains + g.types'!$A$2:$C$20,3,FALSE)</f>
        <v>Ps1</v>
      </c>
      <c r="D232" t="s">
        <v>91</v>
      </c>
      <c r="E232">
        <v>17</v>
      </c>
      <c r="F232">
        <v>6</v>
      </c>
      <c r="G232" s="5">
        <v>0.50900000000000001</v>
      </c>
      <c r="H232" s="13">
        <f>G232-0.555</f>
        <v>-4.6000000000000041E-2</v>
      </c>
    </row>
    <row r="233" spans="1:8">
      <c r="A233">
        <v>232</v>
      </c>
      <c r="B233" t="s">
        <v>17</v>
      </c>
      <c r="C233" t="str">
        <f>VLOOKUP(B233,'Ps strains + g.types'!$A$2:$C$20,3,FALSE)</f>
        <v>Ps1</v>
      </c>
      <c r="D233" t="s">
        <v>91</v>
      </c>
      <c r="E233">
        <v>18</v>
      </c>
      <c r="F233">
        <v>4</v>
      </c>
      <c r="G233" s="5">
        <v>0.871</v>
      </c>
      <c r="H233" s="13">
        <f>G233-0.512666666666667</f>
        <v>0.35833333333333295</v>
      </c>
    </row>
    <row r="234" spans="1:8">
      <c r="A234">
        <v>233</v>
      </c>
      <c r="B234" t="s">
        <v>17</v>
      </c>
      <c r="C234" t="str">
        <f>VLOOKUP(B234,'Ps strains + g.types'!$A$2:$C$20,3,FALSE)</f>
        <v>Ps1</v>
      </c>
      <c r="D234" t="s">
        <v>91</v>
      </c>
      <c r="E234">
        <v>18</v>
      </c>
      <c r="F234">
        <v>5</v>
      </c>
      <c r="G234" s="5">
        <v>0.65700000000000003</v>
      </c>
      <c r="H234" s="13">
        <f>G234-0.512666666666667</f>
        <v>0.14433333333333298</v>
      </c>
    </row>
    <row r="235" spans="1:8">
      <c r="A235">
        <v>234</v>
      </c>
      <c r="B235" t="s">
        <v>17</v>
      </c>
      <c r="C235" t="str">
        <f>VLOOKUP(B235,'Ps strains + g.types'!$A$2:$C$20,3,FALSE)</f>
        <v>Ps1</v>
      </c>
      <c r="D235" t="s">
        <v>91</v>
      </c>
      <c r="E235">
        <v>18</v>
      </c>
      <c r="F235">
        <v>6</v>
      </c>
      <c r="G235" s="5">
        <v>0.77200000000000002</v>
      </c>
      <c r="H235" s="13">
        <f>G235-0.512666666666667</f>
        <v>0.25933333333333297</v>
      </c>
    </row>
    <row r="236" spans="1:8">
      <c r="A236">
        <v>235</v>
      </c>
      <c r="B236" t="s">
        <v>17</v>
      </c>
      <c r="C236" t="str">
        <f>VLOOKUP(B236,'Ps strains + g.types'!$A$2:$C$20,3,FALSE)</f>
        <v>Ps1</v>
      </c>
      <c r="D236" t="s">
        <v>91</v>
      </c>
      <c r="E236">
        <v>19</v>
      </c>
      <c r="F236">
        <v>4</v>
      </c>
      <c r="G236" s="5">
        <v>0.69099999999999995</v>
      </c>
      <c r="H236" s="13">
        <f>G236-0.728666666666667</f>
        <v>-3.766666666666707E-2</v>
      </c>
    </row>
    <row r="237" spans="1:8">
      <c r="A237">
        <v>236</v>
      </c>
      <c r="B237" t="s">
        <v>17</v>
      </c>
      <c r="C237" t="str">
        <f>VLOOKUP(B237,'Ps strains + g.types'!$A$2:$C$20,3,FALSE)</f>
        <v>Ps1</v>
      </c>
      <c r="D237" t="s">
        <v>91</v>
      </c>
      <c r="E237">
        <v>19</v>
      </c>
      <c r="F237">
        <v>5</v>
      </c>
      <c r="G237" s="5">
        <v>0.67700000000000005</v>
      </c>
      <c r="H237" s="13">
        <f>G237-0.728666666666667</f>
        <v>-5.1666666666666972E-2</v>
      </c>
    </row>
    <row r="238" spans="1:8">
      <c r="A238">
        <v>237</v>
      </c>
      <c r="B238" t="s">
        <v>17</v>
      </c>
      <c r="C238" t="str">
        <f>VLOOKUP(B238,'Ps strains + g.types'!$A$2:$C$20,3,FALSE)</f>
        <v>Ps1</v>
      </c>
      <c r="D238" t="s">
        <v>91</v>
      </c>
      <c r="E238">
        <v>19</v>
      </c>
      <c r="F238">
        <v>6</v>
      </c>
      <c r="G238" s="5">
        <v>0.71099999999999997</v>
      </c>
      <c r="H238" s="13">
        <f>G238-0.728666666666667</f>
        <v>-1.7666666666667052E-2</v>
      </c>
    </row>
    <row r="239" spans="1:8">
      <c r="A239">
        <v>238</v>
      </c>
      <c r="B239" t="s">
        <v>17</v>
      </c>
      <c r="C239" t="str">
        <f>VLOOKUP(B239,'Ps strains + g.types'!$A$2:$C$20,3,FALSE)</f>
        <v>Ps1</v>
      </c>
      <c r="D239" t="s">
        <v>91</v>
      </c>
      <c r="E239">
        <v>20</v>
      </c>
      <c r="F239">
        <v>4</v>
      </c>
      <c r="G239" s="5">
        <v>0.60899999999999999</v>
      </c>
      <c r="H239" s="13">
        <f>G239-0.608333333333333</f>
        <v>6.6666666666703733E-4</v>
      </c>
    </row>
    <row r="240" spans="1:8">
      <c r="A240">
        <v>239</v>
      </c>
      <c r="B240" t="s">
        <v>17</v>
      </c>
      <c r="C240" t="str">
        <f>VLOOKUP(B240,'Ps strains + g.types'!$A$2:$C$20,3,FALSE)</f>
        <v>Ps1</v>
      </c>
      <c r="D240" t="s">
        <v>91</v>
      </c>
      <c r="E240">
        <v>20</v>
      </c>
      <c r="F240">
        <v>5</v>
      </c>
      <c r="G240" s="5">
        <v>0.83499999999999996</v>
      </c>
      <c r="H240" s="13">
        <f>G240-0.608333333333333</f>
        <v>0.22666666666666702</v>
      </c>
    </row>
    <row r="241" spans="1:9">
      <c r="A241">
        <v>240</v>
      </c>
      <c r="B241" t="s">
        <v>17</v>
      </c>
      <c r="C241" t="str">
        <f>VLOOKUP(B241,'Ps strains + g.types'!$A$2:$C$20,3,FALSE)</f>
        <v>Ps1</v>
      </c>
      <c r="D241" t="s">
        <v>91</v>
      </c>
      <c r="E241">
        <v>20</v>
      </c>
      <c r="F241">
        <v>6</v>
      </c>
      <c r="G241" s="5">
        <v>0.56699999999999995</v>
      </c>
      <c r="H241" s="13">
        <f>G241-0.608333333333333</f>
        <v>-4.1333333333333E-2</v>
      </c>
    </row>
    <row r="242" spans="1:9">
      <c r="A242">
        <v>241</v>
      </c>
      <c r="B242" t="s">
        <v>18</v>
      </c>
      <c r="C242" t="str">
        <f>VLOOKUP(B242,'Ps strains + g.types'!$A$2:$C$20,3,FALSE)</f>
        <v>Ps2</v>
      </c>
      <c r="D242" t="s">
        <v>91</v>
      </c>
      <c r="E242">
        <v>11</v>
      </c>
      <c r="F242">
        <v>4</v>
      </c>
      <c r="G242" s="5">
        <v>0.37</v>
      </c>
      <c r="H242" s="13">
        <f>G242-0.667666666666667</f>
        <v>-0.29766666666666697</v>
      </c>
    </row>
    <row r="243" spans="1:9">
      <c r="A243">
        <v>242</v>
      </c>
      <c r="B243" t="s">
        <v>18</v>
      </c>
      <c r="C243" t="str">
        <f>VLOOKUP(B243,'Ps strains + g.types'!$A$2:$C$20,3,FALSE)</f>
        <v>Ps2</v>
      </c>
      <c r="D243" t="s">
        <v>91</v>
      </c>
      <c r="E243">
        <v>11</v>
      </c>
      <c r="F243">
        <v>5</v>
      </c>
      <c r="G243" s="5">
        <v>0.318</v>
      </c>
      <c r="H243" s="13">
        <f>G243-0.667666666666667</f>
        <v>-0.34966666666666696</v>
      </c>
    </row>
    <row r="244" spans="1:9">
      <c r="A244">
        <v>243</v>
      </c>
      <c r="B244" t="s">
        <v>18</v>
      </c>
      <c r="C244" t="str">
        <f>VLOOKUP(B244,'Ps strains + g.types'!$A$2:$C$20,3,FALSE)</f>
        <v>Ps2</v>
      </c>
      <c r="D244" t="s">
        <v>91</v>
      </c>
      <c r="E244">
        <v>11</v>
      </c>
      <c r="F244">
        <v>6</v>
      </c>
      <c r="G244" s="3" t="s">
        <v>52</v>
      </c>
      <c r="H244" s="13" t="s">
        <v>52</v>
      </c>
      <c r="I244" s="14" t="s">
        <v>70</v>
      </c>
    </row>
    <row r="245" spans="1:9">
      <c r="A245">
        <v>244</v>
      </c>
      <c r="B245" t="s">
        <v>18</v>
      </c>
      <c r="C245" t="str">
        <f>VLOOKUP(B245,'Ps strains + g.types'!$A$2:$C$20,3,FALSE)</f>
        <v>Ps2</v>
      </c>
      <c r="D245" t="s">
        <v>91</v>
      </c>
      <c r="E245">
        <v>12</v>
      </c>
      <c r="F245">
        <v>4</v>
      </c>
      <c r="G245" s="5">
        <v>0.39700000000000002</v>
      </c>
      <c r="H245" s="13">
        <f>G245-0.686666666666667</f>
        <v>-0.28966666666666696</v>
      </c>
    </row>
    <row r="246" spans="1:9">
      <c r="A246">
        <v>245</v>
      </c>
      <c r="B246" t="s">
        <v>18</v>
      </c>
      <c r="C246" t="str">
        <f>VLOOKUP(B246,'Ps strains + g.types'!$A$2:$C$20,3,FALSE)</f>
        <v>Ps2</v>
      </c>
      <c r="D246" t="s">
        <v>91</v>
      </c>
      <c r="E246">
        <v>12</v>
      </c>
      <c r="F246">
        <v>5</v>
      </c>
      <c r="G246" s="5">
        <v>0.46899999999999997</v>
      </c>
      <c r="H246" s="13">
        <f>G246-0.686666666666667</f>
        <v>-0.21766666666666701</v>
      </c>
    </row>
    <row r="247" spans="1:9">
      <c r="A247">
        <v>246</v>
      </c>
      <c r="B247" t="s">
        <v>18</v>
      </c>
      <c r="C247" t="str">
        <f>VLOOKUP(B247,'Ps strains + g.types'!$A$2:$C$20,3,FALSE)</f>
        <v>Ps2</v>
      </c>
      <c r="D247" t="s">
        <v>91</v>
      </c>
      <c r="E247">
        <v>12</v>
      </c>
      <c r="F247">
        <v>6</v>
      </c>
      <c r="G247" s="3" t="s">
        <v>52</v>
      </c>
      <c r="H247" s="13" t="s">
        <v>52</v>
      </c>
      <c r="I247" s="14" t="s">
        <v>70</v>
      </c>
    </row>
    <row r="248" spans="1:9">
      <c r="A248">
        <v>247</v>
      </c>
      <c r="B248" t="s">
        <v>18</v>
      </c>
      <c r="C248" t="str">
        <f>VLOOKUP(B248,'Ps strains + g.types'!$A$2:$C$20,3,FALSE)</f>
        <v>Ps2</v>
      </c>
      <c r="D248" t="s">
        <v>91</v>
      </c>
      <c r="E248">
        <v>13</v>
      </c>
      <c r="F248">
        <v>4</v>
      </c>
      <c r="G248" s="5">
        <v>0</v>
      </c>
      <c r="H248" s="13">
        <f>G248-0.613666666666667</f>
        <v>-0.61366666666666703</v>
      </c>
    </row>
    <row r="249" spans="1:9">
      <c r="A249">
        <v>248</v>
      </c>
      <c r="B249" t="s">
        <v>18</v>
      </c>
      <c r="C249" t="str">
        <f>VLOOKUP(B249,'Ps strains + g.types'!$A$2:$C$20,3,FALSE)</f>
        <v>Ps2</v>
      </c>
      <c r="D249" t="s">
        <v>91</v>
      </c>
      <c r="E249">
        <v>13</v>
      </c>
      <c r="F249">
        <v>5</v>
      </c>
      <c r="G249" s="5">
        <v>0</v>
      </c>
      <c r="H249" s="13">
        <f>G249-0.613666666666667</f>
        <v>-0.61366666666666703</v>
      </c>
    </row>
    <row r="250" spans="1:9">
      <c r="A250">
        <v>249</v>
      </c>
      <c r="B250" t="s">
        <v>18</v>
      </c>
      <c r="C250" t="str">
        <f>VLOOKUP(B250,'Ps strains + g.types'!$A$2:$C$20,3,FALSE)</f>
        <v>Ps2</v>
      </c>
      <c r="D250" t="s">
        <v>91</v>
      </c>
      <c r="E250">
        <v>13</v>
      </c>
      <c r="F250">
        <v>6</v>
      </c>
      <c r="G250" s="3" t="s">
        <v>52</v>
      </c>
      <c r="H250" s="13" t="s">
        <v>52</v>
      </c>
      <c r="I250" s="14" t="s">
        <v>70</v>
      </c>
    </row>
    <row r="251" spans="1:9">
      <c r="A251">
        <v>250</v>
      </c>
      <c r="B251" t="s">
        <v>18</v>
      </c>
      <c r="C251" t="str">
        <f>VLOOKUP(B251,'Ps strains + g.types'!$A$2:$C$20,3,FALSE)</f>
        <v>Ps2</v>
      </c>
      <c r="D251" t="s">
        <v>91</v>
      </c>
      <c r="E251">
        <v>14</v>
      </c>
      <c r="F251">
        <v>4</v>
      </c>
      <c r="G251" s="5">
        <v>0.57399999999999995</v>
      </c>
      <c r="H251" s="13">
        <f>G251-0.565333333333333</f>
        <v>8.6666666666669334E-3</v>
      </c>
    </row>
    <row r="252" spans="1:9">
      <c r="A252">
        <v>251</v>
      </c>
      <c r="B252" t="s">
        <v>18</v>
      </c>
      <c r="C252" t="str">
        <f>VLOOKUP(B252,'Ps strains + g.types'!$A$2:$C$20,3,FALSE)</f>
        <v>Ps2</v>
      </c>
      <c r="D252" t="s">
        <v>91</v>
      </c>
      <c r="E252">
        <v>14</v>
      </c>
      <c r="F252">
        <v>5</v>
      </c>
      <c r="G252" s="5">
        <v>0.66</v>
      </c>
      <c r="H252" s="13">
        <f>G252-0.565333333333333</f>
        <v>9.466666666666701E-2</v>
      </c>
    </row>
    <row r="253" spans="1:9">
      <c r="A253">
        <v>252</v>
      </c>
      <c r="B253" t="s">
        <v>18</v>
      </c>
      <c r="C253" t="str">
        <f>VLOOKUP(B253,'Ps strains + g.types'!$A$2:$C$20,3,FALSE)</f>
        <v>Ps2</v>
      </c>
      <c r="D253" t="s">
        <v>91</v>
      </c>
      <c r="E253">
        <v>14</v>
      </c>
      <c r="F253">
        <v>6</v>
      </c>
      <c r="G253" s="3" t="s">
        <v>52</v>
      </c>
      <c r="H253" s="13" t="s">
        <v>52</v>
      </c>
      <c r="I253" s="14" t="s">
        <v>70</v>
      </c>
    </row>
    <row r="254" spans="1:9">
      <c r="A254">
        <v>253</v>
      </c>
      <c r="B254" t="s">
        <v>18</v>
      </c>
      <c r="C254" t="str">
        <f>VLOOKUP(B254,'Ps strains + g.types'!$A$2:$C$20,3,FALSE)</f>
        <v>Ps2</v>
      </c>
      <c r="D254" t="s">
        <v>91</v>
      </c>
      <c r="E254">
        <v>15</v>
      </c>
      <c r="F254">
        <v>4</v>
      </c>
      <c r="G254" s="5">
        <v>0</v>
      </c>
      <c r="H254" s="13">
        <f>G254-0.737666666666667</f>
        <v>-0.73766666666666703</v>
      </c>
    </row>
    <row r="255" spans="1:9">
      <c r="A255">
        <v>254</v>
      </c>
      <c r="B255" t="s">
        <v>18</v>
      </c>
      <c r="C255" t="str">
        <f>VLOOKUP(B255,'Ps strains + g.types'!$A$2:$C$20,3,FALSE)</f>
        <v>Ps2</v>
      </c>
      <c r="D255" t="s">
        <v>91</v>
      </c>
      <c r="E255">
        <v>15</v>
      </c>
      <c r="F255">
        <v>5</v>
      </c>
      <c r="G255" s="5">
        <v>0</v>
      </c>
      <c r="H255" s="13">
        <f>G255-0.737666666666667</f>
        <v>-0.73766666666666703</v>
      </c>
    </row>
    <row r="256" spans="1:9">
      <c r="A256">
        <v>255</v>
      </c>
      <c r="B256" t="s">
        <v>18</v>
      </c>
      <c r="C256" t="str">
        <f>VLOOKUP(B256,'Ps strains + g.types'!$A$2:$C$20,3,FALSE)</f>
        <v>Ps2</v>
      </c>
      <c r="D256" t="s">
        <v>91</v>
      </c>
      <c r="E256">
        <v>15</v>
      </c>
      <c r="F256">
        <v>6</v>
      </c>
      <c r="G256" s="3" t="s">
        <v>52</v>
      </c>
      <c r="H256" s="13" t="s">
        <v>52</v>
      </c>
      <c r="I256" s="14" t="s">
        <v>70</v>
      </c>
    </row>
    <row r="257" spans="1:9">
      <c r="A257">
        <v>256</v>
      </c>
      <c r="B257" t="s">
        <v>18</v>
      </c>
      <c r="C257" t="str">
        <f>VLOOKUP(B257,'Ps strains + g.types'!$A$2:$C$20,3,FALSE)</f>
        <v>Ps2</v>
      </c>
      <c r="D257" t="s">
        <v>91</v>
      </c>
      <c r="E257">
        <v>16</v>
      </c>
      <c r="F257">
        <v>4</v>
      </c>
      <c r="G257" s="5">
        <v>0.34899999999999998</v>
      </c>
      <c r="H257" s="13">
        <f>G257-0.709</f>
        <v>-0.36</v>
      </c>
    </row>
    <row r="258" spans="1:9">
      <c r="A258">
        <v>257</v>
      </c>
      <c r="B258" t="s">
        <v>18</v>
      </c>
      <c r="C258" t="str">
        <f>VLOOKUP(B258,'Ps strains + g.types'!$A$2:$C$20,3,FALSE)</f>
        <v>Ps2</v>
      </c>
      <c r="D258" t="s">
        <v>91</v>
      </c>
      <c r="E258">
        <v>16</v>
      </c>
      <c r="F258">
        <v>5</v>
      </c>
      <c r="G258" s="5">
        <v>0.41</v>
      </c>
      <c r="H258" s="13">
        <f>G258-0.709</f>
        <v>-0.29899999999999999</v>
      </c>
    </row>
    <row r="259" spans="1:9">
      <c r="A259">
        <v>258</v>
      </c>
      <c r="B259" t="s">
        <v>18</v>
      </c>
      <c r="C259" t="str">
        <f>VLOOKUP(B259,'Ps strains + g.types'!$A$2:$C$20,3,FALSE)</f>
        <v>Ps2</v>
      </c>
      <c r="D259" t="s">
        <v>91</v>
      </c>
      <c r="E259">
        <v>16</v>
      </c>
      <c r="F259">
        <v>6</v>
      </c>
      <c r="G259" s="3" t="s">
        <v>52</v>
      </c>
      <c r="H259" s="13" t="s">
        <v>52</v>
      </c>
      <c r="I259" s="14" t="s">
        <v>70</v>
      </c>
    </row>
    <row r="260" spans="1:9">
      <c r="A260">
        <v>259</v>
      </c>
      <c r="B260" t="s">
        <v>18</v>
      </c>
      <c r="C260" t="str">
        <f>VLOOKUP(B260,'Ps strains + g.types'!$A$2:$C$20,3,FALSE)</f>
        <v>Ps2</v>
      </c>
      <c r="D260" t="s">
        <v>91</v>
      </c>
      <c r="E260">
        <v>17</v>
      </c>
      <c r="F260">
        <v>4</v>
      </c>
      <c r="G260" s="5">
        <v>0.371</v>
      </c>
      <c r="H260" s="13">
        <f>G260-0.555</f>
        <v>-0.18400000000000005</v>
      </c>
    </row>
    <row r="261" spans="1:9">
      <c r="A261">
        <v>260</v>
      </c>
      <c r="B261" t="s">
        <v>18</v>
      </c>
      <c r="C261" t="str">
        <f>VLOOKUP(B261,'Ps strains + g.types'!$A$2:$C$20,3,FALSE)</f>
        <v>Ps2</v>
      </c>
      <c r="D261" t="s">
        <v>91</v>
      </c>
      <c r="E261">
        <v>17</v>
      </c>
      <c r="F261">
        <v>5</v>
      </c>
      <c r="G261" s="5">
        <v>0.39600000000000002</v>
      </c>
      <c r="H261" s="13">
        <f>G261-0.555</f>
        <v>-0.15900000000000003</v>
      </c>
    </row>
    <row r="262" spans="1:9">
      <c r="A262">
        <v>261</v>
      </c>
      <c r="B262" t="s">
        <v>18</v>
      </c>
      <c r="C262" t="str">
        <f>VLOOKUP(B262,'Ps strains + g.types'!$A$2:$C$20,3,FALSE)</f>
        <v>Ps2</v>
      </c>
      <c r="D262" t="s">
        <v>91</v>
      </c>
      <c r="E262">
        <v>17</v>
      </c>
      <c r="F262">
        <v>6</v>
      </c>
      <c r="G262" s="3" t="s">
        <v>52</v>
      </c>
      <c r="H262" s="13" t="s">
        <v>52</v>
      </c>
      <c r="I262" s="14" t="s">
        <v>70</v>
      </c>
    </row>
    <row r="263" spans="1:9">
      <c r="A263">
        <v>262</v>
      </c>
      <c r="B263" t="s">
        <v>18</v>
      </c>
      <c r="C263" t="str">
        <f>VLOOKUP(B263,'Ps strains + g.types'!$A$2:$C$20,3,FALSE)</f>
        <v>Ps2</v>
      </c>
      <c r="D263" t="s">
        <v>91</v>
      </c>
      <c r="E263">
        <v>18</v>
      </c>
      <c r="F263">
        <v>4</v>
      </c>
      <c r="G263" s="5">
        <v>0.45400000000000001</v>
      </c>
      <c r="H263" s="13">
        <f>G263-0.512666666666667</f>
        <v>-5.8666666666667033E-2</v>
      </c>
    </row>
    <row r="264" spans="1:9">
      <c r="A264">
        <v>263</v>
      </c>
      <c r="B264" t="s">
        <v>18</v>
      </c>
      <c r="C264" t="str">
        <f>VLOOKUP(B264,'Ps strains + g.types'!$A$2:$C$20,3,FALSE)</f>
        <v>Ps2</v>
      </c>
      <c r="D264" t="s">
        <v>91</v>
      </c>
      <c r="E264">
        <v>18</v>
      </c>
      <c r="F264">
        <v>5</v>
      </c>
      <c r="G264" s="5">
        <v>0.44800000000000001</v>
      </c>
      <c r="H264" s="13">
        <f>G264-0.512666666666667</f>
        <v>-6.4666666666667039E-2</v>
      </c>
    </row>
    <row r="265" spans="1:9">
      <c r="A265">
        <v>264</v>
      </c>
      <c r="B265" t="s">
        <v>18</v>
      </c>
      <c r="C265" t="str">
        <f>VLOOKUP(B265,'Ps strains + g.types'!$A$2:$C$20,3,FALSE)</f>
        <v>Ps2</v>
      </c>
      <c r="D265" t="s">
        <v>91</v>
      </c>
      <c r="E265">
        <v>18</v>
      </c>
      <c r="F265">
        <v>6</v>
      </c>
      <c r="G265" s="3" t="s">
        <v>52</v>
      </c>
      <c r="H265" s="13" t="s">
        <v>52</v>
      </c>
      <c r="I265" s="14" t="s">
        <v>70</v>
      </c>
    </row>
    <row r="266" spans="1:9">
      <c r="A266">
        <v>265</v>
      </c>
      <c r="B266" t="s">
        <v>18</v>
      </c>
      <c r="C266" t="str">
        <f>VLOOKUP(B266,'Ps strains + g.types'!$A$2:$C$20,3,FALSE)</f>
        <v>Ps2</v>
      </c>
      <c r="D266" t="s">
        <v>91</v>
      </c>
      <c r="E266">
        <v>19</v>
      </c>
      <c r="F266">
        <v>4</v>
      </c>
      <c r="G266" s="5">
        <v>0.40400000000000003</v>
      </c>
      <c r="H266" s="13">
        <f>G266-0.728666666666667</f>
        <v>-0.32466666666666699</v>
      </c>
    </row>
    <row r="267" spans="1:9">
      <c r="A267">
        <v>266</v>
      </c>
      <c r="B267" t="s">
        <v>18</v>
      </c>
      <c r="C267" t="str">
        <f>VLOOKUP(B267,'Ps strains + g.types'!$A$2:$C$20,3,FALSE)</f>
        <v>Ps2</v>
      </c>
      <c r="D267" t="s">
        <v>91</v>
      </c>
      <c r="E267">
        <v>19</v>
      </c>
      <c r="F267">
        <v>5</v>
      </c>
      <c r="G267" s="5">
        <v>0.25800000000000001</v>
      </c>
      <c r="H267" s="13">
        <f>G267-0.728666666666667</f>
        <v>-0.47066666666666701</v>
      </c>
    </row>
    <row r="268" spans="1:9">
      <c r="A268">
        <v>267</v>
      </c>
      <c r="B268" t="s">
        <v>18</v>
      </c>
      <c r="C268" t="str">
        <f>VLOOKUP(B268,'Ps strains + g.types'!$A$2:$C$20,3,FALSE)</f>
        <v>Ps2</v>
      </c>
      <c r="D268" t="s">
        <v>91</v>
      </c>
      <c r="E268">
        <v>19</v>
      </c>
      <c r="F268">
        <v>6</v>
      </c>
      <c r="G268" s="3" t="s">
        <v>52</v>
      </c>
      <c r="H268" s="13" t="s">
        <v>52</v>
      </c>
      <c r="I268" s="14" t="s">
        <v>70</v>
      </c>
    </row>
    <row r="269" spans="1:9">
      <c r="A269">
        <v>268</v>
      </c>
      <c r="B269" t="s">
        <v>18</v>
      </c>
      <c r="C269" t="str">
        <f>VLOOKUP(B269,'Ps strains + g.types'!$A$2:$C$20,3,FALSE)</f>
        <v>Ps2</v>
      </c>
      <c r="D269" t="s">
        <v>91</v>
      </c>
      <c r="E269">
        <v>20</v>
      </c>
      <c r="F269">
        <v>4</v>
      </c>
      <c r="G269" s="5">
        <v>0.38</v>
      </c>
      <c r="H269" s="13">
        <f>G269-0.608333333333333</f>
        <v>-0.22833333333333294</v>
      </c>
    </row>
    <row r="270" spans="1:9">
      <c r="A270">
        <v>269</v>
      </c>
      <c r="B270" t="s">
        <v>18</v>
      </c>
      <c r="C270" t="str">
        <f>VLOOKUP(B270,'Ps strains + g.types'!$A$2:$C$20,3,FALSE)</f>
        <v>Ps2</v>
      </c>
      <c r="D270" t="s">
        <v>91</v>
      </c>
      <c r="E270">
        <v>20</v>
      </c>
      <c r="F270">
        <v>5</v>
      </c>
      <c r="G270" s="5">
        <v>0.36499999999999999</v>
      </c>
      <c r="H270" s="13">
        <f>G270-0.608333333333333</f>
        <v>-0.24333333333333296</v>
      </c>
    </row>
    <row r="271" spans="1:9">
      <c r="A271">
        <v>270</v>
      </c>
      <c r="B271" t="s">
        <v>18</v>
      </c>
      <c r="C271" t="str">
        <f>VLOOKUP(B271,'Ps strains + g.types'!$A$2:$C$20,3,FALSE)</f>
        <v>Ps2</v>
      </c>
      <c r="D271" t="s">
        <v>91</v>
      </c>
      <c r="E271">
        <v>20</v>
      </c>
      <c r="F271">
        <v>6</v>
      </c>
      <c r="G271" s="5" t="s">
        <v>52</v>
      </c>
      <c r="H271" s="13" t="s">
        <v>52</v>
      </c>
      <c r="I271" s="14" t="s">
        <v>70</v>
      </c>
    </row>
    <row r="272" spans="1:9">
      <c r="A272">
        <v>271</v>
      </c>
      <c r="B272" t="s">
        <v>19</v>
      </c>
      <c r="C272" t="str">
        <f>VLOOKUP(B272,'Ps strains + g.types'!$A$2:$C$20,3,FALSE)</f>
        <v>Ps2</v>
      </c>
      <c r="D272" t="s">
        <v>91</v>
      </c>
      <c r="E272">
        <v>11</v>
      </c>
      <c r="F272">
        <v>4</v>
      </c>
      <c r="G272" s="5">
        <v>0.43</v>
      </c>
      <c r="H272" s="13">
        <f>G272-0.667666666666667</f>
        <v>-0.23766666666666697</v>
      </c>
    </row>
    <row r="273" spans="1:8">
      <c r="A273">
        <v>272</v>
      </c>
      <c r="B273" t="s">
        <v>19</v>
      </c>
      <c r="C273" t="str">
        <f>VLOOKUP(B273,'Ps strains + g.types'!$A$2:$C$20,3,FALSE)</f>
        <v>Ps2</v>
      </c>
      <c r="D273" t="s">
        <v>91</v>
      </c>
      <c r="E273">
        <v>11</v>
      </c>
      <c r="F273">
        <v>5</v>
      </c>
      <c r="G273" s="5">
        <v>0.36599999999999999</v>
      </c>
      <c r="H273" s="13">
        <f>G273-0.667666666666667</f>
        <v>-0.30166666666666697</v>
      </c>
    </row>
    <row r="274" spans="1:8">
      <c r="A274">
        <v>273</v>
      </c>
      <c r="B274" t="s">
        <v>19</v>
      </c>
      <c r="C274" t="str">
        <f>VLOOKUP(B274,'Ps strains + g.types'!$A$2:$C$20,3,FALSE)</f>
        <v>Ps2</v>
      </c>
      <c r="D274" t="s">
        <v>91</v>
      </c>
      <c r="E274">
        <v>11</v>
      </c>
      <c r="F274">
        <v>6</v>
      </c>
      <c r="G274" s="5">
        <v>0.48899999999999999</v>
      </c>
      <c r="H274" s="13">
        <f>G274-0.667666666666667</f>
        <v>-0.17866666666666697</v>
      </c>
    </row>
    <row r="275" spans="1:8">
      <c r="A275">
        <v>274</v>
      </c>
      <c r="B275" t="s">
        <v>19</v>
      </c>
      <c r="C275" t="str">
        <f>VLOOKUP(B275,'Ps strains + g.types'!$A$2:$C$20,3,FALSE)</f>
        <v>Ps2</v>
      </c>
      <c r="D275" t="s">
        <v>91</v>
      </c>
      <c r="E275">
        <v>12</v>
      </c>
      <c r="F275">
        <v>4</v>
      </c>
      <c r="G275" s="5">
        <v>0.495</v>
      </c>
      <c r="H275" s="13">
        <f>G275-0.686666666666667</f>
        <v>-0.19166666666666698</v>
      </c>
    </row>
    <row r="276" spans="1:8">
      <c r="A276">
        <v>275</v>
      </c>
      <c r="B276" t="s">
        <v>19</v>
      </c>
      <c r="C276" t="str">
        <f>VLOOKUP(B276,'Ps strains + g.types'!$A$2:$C$20,3,FALSE)</f>
        <v>Ps2</v>
      </c>
      <c r="D276" t="s">
        <v>91</v>
      </c>
      <c r="E276">
        <v>12</v>
      </c>
      <c r="F276">
        <v>5</v>
      </c>
      <c r="G276" s="5">
        <v>0.54600000000000004</v>
      </c>
      <c r="H276" s="13">
        <f>G276-0.686666666666667</f>
        <v>-0.14066666666666694</v>
      </c>
    </row>
    <row r="277" spans="1:8">
      <c r="A277">
        <v>276</v>
      </c>
      <c r="B277" t="s">
        <v>19</v>
      </c>
      <c r="C277" t="str">
        <f>VLOOKUP(B277,'Ps strains + g.types'!$A$2:$C$20,3,FALSE)</f>
        <v>Ps2</v>
      </c>
      <c r="D277" t="s">
        <v>91</v>
      </c>
      <c r="E277">
        <v>12</v>
      </c>
      <c r="F277">
        <v>6</v>
      </c>
      <c r="G277" s="5">
        <v>0.56599999999999995</v>
      </c>
      <c r="H277" s="13">
        <f>G277-0.686666666666667</f>
        <v>-0.12066666666666703</v>
      </c>
    </row>
    <row r="278" spans="1:8">
      <c r="A278">
        <v>277</v>
      </c>
      <c r="B278" t="s">
        <v>19</v>
      </c>
      <c r="C278" t="str">
        <f>VLOOKUP(B278,'Ps strains + g.types'!$A$2:$C$20,3,FALSE)</f>
        <v>Ps2</v>
      </c>
      <c r="D278" t="s">
        <v>91</v>
      </c>
      <c r="E278">
        <v>13</v>
      </c>
      <c r="F278">
        <v>4</v>
      </c>
      <c r="G278" s="5">
        <v>0</v>
      </c>
      <c r="H278" s="13">
        <f>G278-0.613666666666667</f>
        <v>-0.61366666666666703</v>
      </c>
    </row>
    <row r="279" spans="1:8">
      <c r="A279">
        <v>278</v>
      </c>
      <c r="B279" t="s">
        <v>19</v>
      </c>
      <c r="C279" t="str">
        <f>VLOOKUP(B279,'Ps strains + g.types'!$A$2:$C$20,3,FALSE)</f>
        <v>Ps2</v>
      </c>
      <c r="D279" t="s">
        <v>91</v>
      </c>
      <c r="E279">
        <v>13</v>
      </c>
      <c r="F279">
        <v>5</v>
      </c>
      <c r="G279" s="5">
        <v>0</v>
      </c>
      <c r="H279" s="13">
        <f>G279-0.613666666666667</f>
        <v>-0.61366666666666703</v>
      </c>
    </row>
    <row r="280" spans="1:8">
      <c r="A280">
        <v>279</v>
      </c>
      <c r="B280" t="s">
        <v>19</v>
      </c>
      <c r="C280" t="str">
        <f>VLOOKUP(B280,'Ps strains + g.types'!$A$2:$C$20,3,FALSE)</f>
        <v>Ps2</v>
      </c>
      <c r="D280" t="s">
        <v>91</v>
      </c>
      <c r="E280">
        <v>13</v>
      </c>
      <c r="F280">
        <v>6</v>
      </c>
      <c r="G280" s="5">
        <v>0</v>
      </c>
      <c r="H280" s="13">
        <f>G280-0.613666666666667</f>
        <v>-0.61366666666666703</v>
      </c>
    </row>
    <row r="281" spans="1:8">
      <c r="A281">
        <v>280</v>
      </c>
      <c r="B281" t="s">
        <v>19</v>
      </c>
      <c r="C281" t="str">
        <f>VLOOKUP(B281,'Ps strains + g.types'!$A$2:$C$20,3,FALSE)</f>
        <v>Ps2</v>
      </c>
      <c r="D281" t="s">
        <v>91</v>
      </c>
      <c r="E281">
        <v>14</v>
      </c>
      <c r="F281">
        <v>4</v>
      </c>
      <c r="G281" s="5">
        <v>0.70799999999999996</v>
      </c>
      <c r="H281" s="13">
        <f>G281-0.565333333333333</f>
        <v>0.14266666666666694</v>
      </c>
    </row>
    <row r="282" spans="1:8">
      <c r="A282">
        <v>281</v>
      </c>
      <c r="B282" t="s">
        <v>19</v>
      </c>
      <c r="C282" t="str">
        <f>VLOOKUP(B282,'Ps strains + g.types'!$A$2:$C$20,3,FALSE)</f>
        <v>Ps2</v>
      </c>
      <c r="D282" t="s">
        <v>91</v>
      </c>
      <c r="E282">
        <v>14</v>
      </c>
      <c r="F282">
        <v>5</v>
      </c>
      <c r="G282" s="5">
        <v>0.64700000000000002</v>
      </c>
      <c r="H282" s="13">
        <f>G282-0.565333333333333</f>
        <v>8.1666666666666998E-2</v>
      </c>
    </row>
    <row r="283" spans="1:8">
      <c r="A283">
        <v>282</v>
      </c>
      <c r="B283" t="s">
        <v>19</v>
      </c>
      <c r="C283" t="str">
        <f>VLOOKUP(B283,'Ps strains + g.types'!$A$2:$C$20,3,FALSE)</f>
        <v>Ps2</v>
      </c>
      <c r="D283" t="s">
        <v>91</v>
      </c>
      <c r="E283">
        <v>14</v>
      </c>
      <c r="F283">
        <v>6</v>
      </c>
      <c r="G283" s="5">
        <v>0.72699999999999998</v>
      </c>
      <c r="H283" s="13">
        <f>G283-0.565333333333333</f>
        <v>0.16166666666666696</v>
      </c>
    </row>
    <row r="284" spans="1:8">
      <c r="A284">
        <v>283</v>
      </c>
      <c r="B284" t="s">
        <v>19</v>
      </c>
      <c r="C284" t="str">
        <f>VLOOKUP(B284,'Ps strains + g.types'!$A$2:$C$20,3,FALSE)</f>
        <v>Ps2</v>
      </c>
      <c r="D284" t="s">
        <v>91</v>
      </c>
      <c r="E284">
        <v>15</v>
      </c>
      <c r="F284">
        <v>4</v>
      </c>
      <c r="G284" s="5">
        <v>0</v>
      </c>
      <c r="H284" s="13">
        <f>G284-0.737666666666667</f>
        <v>-0.73766666666666703</v>
      </c>
    </row>
    <row r="285" spans="1:8">
      <c r="A285">
        <v>284</v>
      </c>
      <c r="B285" t="s">
        <v>19</v>
      </c>
      <c r="C285" t="str">
        <f>VLOOKUP(B285,'Ps strains + g.types'!$A$2:$C$20,3,FALSE)</f>
        <v>Ps2</v>
      </c>
      <c r="D285" t="s">
        <v>91</v>
      </c>
      <c r="E285">
        <v>15</v>
      </c>
      <c r="F285">
        <v>5</v>
      </c>
      <c r="G285" s="5">
        <v>0</v>
      </c>
      <c r="H285" s="13">
        <f>G285-0.737666666666667</f>
        <v>-0.73766666666666703</v>
      </c>
    </row>
    <row r="286" spans="1:8">
      <c r="A286">
        <v>285</v>
      </c>
      <c r="B286" t="s">
        <v>19</v>
      </c>
      <c r="C286" t="str">
        <f>VLOOKUP(B286,'Ps strains + g.types'!$A$2:$C$20,3,FALSE)</f>
        <v>Ps2</v>
      </c>
      <c r="D286" t="s">
        <v>91</v>
      </c>
      <c r="E286">
        <v>15</v>
      </c>
      <c r="F286">
        <v>6</v>
      </c>
      <c r="G286" s="5">
        <v>0</v>
      </c>
      <c r="H286" s="13">
        <f>G286-0.737666666666667</f>
        <v>-0.73766666666666703</v>
      </c>
    </row>
    <row r="287" spans="1:8">
      <c r="A287">
        <v>286</v>
      </c>
      <c r="B287" t="s">
        <v>19</v>
      </c>
      <c r="C287" t="str">
        <f>VLOOKUP(B287,'Ps strains + g.types'!$A$2:$C$20,3,FALSE)</f>
        <v>Ps2</v>
      </c>
      <c r="D287" t="s">
        <v>91</v>
      </c>
      <c r="E287">
        <v>16</v>
      </c>
      <c r="F287">
        <v>4</v>
      </c>
      <c r="G287" s="5">
        <v>0.35899999999999999</v>
      </c>
      <c r="H287" s="13">
        <f>G287-0.709</f>
        <v>-0.35</v>
      </c>
    </row>
    <row r="288" spans="1:8">
      <c r="A288">
        <v>287</v>
      </c>
      <c r="B288" t="s">
        <v>19</v>
      </c>
      <c r="C288" t="str">
        <f>VLOOKUP(B288,'Ps strains + g.types'!$A$2:$C$20,3,FALSE)</f>
        <v>Ps2</v>
      </c>
      <c r="D288" t="s">
        <v>91</v>
      </c>
      <c r="E288">
        <v>16</v>
      </c>
      <c r="F288">
        <v>5</v>
      </c>
      <c r="G288" s="5">
        <v>0.39600000000000002</v>
      </c>
      <c r="H288" s="13">
        <f>G288-0.709</f>
        <v>-0.31299999999999994</v>
      </c>
    </row>
    <row r="289" spans="1:8">
      <c r="A289">
        <v>288</v>
      </c>
      <c r="B289" t="s">
        <v>19</v>
      </c>
      <c r="C289" t="str">
        <f>VLOOKUP(B289,'Ps strains + g.types'!$A$2:$C$20,3,FALSE)</f>
        <v>Ps2</v>
      </c>
      <c r="D289" t="s">
        <v>91</v>
      </c>
      <c r="E289">
        <v>16</v>
      </c>
      <c r="F289">
        <v>6</v>
      </c>
      <c r="G289" s="5">
        <v>0.40899999999999997</v>
      </c>
      <c r="H289" s="13">
        <f>G289-0.709</f>
        <v>-0.3</v>
      </c>
    </row>
    <row r="290" spans="1:8">
      <c r="A290">
        <v>289</v>
      </c>
      <c r="B290" t="s">
        <v>19</v>
      </c>
      <c r="C290" t="str">
        <f>VLOOKUP(B290,'Ps strains + g.types'!$A$2:$C$20,3,FALSE)</f>
        <v>Ps2</v>
      </c>
      <c r="D290" t="s">
        <v>91</v>
      </c>
      <c r="E290">
        <v>17</v>
      </c>
      <c r="F290">
        <v>4</v>
      </c>
      <c r="G290" s="5">
        <v>0.42499999999999999</v>
      </c>
      <c r="H290" s="13">
        <f>G290-0.555</f>
        <v>-0.13000000000000006</v>
      </c>
    </row>
    <row r="291" spans="1:8">
      <c r="A291">
        <v>290</v>
      </c>
      <c r="B291" t="s">
        <v>19</v>
      </c>
      <c r="C291" t="str">
        <f>VLOOKUP(B291,'Ps strains + g.types'!$A$2:$C$20,3,FALSE)</f>
        <v>Ps2</v>
      </c>
      <c r="D291" t="s">
        <v>91</v>
      </c>
      <c r="E291">
        <v>17</v>
      </c>
      <c r="F291">
        <v>5</v>
      </c>
      <c r="G291" s="5">
        <v>0.442</v>
      </c>
      <c r="H291" s="13">
        <f>G291-0.555</f>
        <v>-0.11300000000000004</v>
      </c>
    </row>
    <row r="292" spans="1:8">
      <c r="A292">
        <v>291</v>
      </c>
      <c r="B292" t="s">
        <v>19</v>
      </c>
      <c r="C292" t="str">
        <f>VLOOKUP(B292,'Ps strains + g.types'!$A$2:$C$20,3,FALSE)</f>
        <v>Ps2</v>
      </c>
      <c r="D292" t="s">
        <v>91</v>
      </c>
      <c r="E292">
        <v>17</v>
      </c>
      <c r="F292">
        <v>6</v>
      </c>
      <c r="G292" s="5">
        <v>0.39200000000000002</v>
      </c>
      <c r="H292" s="13">
        <f>G292-0.555</f>
        <v>-0.16300000000000003</v>
      </c>
    </row>
    <row r="293" spans="1:8">
      <c r="A293">
        <v>292</v>
      </c>
      <c r="B293" t="s">
        <v>19</v>
      </c>
      <c r="C293" t="str">
        <f>VLOOKUP(B293,'Ps strains + g.types'!$A$2:$C$20,3,FALSE)</f>
        <v>Ps2</v>
      </c>
      <c r="D293" t="s">
        <v>91</v>
      </c>
      <c r="E293">
        <v>18</v>
      </c>
      <c r="F293">
        <v>4</v>
      </c>
      <c r="G293" s="5">
        <v>0.40600000000000003</v>
      </c>
      <c r="H293" s="13">
        <f>G293-0.512666666666667</f>
        <v>-0.10666666666666702</v>
      </c>
    </row>
    <row r="294" spans="1:8">
      <c r="A294">
        <v>293</v>
      </c>
      <c r="B294" t="s">
        <v>19</v>
      </c>
      <c r="C294" t="str">
        <f>VLOOKUP(B294,'Ps strains + g.types'!$A$2:$C$20,3,FALSE)</f>
        <v>Ps2</v>
      </c>
      <c r="D294" t="s">
        <v>91</v>
      </c>
      <c r="E294">
        <v>18</v>
      </c>
      <c r="F294">
        <v>5</v>
      </c>
      <c r="G294" s="5">
        <v>0.48599999999999999</v>
      </c>
      <c r="H294" s="13">
        <f>G294-0.512666666666667</f>
        <v>-2.666666666666706E-2</v>
      </c>
    </row>
    <row r="295" spans="1:8">
      <c r="A295">
        <v>294</v>
      </c>
      <c r="B295" t="s">
        <v>19</v>
      </c>
      <c r="C295" t="str">
        <f>VLOOKUP(B295,'Ps strains + g.types'!$A$2:$C$20,3,FALSE)</f>
        <v>Ps2</v>
      </c>
      <c r="D295" t="s">
        <v>91</v>
      </c>
      <c r="E295">
        <v>18</v>
      </c>
      <c r="F295">
        <v>6</v>
      </c>
      <c r="G295" s="5">
        <v>0.63600000000000001</v>
      </c>
      <c r="H295" s="13">
        <f>G295-0.512666666666667</f>
        <v>0.12333333333333296</v>
      </c>
    </row>
    <row r="296" spans="1:8">
      <c r="A296">
        <v>295</v>
      </c>
      <c r="B296" t="s">
        <v>19</v>
      </c>
      <c r="C296" t="str">
        <f>VLOOKUP(B296,'Ps strains + g.types'!$A$2:$C$20,3,FALSE)</f>
        <v>Ps2</v>
      </c>
      <c r="D296" t="s">
        <v>91</v>
      </c>
      <c r="E296">
        <v>19</v>
      </c>
      <c r="F296">
        <v>4</v>
      </c>
      <c r="G296" s="5">
        <v>0.45600000000000002</v>
      </c>
      <c r="H296" s="13">
        <f>G296-0.728666666666667</f>
        <v>-0.272666666666667</v>
      </c>
    </row>
    <row r="297" spans="1:8">
      <c r="A297">
        <v>296</v>
      </c>
      <c r="B297" t="s">
        <v>19</v>
      </c>
      <c r="C297" t="str">
        <f>VLOOKUP(B297,'Ps strains + g.types'!$A$2:$C$20,3,FALSE)</f>
        <v>Ps2</v>
      </c>
      <c r="D297" t="s">
        <v>91</v>
      </c>
      <c r="E297">
        <v>19</v>
      </c>
      <c r="F297">
        <v>5</v>
      </c>
      <c r="G297" s="5">
        <v>0.56000000000000005</v>
      </c>
      <c r="H297" s="13">
        <f>G297-0.728666666666667</f>
        <v>-0.16866666666666696</v>
      </c>
    </row>
    <row r="298" spans="1:8">
      <c r="A298">
        <v>297</v>
      </c>
      <c r="B298" t="s">
        <v>19</v>
      </c>
      <c r="C298" t="str">
        <f>VLOOKUP(B298,'Ps strains + g.types'!$A$2:$C$20,3,FALSE)</f>
        <v>Ps2</v>
      </c>
      <c r="D298" t="s">
        <v>91</v>
      </c>
      <c r="E298">
        <v>19</v>
      </c>
      <c r="F298">
        <v>6</v>
      </c>
      <c r="G298" s="5">
        <v>0.53800000000000003</v>
      </c>
      <c r="H298" s="13">
        <f>G298-0.728666666666667</f>
        <v>-0.19066666666666698</v>
      </c>
    </row>
    <row r="299" spans="1:8">
      <c r="A299">
        <v>298</v>
      </c>
      <c r="B299" t="s">
        <v>19</v>
      </c>
      <c r="C299" t="str">
        <f>VLOOKUP(B299,'Ps strains + g.types'!$A$2:$C$20,3,FALSE)</f>
        <v>Ps2</v>
      </c>
      <c r="D299" t="s">
        <v>91</v>
      </c>
      <c r="E299">
        <v>20</v>
      </c>
      <c r="F299">
        <v>4</v>
      </c>
      <c r="G299" s="5">
        <v>0.46800000000000003</v>
      </c>
      <c r="H299" s="13">
        <f>G299-0.608333333333333</f>
        <v>-0.14033333333333292</v>
      </c>
    </row>
    <row r="300" spans="1:8">
      <c r="A300">
        <v>299</v>
      </c>
      <c r="B300" t="s">
        <v>19</v>
      </c>
      <c r="C300" t="str">
        <f>VLOOKUP(B300,'Ps strains + g.types'!$A$2:$C$20,3,FALSE)</f>
        <v>Ps2</v>
      </c>
      <c r="D300" t="s">
        <v>91</v>
      </c>
      <c r="E300">
        <v>20</v>
      </c>
      <c r="F300">
        <v>5</v>
      </c>
      <c r="G300" s="5">
        <v>0.49399999999999999</v>
      </c>
      <c r="H300" s="13">
        <f>G300-0.608333333333333</f>
        <v>-0.11433333333333295</v>
      </c>
    </row>
    <row r="301" spans="1:8">
      <c r="A301">
        <v>300</v>
      </c>
      <c r="B301" t="s">
        <v>19</v>
      </c>
      <c r="C301" t="str">
        <f>VLOOKUP(B301,'Ps strains + g.types'!$A$2:$C$20,3,FALSE)</f>
        <v>Ps2</v>
      </c>
      <c r="D301" t="s">
        <v>91</v>
      </c>
      <c r="E301">
        <v>20</v>
      </c>
      <c r="F301">
        <v>6</v>
      </c>
      <c r="G301" s="5">
        <v>0.73699999999999999</v>
      </c>
      <c r="H301" s="13">
        <f>G301-0.608333333333333</f>
        <v>0.12866666666666704</v>
      </c>
    </row>
    <row r="302" spans="1:8">
      <c r="A302">
        <v>301</v>
      </c>
      <c r="B302" t="s">
        <v>20</v>
      </c>
      <c r="C302" t="str">
        <f>VLOOKUP(B302,'Ps strains + g.types'!$A$2:$C$20,3,FALSE)</f>
        <v>Ps1</v>
      </c>
      <c r="D302" t="s">
        <v>91</v>
      </c>
      <c r="E302">
        <v>11</v>
      </c>
      <c r="F302">
        <v>4</v>
      </c>
      <c r="G302" s="5">
        <v>0.442</v>
      </c>
      <c r="H302" s="13">
        <f>G302-0.667666666666667</f>
        <v>-0.22566666666666696</v>
      </c>
    </row>
    <row r="303" spans="1:8">
      <c r="A303">
        <v>302</v>
      </c>
      <c r="B303" t="s">
        <v>20</v>
      </c>
      <c r="C303" t="str">
        <f>VLOOKUP(B303,'Ps strains + g.types'!$A$2:$C$20,3,FALSE)</f>
        <v>Ps1</v>
      </c>
      <c r="D303" t="s">
        <v>91</v>
      </c>
      <c r="E303">
        <v>11</v>
      </c>
      <c r="F303">
        <v>5</v>
      </c>
      <c r="G303" s="5">
        <v>0.66</v>
      </c>
      <c r="H303" s="13">
        <f>G303-0.667666666666667</f>
        <v>-7.6666666666669325E-3</v>
      </c>
    </row>
    <row r="304" spans="1:8">
      <c r="A304">
        <v>303</v>
      </c>
      <c r="B304" t="s">
        <v>20</v>
      </c>
      <c r="C304" t="str">
        <f>VLOOKUP(B304,'Ps strains + g.types'!$A$2:$C$20,3,FALSE)</f>
        <v>Ps1</v>
      </c>
      <c r="D304" t="s">
        <v>91</v>
      </c>
      <c r="E304">
        <v>11</v>
      </c>
      <c r="F304">
        <v>6</v>
      </c>
      <c r="G304" s="5">
        <v>0.753</v>
      </c>
      <c r="H304" s="13">
        <f>G304-0.667666666666667</f>
        <v>8.5333333333333039E-2</v>
      </c>
    </row>
    <row r="305" spans="1:8">
      <c r="A305">
        <v>304</v>
      </c>
      <c r="B305" t="s">
        <v>20</v>
      </c>
      <c r="C305" t="str">
        <f>VLOOKUP(B305,'Ps strains + g.types'!$A$2:$C$20,3,FALSE)</f>
        <v>Ps1</v>
      </c>
      <c r="D305" t="s">
        <v>91</v>
      </c>
      <c r="E305">
        <v>12</v>
      </c>
      <c r="F305">
        <v>4</v>
      </c>
      <c r="G305" s="5">
        <v>0.52100000000000002</v>
      </c>
      <c r="H305" s="13">
        <f>G305-0.686666666666667</f>
        <v>-0.16566666666666696</v>
      </c>
    </row>
    <row r="306" spans="1:8">
      <c r="A306">
        <v>305</v>
      </c>
      <c r="B306" t="s">
        <v>20</v>
      </c>
      <c r="C306" t="str">
        <f>VLOOKUP(B306,'Ps strains + g.types'!$A$2:$C$20,3,FALSE)</f>
        <v>Ps1</v>
      </c>
      <c r="D306" t="s">
        <v>91</v>
      </c>
      <c r="E306">
        <v>12</v>
      </c>
      <c r="F306">
        <v>5</v>
      </c>
      <c r="G306" s="5">
        <v>0.60099999999999998</v>
      </c>
      <c r="H306" s="13">
        <f>G306-0.686666666666667</f>
        <v>-8.5666666666667002E-2</v>
      </c>
    </row>
    <row r="307" spans="1:8">
      <c r="A307">
        <v>306</v>
      </c>
      <c r="B307" t="s">
        <v>20</v>
      </c>
      <c r="C307" t="str">
        <f>VLOOKUP(B307,'Ps strains + g.types'!$A$2:$C$20,3,FALSE)</f>
        <v>Ps1</v>
      </c>
      <c r="D307" t="s">
        <v>91</v>
      </c>
      <c r="E307">
        <v>12</v>
      </c>
      <c r="F307">
        <v>6</v>
      </c>
      <c r="G307" s="5">
        <v>0.69299999999999995</v>
      </c>
      <c r="H307" s="13">
        <f>G307-0.686666666666667</f>
        <v>6.3333333333329689E-3</v>
      </c>
    </row>
    <row r="308" spans="1:8">
      <c r="A308">
        <v>307</v>
      </c>
      <c r="B308" t="s">
        <v>20</v>
      </c>
      <c r="C308" t="str">
        <f>VLOOKUP(B308,'Ps strains + g.types'!$A$2:$C$20,3,FALSE)</f>
        <v>Ps1</v>
      </c>
      <c r="D308" t="s">
        <v>91</v>
      </c>
      <c r="E308">
        <v>13</v>
      </c>
      <c r="F308">
        <v>4</v>
      </c>
      <c r="G308" s="5">
        <v>0.44400000000000001</v>
      </c>
      <c r="H308" s="13">
        <f>G308-0.613666666666667</f>
        <v>-0.16966666666666702</v>
      </c>
    </row>
    <row r="309" spans="1:8">
      <c r="A309">
        <v>308</v>
      </c>
      <c r="B309" t="s">
        <v>20</v>
      </c>
      <c r="C309" t="str">
        <f>VLOOKUP(B309,'Ps strains + g.types'!$A$2:$C$20,3,FALSE)</f>
        <v>Ps1</v>
      </c>
      <c r="D309" t="s">
        <v>91</v>
      </c>
      <c r="E309">
        <v>13</v>
      </c>
      <c r="F309">
        <v>5</v>
      </c>
      <c r="G309" s="5">
        <v>0.57099999999999995</v>
      </c>
      <c r="H309" s="13">
        <f>G309-0.613666666666667</f>
        <v>-4.2666666666667075E-2</v>
      </c>
    </row>
    <row r="310" spans="1:8">
      <c r="A310">
        <v>309</v>
      </c>
      <c r="B310" t="s">
        <v>20</v>
      </c>
      <c r="C310" t="str">
        <f>VLOOKUP(B310,'Ps strains + g.types'!$A$2:$C$20,3,FALSE)</f>
        <v>Ps1</v>
      </c>
      <c r="D310" t="s">
        <v>91</v>
      </c>
      <c r="E310">
        <v>13</v>
      </c>
      <c r="F310">
        <v>6</v>
      </c>
      <c r="G310" s="5">
        <v>0.65500000000000003</v>
      </c>
      <c r="H310" s="13">
        <f>G310-0.613666666666667</f>
        <v>4.1333333333333E-2</v>
      </c>
    </row>
    <row r="311" spans="1:8">
      <c r="A311">
        <v>310</v>
      </c>
      <c r="B311" t="s">
        <v>20</v>
      </c>
      <c r="C311" t="str">
        <f>VLOOKUP(B311,'Ps strains + g.types'!$A$2:$C$20,3,FALSE)</f>
        <v>Ps1</v>
      </c>
      <c r="D311" t="s">
        <v>91</v>
      </c>
      <c r="E311">
        <v>14</v>
      </c>
      <c r="F311">
        <v>4</v>
      </c>
      <c r="G311" s="5">
        <v>0.69599999999999995</v>
      </c>
      <c r="H311" s="13">
        <f>G311-0.565333333333333</f>
        <v>0.13066666666666693</v>
      </c>
    </row>
    <row r="312" spans="1:8">
      <c r="A312">
        <v>311</v>
      </c>
      <c r="B312" t="s">
        <v>20</v>
      </c>
      <c r="C312" t="str">
        <f>VLOOKUP(B312,'Ps strains + g.types'!$A$2:$C$20,3,FALSE)</f>
        <v>Ps1</v>
      </c>
      <c r="D312" t="s">
        <v>91</v>
      </c>
      <c r="E312">
        <v>14</v>
      </c>
      <c r="F312">
        <v>5</v>
      </c>
      <c r="G312" s="5">
        <v>0.63600000000000001</v>
      </c>
      <c r="H312" s="13">
        <f>G312-0.565333333333333</f>
        <v>7.0666666666666988E-2</v>
      </c>
    </row>
    <row r="313" spans="1:8">
      <c r="A313">
        <v>312</v>
      </c>
      <c r="B313" t="s">
        <v>20</v>
      </c>
      <c r="C313" t="str">
        <f>VLOOKUP(B313,'Ps strains + g.types'!$A$2:$C$20,3,FALSE)</f>
        <v>Ps1</v>
      </c>
      <c r="D313" t="s">
        <v>91</v>
      </c>
      <c r="E313">
        <v>14</v>
      </c>
      <c r="F313">
        <v>6</v>
      </c>
      <c r="G313" s="5">
        <v>0.82199999999999995</v>
      </c>
      <c r="H313" s="13">
        <f>G313-0.565333333333333</f>
        <v>0.25666666666666693</v>
      </c>
    </row>
    <row r="314" spans="1:8">
      <c r="A314">
        <v>313</v>
      </c>
      <c r="B314" t="s">
        <v>20</v>
      </c>
      <c r="C314" t="str">
        <f>VLOOKUP(B314,'Ps strains + g.types'!$A$2:$C$20,3,FALSE)</f>
        <v>Ps1</v>
      </c>
      <c r="D314" t="s">
        <v>91</v>
      </c>
      <c r="E314">
        <v>15</v>
      </c>
      <c r="F314">
        <v>4</v>
      </c>
      <c r="G314" s="5">
        <v>0.58899999999999997</v>
      </c>
      <c r="H314" s="13">
        <f>G314-0.737666666666667</f>
        <v>-0.14866666666666706</v>
      </c>
    </row>
    <row r="315" spans="1:8">
      <c r="A315">
        <v>314</v>
      </c>
      <c r="B315" t="s">
        <v>20</v>
      </c>
      <c r="C315" t="str">
        <f>VLOOKUP(B315,'Ps strains + g.types'!$A$2:$C$20,3,FALSE)</f>
        <v>Ps1</v>
      </c>
      <c r="D315" t="s">
        <v>91</v>
      </c>
      <c r="E315">
        <v>15</v>
      </c>
      <c r="F315">
        <v>5</v>
      </c>
      <c r="G315" s="5">
        <v>0.60099999999999998</v>
      </c>
      <c r="H315" s="13">
        <f>G315-0.737666666666667</f>
        <v>-0.13666666666666705</v>
      </c>
    </row>
    <row r="316" spans="1:8">
      <c r="A316">
        <v>315</v>
      </c>
      <c r="B316" t="s">
        <v>20</v>
      </c>
      <c r="C316" t="str">
        <f>VLOOKUP(B316,'Ps strains + g.types'!$A$2:$C$20,3,FALSE)</f>
        <v>Ps1</v>
      </c>
      <c r="D316" t="s">
        <v>91</v>
      </c>
      <c r="E316">
        <v>15</v>
      </c>
      <c r="F316">
        <v>6</v>
      </c>
      <c r="G316" s="5">
        <v>0.76100000000000001</v>
      </c>
      <c r="H316" s="13">
        <f>G316-0.737666666666667</f>
        <v>2.3333333333332984E-2</v>
      </c>
    </row>
    <row r="317" spans="1:8">
      <c r="A317">
        <v>316</v>
      </c>
      <c r="B317" t="s">
        <v>20</v>
      </c>
      <c r="C317" t="str">
        <f>VLOOKUP(B317,'Ps strains + g.types'!$A$2:$C$20,3,FALSE)</f>
        <v>Ps1</v>
      </c>
      <c r="D317" t="s">
        <v>91</v>
      </c>
      <c r="E317">
        <v>16</v>
      </c>
      <c r="F317">
        <v>4</v>
      </c>
      <c r="G317" s="5">
        <v>0.61</v>
      </c>
      <c r="H317" s="13">
        <f>G317-0.709</f>
        <v>-9.8999999999999977E-2</v>
      </c>
    </row>
    <row r="318" spans="1:8">
      <c r="A318">
        <v>317</v>
      </c>
      <c r="B318" t="s">
        <v>20</v>
      </c>
      <c r="C318" t="str">
        <f>VLOOKUP(B318,'Ps strains + g.types'!$A$2:$C$20,3,FALSE)</f>
        <v>Ps1</v>
      </c>
      <c r="D318" t="s">
        <v>91</v>
      </c>
      <c r="E318">
        <v>16</v>
      </c>
      <c r="F318">
        <v>5</v>
      </c>
      <c r="G318" s="5">
        <v>0.68899999999999995</v>
      </c>
      <c r="H318" s="13">
        <f>G318-0.709</f>
        <v>-2.0000000000000018E-2</v>
      </c>
    </row>
    <row r="319" spans="1:8">
      <c r="A319">
        <v>318</v>
      </c>
      <c r="B319" t="s">
        <v>20</v>
      </c>
      <c r="C319" t="str">
        <f>VLOOKUP(B319,'Ps strains + g.types'!$A$2:$C$20,3,FALSE)</f>
        <v>Ps1</v>
      </c>
      <c r="D319" t="s">
        <v>91</v>
      </c>
      <c r="E319">
        <v>16</v>
      </c>
      <c r="F319">
        <v>6</v>
      </c>
      <c r="G319" s="5">
        <v>0.73</v>
      </c>
      <c r="H319" s="13">
        <f>G319-0.709</f>
        <v>2.1000000000000019E-2</v>
      </c>
    </row>
    <row r="320" spans="1:8">
      <c r="A320">
        <v>319</v>
      </c>
      <c r="B320" t="s">
        <v>20</v>
      </c>
      <c r="C320" t="str">
        <f>VLOOKUP(B320,'Ps strains + g.types'!$A$2:$C$20,3,FALSE)</f>
        <v>Ps1</v>
      </c>
      <c r="D320" t="s">
        <v>91</v>
      </c>
      <c r="E320">
        <v>17</v>
      </c>
      <c r="F320">
        <v>4</v>
      </c>
      <c r="G320" s="5">
        <v>0.51700000000000002</v>
      </c>
      <c r="H320" s="13">
        <f>G320-0.555</f>
        <v>-3.8000000000000034E-2</v>
      </c>
    </row>
    <row r="321" spans="1:8">
      <c r="A321">
        <v>320</v>
      </c>
      <c r="B321" t="s">
        <v>20</v>
      </c>
      <c r="C321" t="str">
        <f>VLOOKUP(B321,'Ps strains + g.types'!$A$2:$C$20,3,FALSE)</f>
        <v>Ps1</v>
      </c>
      <c r="D321" t="s">
        <v>91</v>
      </c>
      <c r="E321">
        <v>17</v>
      </c>
      <c r="F321">
        <v>5</v>
      </c>
      <c r="G321" s="5">
        <v>0.52500000000000002</v>
      </c>
      <c r="H321" s="13">
        <f>G321-0.555</f>
        <v>-3.0000000000000027E-2</v>
      </c>
    </row>
    <row r="322" spans="1:8">
      <c r="A322">
        <v>321</v>
      </c>
      <c r="B322" t="s">
        <v>20</v>
      </c>
      <c r="C322" t="str">
        <f>VLOOKUP(B322,'Ps strains + g.types'!$A$2:$C$20,3,FALSE)</f>
        <v>Ps1</v>
      </c>
      <c r="D322" t="s">
        <v>91</v>
      </c>
      <c r="E322">
        <v>17</v>
      </c>
      <c r="F322">
        <v>6</v>
      </c>
      <c r="G322" s="5">
        <v>0.52100000000000002</v>
      </c>
      <c r="H322" s="13">
        <f>G322-0.555</f>
        <v>-3.400000000000003E-2</v>
      </c>
    </row>
    <row r="323" spans="1:8">
      <c r="A323">
        <v>322</v>
      </c>
      <c r="B323" t="s">
        <v>20</v>
      </c>
      <c r="C323" t="str">
        <f>VLOOKUP(B323,'Ps strains + g.types'!$A$2:$C$20,3,FALSE)</f>
        <v>Ps1</v>
      </c>
      <c r="D323" t="s">
        <v>91</v>
      </c>
      <c r="E323">
        <v>18</v>
      </c>
      <c r="F323">
        <v>4</v>
      </c>
      <c r="G323" s="5">
        <v>0.92300000000000004</v>
      </c>
      <c r="H323" s="13">
        <f>G323-0.512666666666667</f>
        <v>0.41033333333333299</v>
      </c>
    </row>
    <row r="324" spans="1:8">
      <c r="A324">
        <v>323</v>
      </c>
      <c r="B324" t="s">
        <v>20</v>
      </c>
      <c r="C324" t="str">
        <f>VLOOKUP(B324,'Ps strains + g.types'!$A$2:$C$20,3,FALSE)</f>
        <v>Ps1</v>
      </c>
      <c r="D324" t="s">
        <v>91</v>
      </c>
      <c r="E324">
        <v>18</v>
      </c>
      <c r="F324">
        <v>5</v>
      </c>
      <c r="G324" s="5">
        <v>0.82</v>
      </c>
      <c r="H324" s="13">
        <f>G324-0.512666666666667</f>
        <v>0.3073333333333329</v>
      </c>
    </row>
    <row r="325" spans="1:8">
      <c r="A325">
        <v>324</v>
      </c>
      <c r="B325" t="s">
        <v>20</v>
      </c>
      <c r="C325" t="str">
        <f>VLOOKUP(B325,'Ps strains + g.types'!$A$2:$C$20,3,FALSE)</f>
        <v>Ps1</v>
      </c>
      <c r="D325" t="s">
        <v>91</v>
      </c>
      <c r="E325">
        <v>18</v>
      </c>
      <c r="F325">
        <v>6</v>
      </c>
      <c r="G325" s="5">
        <v>0.78300000000000003</v>
      </c>
      <c r="H325" s="13">
        <f>G325-0.512666666666667</f>
        <v>0.27033333333333298</v>
      </c>
    </row>
    <row r="326" spans="1:8">
      <c r="A326">
        <v>325</v>
      </c>
      <c r="B326" t="s">
        <v>20</v>
      </c>
      <c r="C326" t="str">
        <f>VLOOKUP(B326,'Ps strains + g.types'!$A$2:$C$20,3,FALSE)</f>
        <v>Ps1</v>
      </c>
      <c r="D326" t="s">
        <v>91</v>
      </c>
      <c r="E326">
        <v>19</v>
      </c>
      <c r="F326">
        <v>4</v>
      </c>
      <c r="G326" s="5">
        <v>0.60099999999999998</v>
      </c>
      <c r="H326" s="13">
        <f>G326-0.728666666666667</f>
        <v>-0.12766666666666704</v>
      </c>
    </row>
    <row r="327" spans="1:8">
      <c r="A327">
        <v>326</v>
      </c>
      <c r="B327" t="s">
        <v>20</v>
      </c>
      <c r="C327" t="str">
        <f>VLOOKUP(B327,'Ps strains + g.types'!$A$2:$C$20,3,FALSE)</f>
        <v>Ps1</v>
      </c>
      <c r="D327" t="s">
        <v>91</v>
      </c>
      <c r="E327">
        <v>19</v>
      </c>
      <c r="F327">
        <v>5</v>
      </c>
      <c r="G327" s="5">
        <v>0.58899999999999997</v>
      </c>
      <c r="H327" s="13">
        <f>G327-0.728666666666667</f>
        <v>-0.13966666666666705</v>
      </c>
    </row>
    <row r="328" spans="1:8">
      <c r="A328">
        <v>327</v>
      </c>
      <c r="B328" t="s">
        <v>20</v>
      </c>
      <c r="C328" t="str">
        <f>VLOOKUP(B328,'Ps strains + g.types'!$A$2:$C$20,3,FALSE)</f>
        <v>Ps1</v>
      </c>
      <c r="D328" t="s">
        <v>91</v>
      </c>
      <c r="E328">
        <v>19</v>
      </c>
      <c r="F328">
        <v>6</v>
      </c>
      <c r="G328" s="5">
        <v>0.57999999999999996</v>
      </c>
      <c r="H328" s="13">
        <f>G328-0.728666666666667</f>
        <v>-0.14866666666666706</v>
      </c>
    </row>
    <row r="329" spans="1:8">
      <c r="A329">
        <v>328</v>
      </c>
      <c r="B329" t="s">
        <v>20</v>
      </c>
      <c r="C329" t="str">
        <f>VLOOKUP(B329,'Ps strains + g.types'!$A$2:$C$20,3,FALSE)</f>
        <v>Ps1</v>
      </c>
      <c r="D329" t="s">
        <v>91</v>
      </c>
      <c r="E329">
        <v>20</v>
      </c>
      <c r="F329">
        <v>4</v>
      </c>
      <c r="G329" s="5">
        <v>0.55200000000000005</v>
      </c>
      <c r="H329" s="13">
        <f>G329-0.608333333333333</f>
        <v>-5.6333333333332902E-2</v>
      </c>
    </row>
    <row r="330" spans="1:8">
      <c r="A330">
        <v>329</v>
      </c>
      <c r="B330" t="s">
        <v>20</v>
      </c>
      <c r="C330" t="str">
        <f>VLOOKUP(B330,'Ps strains + g.types'!$A$2:$C$20,3,FALSE)</f>
        <v>Ps1</v>
      </c>
      <c r="D330" t="s">
        <v>91</v>
      </c>
      <c r="E330">
        <v>20</v>
      </c>
      <c r="F330">
        <v>5</v>
      </c>
      <c r="G330" s="5">
        <v>0.56599999999999995</v>
      </c>
      <c r="H330" s="13">
        <f>G330-0.608333333333333</f>
        <v>-4.2333333333333001E-2</v>
      </c>
    </row>
    <row r="331" spans="1:8">
      <c r="A331">
        <v>330</v>
      </c>
      <c r="B331" t="s">
        <v>20</v>
      </c>
      <c r="C331" t="str">
        <f>VLOOKUP(B331,'Ps strains + g.types'!$A$2:$C$20,3,FALSE)</f>
        <v>Ps1</v>
      </c>
      <c r="D331" t="s">
        <v>91</v>
      </c>
      <c r="E331">
        <v>20</v>
      </c>
      <c r="F331">
        <v>6</v>
      </c>
      <c r="G331" s="5">
        <v>0.51100000000000001</v>
      </c>
      <c r="H331" s="13">
        <f>G331-0.608333333333333</f>
        <v>-9.7333333333332939E-2</v>
      </c>
    </row>
    <row r="332" spans="1:8">
      <c r="A332">
        <v>331</v>
      </c>
      <c r="B332" t="s">
        <v>21</v>
      </c>
      <c r="C332" t="str">
        <f>VLOOKUP(B332,'Ps strains + g.types'!$A$2:$C$20,3,FALSE)</f>
        <v>Ps2</v>
      </c>
      <c r="D332" t="s">
        <v>91</v>
      </c>
      <c r="E332">
        <v>11</v>
      </c>
      <c r="F332">
        <v>4</v>
      </c>
      <c r="G332" s="5">
        <v>0.47799999999999998</v>
      </c>
      <c r="H332" s="13">
        <f>G332-0.667666666666667</f>
        <v>-0.18966666666666698</v>
      </c>
    </row>
    <row r="333" spans="1:8">
      <c r="A333">
        <v>332</v>
      </c>
      <c r="B333" t="s">
        <v>21</v>
      </c>
      <c r="C333" t="str">
        <f>VLOOKUP(B333,'Ps strains + g.types'!$A$2:$C$20,3,FALSE)</f>
        <v>Ps2</v>
      </c>
      <c r="D333" t="s">
        <v>91</v>
      </c>
      <c r="E333">
        <v>11</v>
      </c>
      <c r="F333">
        <v>5</v>
      </c>
      <c r="G333" s="5">
        <v>0.46100000000000002</v>
      </c>
      <c r="H333" s="13">
        <f>G333-0.667666666666667</f>
        <v>-0.20666666666666694</v>
      </c>
    </row>
    <row r="334" spans="1:8">
      <c r="A334">
        <v>333</v>
      </c>
      <c r="B334" t="s">
        <v>21</v>
      </c>
      <c r="C334" t="str">
        <f>VLOOKUP(B334,'Ps strains + g.types'!$A$2:$C$20,3,FALSE)</f>
        <v>Ps2</v>
      </c>
      <c r="D334" t="s">
        <v>91</v>
      </c>
      <c r="E334">
        <v>11</v>
      </c>
      <c r="F334">
        <v>6</v>
      </c>
      <c r="G334" s="5">
        <v>0.44500000000000001</v>
      </c>
      <c r="H334" s="13">
        <f>G334-0.667666666666667</f>
        <v>-0.22266666666666696</v>
      </c>
    </row>
    <row r="335" spans="1:8">
      <c r="A335">
        <v>334</v>
      </c>
      <c r="B335" t="s">
        <v>21</v>
      </c>
      <c r="C335" t="str">
        <f>VLOOKUP(B335,'Ps strains + g.types'!$A$2:$C$20,3,FALSE)</f>
        <v>Ps2</v>
      </c>
      <c r="D335" t="s">
        <v>91</v>
      </c>
      <c r="E335">
        <v>12</v>
      </c>
      <c r="F335">
        <v>4</v>
      </c>
      <c r="G335" s="5">
        <v>0.53800000000000003</v>
      </c>
      <c r="H335" s="13">
        <f>G335-0.686666666666667</f>
        <v>-0.14866666666666695</v>
      </c>
    </row>
    <row r="336" spans="1:8">
      <c r="A336">
        <v>335</v>
      </c>
      <c r="B336" t="s">
        <v>21</v>
      </c>
      <c r="C336" t="str">
        <f>VLOOKUP(B336,'Ps strains + g.types'!$A$2:$C$20,3,FALSE)</f>
        <v>Ps2</v>
      </c>
      <c r="D336" t="s">
        <v>91</v>
      </c>
      <c r="E336">
        <v>12</v>
      </c>
      <c r="F336">
        <v>5</v>
      </c>
      <c r="G336" s="5">
        <v>0.47299999999999998</v>
      </c>
      <c r="H336" s="13">
        <f>G336-0.686666666666667</f>
        <v>-0.213666666666667</v>
      </c>
    </row>
    <row r="337" spans="1:8">
      <c r="A337">
        <v>336</v>
      </c>
      <c r="B337" t="s">
        <v>21</v>
      </c>
      <c r="C337" t="str">
        <f>VLOOKUP(B337,'Ps strains + g.types'!$A$2:$C$20,3,FALSE)</f>
        <v>Ps2</v>
      </c>
      <c r="D337" t="s">
        <v>91</v>
      </c>
      <c r="E337">
        <v>12</v>
      </c>
      <c r="F337">
        <v>6</v>
      </c>
      <c r="G337" s="5">
        <v>0.55100000000000005</v>
      </c>
      <c r="H337" s="13">
        <f>G337-0.686666666666667</f>
        <v>-0.13566666666666694</v>
      </c>
    </row>
    <row r="338" spans="1:8">
      <c r="A338">
        <v>337</v>
      </c>
      <c r="B338" t="s">
        <v>21</v>
      </c>
      <c r="C338" t="str">
        <f>VLOOKUP(B338,'Ps strains + g.types'!$A$2:$C$20,3,FALSE)</f>
        <v>Ps2</v>
      </c>
      <c r="D338" t="s">
        <v>91</v>
      </c>
      <c r="E338">
        <v>13</v>
      </c>
      <c r="F338">
        <v>4</v>
      </c>
      <c r="G338" s="5">
        <v>0</v>
      </c>
      <c r="H338" s="13">
        <f>G338-0.613666666666667</f>
        <v>-0.61366666666666703</v>
      </c>
    </row>
    <row r="339" spans="1:8">
      <c r="A339">
        <v>338</v>
      </c>
      <c r="B339" t="s">
        <v>21</v>
      </c>
      <c r="C339" t="str">
        <f>VLOOKUP(B339,'Ps strains + g.types'!$A$2:$C$20,3,FALSE)</f>
        <v>Ps2</v>
      </c>
      <c r="D339" t="s">
        <v>91</v>
      </c>
      <c r="E339">
        <v>13</v>
      </c>
      <c r="F339">
        <v>5</v>
      </c>
      <c r="G339" s="5">
        <v>0</v>
      </c>
      <c r="H339" s="13">
        <f>G339-0.613666666666667</f>
        <v>-0.61366666666666703</v>
      </c>
    </row>
    <row r="340" spans="1:8">
      <c r="A340">
        <v>339</v>
      </c>
      <c r="B340" t="s">
        <v>21</v>
      </c>
      <c r="C340" t="str">
        <f>VLOOKUP(B340,'Ps strains + g.types'!$A$2:$C$20,3,FALSE)</f>
        <v>Ps2</v>
      </c>
      <c r="D340" t="s">
        <v>91</v>
      </c>
      <c r="E340">
        <v>13</v>
      </c>
      <c r="F340">
        <v>6</v>
      </c>
      <c r="G340" s="5">
        <v>0</v>
      </c>
      <c r="H340" s="13">
        <f>G340-0.613666666666667</f>
        <v>-0.61366666666666703</v>
      </c>
    </row>
    <row r="341" spans="1:8">
      <c r="A341">
        <v>340</v>
      </c>
      <c r="B341" t="s">
        <v>21</v>
      </c>
      <c r="C341" t="str">
        <f>VLOOKUP(B341,'Ps strains + g.types'!$A$2:$C$20,3,FALSE)</f>
        <v>Ps2</v>
      </c>
      <c r="D341" t="s">
        <v>91</v>
      </c>
      <c r="E341">
        <v>14</v>
      </c>
      <c r="F341">
        <v>4</v>
      </c>
      <c r="G341" s="5">
        <v>0.55000000000000004</v>
      </c>
      <c r="H341" s="13">
        <f>G341-0.565333333333333</f>
        <v>-1.5333333333332977E-2</v>
      </c>
    </row>
    <row r="342" spans="1:8">
      <c r="A342">
        <v>341</v>
      </c>
      <c r="B342" t="s">
        <v>21</v>
      </c>
      <c r="C342" t="str">
        <f>VLOOKUP(B342,'Ps strains + g.types'!$A$2:$C$20,3,FALSE)</f>
        <v>Ps2</v>
      </c>
      <c r="D342" t="s">
        <v>91</v>
      </c>
      <c r="E342">
        <v>14</v>
      </c>
      <c r="F342">
        <v>5</v>
      </c>
      <c r="G342" s="5">
        <v>0.57599999999999996</v>
      </c>
      <c r="H342" s="13">
        <f>G342-0.565333333333333</f>
        <v>1.0666666666666935E-2</v>
      </c>
    </row>
    <row r="343" spans="1:8">
      <c r="A343">
        <v>342</v>
      </c>
      <c r="B343" t="s">
        <v>21</v>
      </c>
      <c r="C343" t="str">
        <f>VLOOKUP(B343,'Ps strains + g.types'!$A$2:$C$20,3,FALSE)</f>
        <v>Ps2</v>
      </c>
      <c r="D343" t="s">
        <v>91</v>
      </c>
      <c r="E343">
        <v>14</v>
      </c>
      <c r="F343">
        <v>6</v>
      </c>
      <c r="G343" s="5">
        <v>0.6</v>
      </c>
      <c r="H343" s="13">
        <f>G343-0.565333333333333</f>
        <v>3.4666666666666957E-2</v>
      </c>
    </row>
    <row r="344" spans="1:8">
      <c r="A344">
        <v>343</v>
      </c>
      <c r="B344" t="s">
        <v>21</v>
      </c>
      <c r="C344" t="str">
        <f>VLOOKUP(B344,'Ps strains + g.types'!$A$2:$C$20,3,FALSE)</f>
        <v>Ps2</v>
      </c>
      <c r="D344" t="s">
        <v>91</v>
      </c>
      <c r="E344">
        <v>15</v>
      </c>
      <c r="F344">
        <v>4</v>
      </c>
      <c r="G344" s="5">
        <v>0</v>
      </c>
      <c r="H344" s="13">
        <f>G344-0.737666666666667</f>
        <v>-0.73766666666666703</v>
      </c>
    </row>
    <row r="345" spans="1:8">
      <c r="A345">
        <v>344</v>
      </c>
      <c r="B345" t="s">
        <v>21</v>
      </c>
      <c r="C345" t="str">
        <f>VLOOKUP(B345,'Ps strains + g.types'!$A$2:$C$20,3,FALSE)</f>
        <v>Ps2</v>
      </c>
      <c r="D345" t="s">
        <v>91</v>
      </c>
      <c r="E345">
        <v>15</v>
      </c>
      <c r="F345">
        <v>5</v>
      </c>
      <c r="G345" s="5">
        <v>0</v>
      </c>
      <c r="H345" s="13">
        <f>G345-0.737666666666667</f>
        <v>-0.73766666666666703</v>
      </c>
    </row>
    <row r="346" spans="1:8">
      <c r="A346">
        <v>345</v>
      </c>
      <c r="B346" t="s">
        <v>21</v>
      </c>
      <c r="C346" t="str">
        <f>VLOOKUP(B346,'Ps strains + g.types'!$A$2:$C$20,3,FALSE)</f>
        <v>Ps2</v>
      </c>
      <c r="D346" t="s">
        <v>91</v>
      </c>
      <c r="E346">
        <v>15</v>
      </c>
      <c r="F346">
        <v>6</v>
      </c>
      <c r="G346" s="5">
        <v>0</v>
      </c>
      <c r="H346" s="13">
        <f>G346-0.737666666666667</f>
        <v>-0.73766666666666703</v>
      </c>
    </row>
    <row r="347" spans="1:8">
      <c r="A347">
        <v>346</v>
      </c>
      <c r="B347" t="s">
        <v>21</v>
      </c>
      <c r="C347" t="str">
        <f>VLOOKUP(B347,'Ps strains + g.types'!$A$2:$C$20,3,FALSE)</f>
        <v>Ps2</v>
      </c>
      <c r="D347" t="s">
        <v>91</v>
      </c>
      <c r="E347">
        <v>16</v>
      </c>
      <c r="F347">
        <v>4</v>
      </c>
      <c r="G347" s="5">
        <v>0.36399999999999999</v>
      </c>
      <c r="H347" s="13">
        <f>G347-0.709</f>
        <v>-0.34499999999999997</v>
      </c>
    </row>
    <row r="348" spans="1:8">
      <c r="A348">
        <v>347</v>
      </c>
      <c r="B348" t="s">
        <v>21</v>
      </c>
      <c r="C348" t="str">
        <f>VLOOKUP(B348,'Ps strains + g.types'!$A$2:$C$20,3,FALSE)</f>
        <v>Ps2</v>
      </c>
      <c r="D348" t="s">
        <v>91</v>
      </c>
      <c r="E348">
        <v>16</v>
      </c>
      <c r="F348">
        <v>5</v>
      </c>
      <c r="G348" s="5">
        <v>0.30199999999999999</v>
      </c>
      <c r="H348" s="13">
        <f>G348-0.709</f>
        <v>-0.40699999999999997</v>
      </c>
    </row>
    <row r="349" spans="1:8">
      <c r="A349">
        <v>348</v>
      </c>
      <c r="B349" t="s">
        <v>21</v>
      </c>
      <c r="C349" t="str">
        <f>VLOOKUP(B349,'Ps strains + g.types'!$A$2:$C$20,3,FALSE)</f>
        <v>Ps2</v>
      </c>
      <c r="D349" t="s">
        <v>91</v>
      </c>
      <c r="E349">
        <v>16</v>
      </c>
      <c r="F349">
        <v>6</v>
      </c>
      <c r="G349" s="5">
        <v>0.35199999999999998</v>
      </c>
      <c r="H349" s="13">
        <f>G349-0.709</f>
        <v>-0.35699999999999998</v>
      </c>
    </row>
    <row r="350" spans="1:8">
      <c r="A350">
        <v>349</v>
      </c>
      <c r="B350" t="s">
        <v>21</v>
      </c>
      <c r="C350" t="str">
        <f>VLOOKUP(B350,'Ps strains + g.types'!$A$2:$C$20,3,FALSE)</f>
        <v>Ps2</v>
      </c>
      <c r="D350" t="s">
        <v>91</v>
      </c>
      <c r="E350">
        <v>17</v>
      </c>
      <c r="F350">
        <v>4</v>
      </c>
      <c r="G350" s="5">
        <v>0.42899999999999999</v>
      </c>
      <c r="H350" s="13">
        <f>G350-0.555</f>
        <v>-0.12600000000000006</v>
      </c>
    </row>
    <row r="351" spans="1:8">
      <c r="A351">
        <v>350</v>
      </c>
      <c r="B351" t="s">
        <v>21</v>
      </c>
      <c r="C351" t="str">
        <f>VLOOKUP(B351,'Ps strains + g.types'!$A$2:$C$20,3,FALSE)</f>
        <v>Ps2</v>
      </c>
      <c r="D351" t="s">
        <v>91</v>
      </c>
      <c r="E351">
        <v>17</v>
      </c>
      <c r="F351">
        <v>5</v>
      </c>
      <c r="G351" s="5">
        <v>0.40200000000000002</v>
      </c>
      <c r="H351" s="13">
        <f>G351-0.555</f>
        <v>-0.15300000000000002</v>
      </c>
    </row>
    <row r="352" spans="1:8">
      <c r="A352">
        <v>351</v>
      </c>
      <c r="B352" t="s">
        <v>21</v>
      </c>
      <c r="C352" t="str">
        <f>VLOOKUP(B352,'Ps strains + g.types'!$A$2:$C$20,3,FALSE)</f>
        <v>Ps2</v>
      </c>
      <c r="D352" t="s">
        <v>91</v>
      </c>
      <c r="E352">
        <v>17</v>
      </c>
      <c r="F352">
        <v>6</v>
      </c>
      <c r="G352" s="5">
        <v>0.41699999999999998</v>
      </c>
      <c r="H352" s="13">
        <f>G352-0.555</f>
        <v>-0.13800000000000007</v>
      </c>
    </row>
    <row r="353" spans="1:8">
      <c r="A353">
        <v>352</v>
      </c>
      <c r="B353" t="s">
        <v>21</v>
      </c>
      <c r="C353" t="str">
        <f>VLOOKUP(B353,'Ps strains + g.types'!$A$2:$C$20,3,FALSE)</f>
        <v>Ps2</v>
      </c>
      <c r="D353" t="s">
        <v>91</v>
      </c>
      <c r="E353">
        <v>18</v>
      </c>
      <c r="F353">
        <v>4</v>
      </c>
      <c r="G353" s="5">
        <v>0.48099999999999998</v>
      </c>
      <c r="H353" s="13">
        <f>G353-0.512666666666667</f>
        <v>-3.1666666666667065E-2</v>
      </c>
    </row>
    <row r="354" spans="1:8">
      <c r="A354">
        <v>353</v>
      </c>
      <c r="B354" t="s">
        <v>21</v>
      </c>
      <c r="C354" t="str">
        <f>VLOOKUP(B354,'Ps strains + g.types'!$A$2:$C$20,3,FALSE)</f>
        <v>Ps2</v>
      </c>
      <c r="D354" t="s">
        <v>91</v>
      </c>
      <c r="E354">
        <v>18</v>
      </c>
      <c r="F354">
        <v>5</v>
      </c>
      <c r="G354" s="5">
        <v>0.47099999999999997</v>
      </c>
      <c r="H354" s="13">
        <f>G354-0.512666666666667</f>
        <v>-4.1666666666667074E-2</v>
      </c>
    </row>
    <row r="355" spans="1:8">
      <c r="A355">
        <v>354</v>
      </c>
      <c r="B355" t="s">
        <v>21</v>
      </c>
      <c r="C355" t="str">
        <f>VLOOKUP(B355,'Ps strains + g.types'!$A$2:$C$20,3,FALSE)</f>
        <v>Ps2</v>
      </c>
      <c r="D355" t="s">
        <v>91</v>
      </c>
      <c r="E355">
        <v>18</v>
      </c>
      <c r="F355">
        <v>6</v>
      </c>
      <c r="G355" s="5">
        <v>0.41599999999999998</v>
      </c>
      <c r="H355" s="13">
        <f>G355-0.512666666666667</f>
        <v>-9.6666666666667067E-2</v>
      </c>
    </row>
    <row r="356" spans="1:8">
      <c r="A356">
        <v>355</v>
      </c>
      <c r="B356" t="s">
        <v>21</v>
      </c>
      <c r="C356" t="str">
        <f>VLOOKUP(B356,'Ps strains + g.types'!$A$2:$C$20,3,FALSE)</f>
        <v>Ps2</v>
      </c>
      <c r="D356" t="s">
        <v>91</v>
      </c>
      <c r="E356">
        <v>19</v>
      </c>
      <c r="F356">
        <v>4</v>
      </c>
      <c r="G356" s="5">
        <v>0.64800000000000002</v>
      </c>
      <c r="H356" s="13">
        <f>G356-0.728666666666667</f>
        <v>-8.0666666666666997E-2</v>
      </c>
    </row>
    <row r="357" spans="1:8">
      <c r="A357">
        <v>356</v>
      </c>
      <c r="B357" t="s">
        <v>21</v>
      </c>
      <c r="C357" t="str">
        <f>VLOOKUP(B357,'Ps strains + g.types'!$A$2:$C$20,3,FALSE)</f>
        <v>Ps2</v>
      </c>
      <c r="D357" t="s">
        <v>91</v>
      </c>
      <c r="E357">
        <v>19</v>
      </c>
      <c r="F357">
        <v>5</v>
      </c>
      <c r="G357" s="5">
        <v>0.47899999999999998</v>
      </c>
      <c r="H357" s="13">
        <f>G357-0.728666666666667</f>
        <v>-0.24966666666666704</v>
      </c>
    </row>
    <row r="358" spans="1:8">
      <c r="A358">
        <v>357</v>
      </c>
      <c r="B358" t="s">
        <v>21</v>
      </c>
      <c r="C358" t="str">
        <f>VLOOKUP(B358,'Ps strains + g.types'!$A$2:$C$20,3,FALSE)</f>
        <v>Ps2</v>
      </c>
      <c r="D358" t="s">
        <v>91</v>
      </c>
      <c r="E358">
        <v>19</v>
      </c>
      <c r="F358">
        <v>6</v>
      </c>
      <c r="G358" s="5">
        <v>0.17599999999999999</v>
      </c>
      <c r="H358" s="13">
        <f>G358-0.728666666666667</f>
        <v>-0.55266666666666708</v>
      </c>
    </row>
    <row r="359" spans="1:8">
      <c r="A359">
        <v>358</v>
      </c>
      <c r="B359" t="s">
        <v>21</v>
      </c>
      <c r="C359" t="str">
        <f>VLOOKUP(B359,'Ps strains + g.types'!$A$2:$C$20,3,FALSE)</f>
        <v>Ps2</v>
      </c>
      <c r="D359" t="s">
        <v>91</v>
      </c>
      <c r="E359">
        <v>20</v>
      </c>
      <c r="F359">
        <v>4</v>
      </c>
      <c r="G359" s="5">
        <v>0.71699999999999997</v>
      </c>
      <c r="H359" s="13">
        <f>G359-0.608333333333333</f>
        <v>0.10866666666666702</v>
      </c>
    </row>
    <row r="360" spans="1:8">
      <c r="A360">
        <v>359</v>
      </c>
      <c r="B360" t="s">
        <v>21</v>
      </c>
      <c r="C360" t="str">
        <f>VLOOKUP(B360,'Ps strains + g.types'!$A$2:$C$20,3,FALSE)</f>
        <v>Ps2</v>
      </c>
      <c r="D360" t="s">
        <v>91</v>
      </c>
      <c r="E360">
        <v>20</v>
      </c>
      <c r="F360">
        <v>5</v>
      </c>
      <c r="G360" s="5">
        <v>0.67200000000000004</v>
      </c>
      <c r="H360" s="13">
        <f>G360-0.608333333333333</f>
        <v>6.3666666666667093E-2</v>
      </c>
    </row>
    <row r="361" spans="1:8">
      <c r="A361">
        <v>360</v>
      </c>
      <c r="B361" t="s">
        <v>21</v>
      </c>
      <c r="C361" t="str">
        <f>VLOOKUP(B361,'Ps strains + g.types'!$A$2:$C$20,3,FALSE)</f>
        <v>Ps2</v>
      </c>
      <c r="D361" t="s">
        <v>91</v>
      </c>
      <c r="E361">
        <v>20</v>
      </c>
      <c r="F361">
        <v>6</v>
      </c>
      <c r="G361" s="5">
        <v>0.621</v>
      </c>
      <c r="H361" s="13">
        <f>G361-0.608333333333333</f>
        <v>1.2666666666667048E-2</v>
      </c>
    </row>
    <row r="362" spans="1:8">
      <c r="A362">
        <v>361</v>
      </c>
      <c r="B362" t="s">
        <v>22</v>
      </c>
      <c r="C362" t="str">
        <f>VLOOKUP(B362,'Ps strains + g.types'!$A$2:$C$20,3,FALSE)</f>
        <v>Ps2</v>
      </c>
      <c r="D362" t="s">
        <v>91</v>
      </c>
      <c r="E362">
        <v>11</v>
      </c>
      <c r="F362">
        <v>4</v>
      </c>
      <c r="G362" s="5">
        <v>0.56699999999999995</v>
      </c>
      <c r="H362" s="13">
        <f>G362-0.667666666666667</f>
        <v>-0.10066666666666702</v>
      </c>
    </row>
    <row r="363" spans="1:8">
      <c r="A363">
        <v>362</v>
      </c>
      <c r="B363" t="s">
        <v>22</v>
      </c>
      <c r="C363" t="str">
        <f>VLOOKUP(B363,'Ps strains + g.types'!$A$2:$C$20,3,FALSE)</f>
        <v>Ps2</v>
      </c>
      <c r="D363" t="s">
        <v>91</v>
      </c>
      <c r="E363">
        <v>11</v>
      </c>
      <c r="F363">
        <v>5</v>
      </c>
      <c r="G363" s="5">
        <v>0.38200000000000001</v>
      </c>
      <c r="H363" s="13">
        <f>G363-0.667666666666667</f>
        <v>-0.28566666666666696</v>
      </c>
    </row>
    <row r="364" spans="1:8">
      <c r="A364">
        <v>363</v>
      </c>
      <c r="B364" t="s">
        <v>22</v>
      </c>
      <c r="C364" t="str">
        <f>VLOOKUP(B364,'Ps strains + g.types'!$A$2:$C$20,3,FALSE)</f>
        <v>Ps2</v>
      </c>
      <c r="D364" t="s">
        <v>91</v>
      </c>
      <c r="E364">
        <v>11</v>
      </c>
      <c r="F364">
        <v>6</v>
      </c>
      <c r="G364" s="5">
        <v>0.48499999999999999</v>
      </c>
      <c r="H364" s="13">
        <f>G364-0.667666666666667</f>
        <v>-0.18266666666666698</v>
      </c>
    </row>
    <row r="365" spans="1:8">
      <c r="A365">
        <v>364</v>
      </c>
      <c r="B365" t="s">
        <v>22</v>
      </c>
      <c r="C365" t="str">
        <f>VLOOKUP(B365,'Ps strains + g.types'!$A$2:$C$20,3,FALSE)</f>
        <v>Ps2</v>
      </c>
      <c r="D365" t="s">
        <v>91</v>
      </c>
      <c r="E365">
        <v>12</v>
      </c>
      <c r="F365">
        <v>4</v>
      </c>
      <c r="G365" s="5">
        <v>0.53100000000000003</v>
      </c>
      <c r="H365" s="13">
        <f>G365-0.686666666666667</f>
        <v>-0.15566666666666695</v>
      </c>
    </row>
    <row r="366" spans="1:8">
      <c r="A366">
        <v>365</v>
      </c>
      <c r="B366" t="s">
        <v>22</v>
      </c>
      <c r="C366" t="str">
        <f>VLOOKUP(B366,'Ps strains + g.types'!$A$2:$C$20,3,FALSE)</f>
        <v>Ps2</v>
      </c>
      <c r="D366" t="s">
        <v>91</v>
      </c>
      <c r="E366">
        <v>12</v>
      </c>
      <c r="F366">
        <v>5</v>
      </c>
      <c r="G366" s="5">
        <v>0.45</v>
      </c>
      <c r="H366" s="13">
        <f>G366-0.686666666666667</f>
        <v>-0.23666666666666697</v>
      </c>
    </row>
    <row r="367" spans="1:8">
      <c r="A367">
        <v>366</v>
      </c>
      <c r="B367" t="s">
        <v>22</v>
      </c>
      <c r="C367" t="str">
        <f>VLOOKUP(B367,'Ps strains + g.types'!$A$2:$C$20,3,FALSE)</f>
        <v>Ps2</v>
      </c>
      <c r="D367" t="s">
        <v>91</v>
      </c>
      <c r="E367">
        <v>12</v>
      </c>
      <c r="F367">
        <v>6</v>
      </c>
      <c r="G367" s="5">
        <v>0.55100000000000005</v>
      </c>
      <c r="H367" s="13">
        <f>G367-0.686666666666667</f>
        <v>-0.13566666666666694</v>
      </c>
    </row>
    <row r="368" spans="1:8">
      <c r="A368">
        <v>367</v>
      </c>
      <c r="B368" t="s">
        <v>22</v>
      </c>
      <c r="C368" t="str">
        <f>VLOOKUP(B368,'Ps strains + g.types'!$A$2:$C$20,3,FALSE)</f>
        <v>Ps2</v>
      </c>
      <c r="D368" t="s">
        <v>91</v>
      </c>
      <c r="E368">
        <v>13</v>
      </c>
      <c r="F368">
        <v>4</v>
      </c>
      <c r="G368" s="5">
        <v>0</v>
      </c>
      <c r="H368" s="13">
        <f>G368-0.613666666666667</f>
        <v>-0.61366666666666703</v>
      </c>
    </row>
    <row r="369" spans="1:8">
      <c r="A369">
        <v>368</v>
      </c>
      <c r="B369" t="s">
        <v>22</v>
      </c>
      <c r="C369" t="str">
        <f>VLOOKUP(B369,'Ps strains + g.types'!$A$2:$C$20,3,FALSE)</f>
        <v>Ps2</v>
      </c>
      <c r="D369" t="s">
        <v>91</v>
      </c>
      <c r="E369">
        <v>13</v>
      </c>
      <c r="F369">
        <v>5</v>
      </c>
      <c r="G369" s="5">
        <v>0</v>
      </c>
      <c r="H369" s="13">
        <f>G369-0.613666666666667</f>
        <v>-0.61366666666666703</v>
      </c>
    </row>
    <row r="370" spans="1:8">
      <c r="A370">
        <v>369</v>
      </c>
      <c r="B370" t="s">
        <v>22</v>
      </c>
      <c r="C370" t="str">
        <f>VLOOKUP(B370,'Ps strains + g.types'!$A$2:$C$20,3,FALSE)</f>
        <v>Ps2</v>
      </c>
      <c r="D370" t="s">
        <v>91</v>
      </c>
      <c r="E370">
        <v>13</v>
      </c>
      <c r="F370">
        <v>6</v>
      </c>
      <c r="G370" s="5">
        <v>0</v>
      </c>
      <c r="H370" s="13">
        <f>G370-0.613666666666667</f>
        <v>-0.61366666666666703</v>
      </c>
    </row>
    <row r="371" spans="1:8">
      <c r="A371">
        <v>370</v>
      </c>
      <c r="B371" t="s">
        <v>22</v>
      </c>
      <c r="C371" t="str">
        <f>VLOOKUP(B371,'Ps strains + g.types'!$A$2:$C$20,3,FALSE)</f>
        <v>Ps2</v>
      </c>
      <c r="D371" t="s">
        <v>91</v>
      </c>
      <c r="E371">
        <v>14</v>
      </c>
      <c r="F371">
        <v>4</v>
      </c>
      <c r="G371" s="5">
        <v>0.55200000000000005</v>
      </c>
      <c r="H371" s="13">
        <f>G371-0.565333333333333</f>
        <v>-1.3333333333332975E-2</v>
      </c>
    </row>
    <row r="372" spans="1:8">
      <c r="A372">
        <v>371</v>
      </c>
      <c r="B372" t="s">
        <v>22</v>
      </c>
      <c r="C372" t="str">
        <f>VLOOKUP(B372,'Ps strains + g.types'!$A$2:$C$20,3,FALSE)</f>
        <v>Ps2</v>
      </c>
      <c r="D372" t="s">
        <v>91</v>
      </c>
      <c r="E372">
        <v>14</v>
      </c>
      <c r="F372">
        <v>5</v>
      </c>
      <c r="G372" s="5">
        <v>0.61699999999999999</v>
      </c>
      <c r="H372" s="13">
        <f>G372-0.565333333333333</f>
        <v>5.1666666666666972E-2</v>
      </c>
    </row>
    <row r="373" spans="1:8">
      <c r="A373">
        <v>372</v>
      </c>
      <c r="B373" t="s">
        <v>22</v>
      </c>
      <c r="C373" t="str">
        <f>VLOOKUP(B373,'Ps strains + g.types'!$A$2:$C$20,3,FALSE)</f>
        <v>Ps2</v>
      </c>
      <c r="D373" t="s">
        <v>91</v>
      </c>
      <c r="E373">
        <v>14</v>
      </c>
      <c r="F373">
        <v>6</v>
      </c>
      <c r="G373" s="5">
        <v>0.72299999999999998</v>
      </c>
      <c r="H373" s="13">
        <f>G373-0.565333333333333</f>
        <v>0.15766666666666695</v>
      </c>
    </row>
    <row r="374" spans="1:8">
      <c r="A374">
        <v>373</v>
      </c>
      <c r="B374" t="s">
        <v>22</v>
      </c>
      <c r="C374" t="str">
        <f>VLOOKUP(B374,'Ps strains + g.types'!$A$2:$C$20,3,FALSE)</f>
        <v>Ps2</v>
      </c>
      <c r="D374" t="s">
        <v>91</v>
      </c>
      <c r="E374">
        <v>15</v>
      </c>
      <c r="F374">
        <v>4</v>
      </c>
      <c r="G374" s="5">
        <v>0</v>
      </c>
      <c r="H374" s="13">
        <f>G374-0.737666666666667</f>
        <v>-0.73766666666666703</v>
      </c>
    </row>
    <row r="375" spans="1:8">
      <c r="A375">
        <v>374</v>
      </c>
      <c r="B375" t="s">
        <v>22</v>
      </c>
      <c r="C375" t="str">
        <f>VLOOKUP(B375,'Ps strains + g.types'!$A$2:$C$20,3,FALSE)</f>
        <v>Ps2</v>
      </c>
      <c r="D375" t="s">
        <v>91</v>
      </c>
      <c r="E375">
        <v>15</v>
      </c>
      <c r="F375">
        <v>5</v>
      </c>
      <c r="G375" s="5">
        <v>0</v>
      </c>
      <c r="H375" s="13">
        <f>G375-0.737666666666667</f>
        <v>-0.73766666666666703</v>
      </c>
    </row>
    <row r="376" spans="1:8">
      <c r="A376">
        <v>375</v>
      </c>
      <c r="B376" t="s">
        <v>22</v>
      </c>
      <c r="C376" t="str">
        <f>VLOOKUP(B376,'Ps strains + g.types'!$A$2:$C$20,3,FALSE)</f>
        <v>Ps2</v>
      </c>
      <c r="D376" t="s">
        <v>91</v>
      </c>
      <c r="E376">
        <v>15</v>
      </c>
      <c r="F376">
        <v>6</v>
      </c>
      <c r="G376" s="5">
        <v>0</v>
      </c>
      <c r="H376" s="13">
        <f>G376-0.737666666666667</f>
        <v>-0.73766666666666703</v>
      </c>
    </row>
    <row r="377" spans="1:8">
      <c r="A377">
        <v>376</v>
      </c>
      <c r="B377" t="s">
        <v>22</v>
      </c>
      <c r="C377" t="str">
        <f>VLOOKUP(B377,'Ps strains + g.types'!$A$2:$C$20,3,FALSE)</f>
        <v>Ps2</v>
      </c>
      <c r="D377" t="s">
        <v>91</v>
      </c>
      <c r="E377">
        <v>16</v>
      </c>
      <c r="F377">
        <v>4</v>
      </c>
      <c r="G377" s="5">
        <v>0.40300000000000002</v>
      </c>
      <c r="H377" s="13">
        <f>G377-0.709</f>
        <v>-0.30599999999999994</v>
      </c>
    </row>
    <row r="378" spans="1:8">
      <c r="A378">
        <v>377</v>
      </c>
      <c r="B378" t="s">
        <v>22</v>
      </c>
      <c r="C378" t="str">
        <f>VLOOKUP(B378,'Ps strains + g.types'!$A$2:$C$20,3,FALSE)</f>
        <v>Ps2</v>
      </c>
      <c r="D378" t="s">
        <v>91</v>
      </c>
      <c r="E378">
        <v>16</v>
      </c>
      <c r="F378">
        <v>5</v>
      </c>
      <c r="G378" s="5">
        <v>0.30199999999999999</v>
      </c>
      <c r="H378" s="13">
        <f>G378-0.709</f>
        <v>-0.40699999999999997</v>
      </c>
    </row>
    <row r="379" spans="1:8">
      <c r="A379">
        <v>378</v>
      </c>
      <c r="B379" t="s">
        <v>22</v>
      </c>
      <c r="C379" t="str">
        <f>VLOOKUP(B379,'Ps strains + g.types'!$A$2:$C$20,3,FALSE)</f>
        <v>Ps2</v>
      </c>
      <c r="D379" t="s">
        <v>91</v>
      </c>
      <c r="E379">
        <v>16</v>
      </c>
      <c r="F379">
        <v>6</v>
      </c>
      <c r="G379" s="5">
        <v>0.42099999999999999</v>
      </c>
      <c r="H379" s="13">
        <f>G379-0.709</f>
        <v>-0.28799999999999998</v>
      </c>
    </row>
    <row r="380" spans="1:8">
      <c r="A380">
        <v>379</v>
      </c>
      <c r="B380" t="s">
        <v>22</v>
      </c>
      <c r="C380" t="str">
        <f>VLOOKUP(B380,'Ps strains + g.types'!$A$2:$C$20,3,FALSE)</f>
        <v>Ps2</v>
      </c>
      <c r="D380" t="s">
        <v>91</v>
      </c>
      <c r="E380">
        <v>17</v>
      </c>
      <c r="F380">
        <v>4</v>
      </c>
      <c r="G380" s="5">
        <v>0.41799999999999998</v>
      </c>
      <c r="H380" s="13">
        <f>G380-0.555</f>
        <v>-0.13700000000000007</v>
      </c>
    </row>
    <row r="381" spans="1:8">
      <c r="A381">
        <v>380</v>
      </c>
      <c r="B381" t="s">
        <v>22</v>
      </c>
      <c r="C381" t="str">
        <f>VLOOKUP(B381,'Ps strains + g.types'!$A$2:$C$20,3,FALSE)</f>
        <v>Ps2</v>
      </c>
      <c r="D381" t="s">
        <v>91</v>
      </c>
      <c r="E381">
        <v>17</v>
      </c>
      <c r="F381">
        <v>5</v>
      </c>
      <c r="G381" s="5">
        <v>0.36799999999999999</v>
      </c>
      <c r="H381" s="13">
        <f>G381-0.555</f>
        <v>-0.18700000000000006</v>
      </c>
    </row>
    <row r="382" spans="1:8">
      <c r="A382">
        <v>381</v>
      </c>
      <c r="B382" t="s">
        <v>22</v>
      </c>
      <c r="C382" t="str">
        <f>VLOOKUP(B382,'Ps strains + g.types'!$A$2:$C$20,3,FALSE)</f>
        <v>Ps2</v>
      </c>
      <c r="D382" t="s">
        <v>91</v>
      </c>
      <c r="E382">
        <v>17</v>
      </c>
      <c r="F382">
        <v>6</v>
      </c>
      <c r="G382" s="5">
        <v>0.439</v>
      </c>
      <c r="H382" s="13">
        <f>G382-0.555</f>
        <v>-0.11600000000000005</v>
      </c>
    </row>
    <row r="383" spans="1:8">
      <c r="A383">
        <v>382</v>
      </c>
      <c r="B383" t="s">
        <v>22</v>
      </c>
      <c r="C383" t="str">
        <f>VLOOKUP(B383,'Ps strains + g.types'!$A$2:$C$20,3,FALSE)</f>
        <v>Ps2</v>
      </c>
      <c r="D383" t="s">
        <v>91</v>
      </c>
      <c r="E383">
        <v>18</v>
      </c>
      <c r="F383">
        <v>4</v>
      </c>
      <c r="G383" s="5">
        <v>0.56200000000000006</v>
      </c>
      <c r="H383" s="13">
        <f>G383-0.512666666666667</f>
        <v>4.9333333333333007E-2</v>
      </c>
    </row>
    <row r="384" spans="1:8">
      <c r="A384">
        <v>383</v>
      </c>
      <c r="B384" t="s">
        <v>22</v>
      </c>
      <c r="C384" t="str">
        <f>VLOOKUP(B384,'Ps strains + g.types'!$A$2:$C$20,3,FALSE)</f>
        <v>Ps2</v>
      </c>
      <c r="D384" t="s">
        <v>91</v>
      </c>
      <c r="E384">
        <v>18</v>
      </c>
      <c r="F384">
        <v>5</v>
      </c>
      <c r="G384" s="5">
        <v>0.46800000000000003</v>
      </c>
      <c r="H384" s="13">
        <f>G384-0.512666666666667</f>
        <v>-4.4666666666667021E-2</v>
      </c>
    </row>
    <row r="385" spans="1:8">
      <c r="A385">
        <v>384</v>
      </c>
      <c r="B385" t="s">
        <v>22</v>
      </c>
      <c r="C385" t="str">
        <f>VLOOKUP(B385,'Ps strains + g.types'!$A$2:$C$20,3,FALSE)</f>
        <v>Ps2</v>
      </c>
      <c r="D385" t="s">
        <v>91</v>
      </c>
      <c r="E385">
        <v>18</v>
      </c>
      <c r="F385">
        <v>6</v>
      </c>
      <c r="G385" s="5">
        <v>0.55700000000000005</v>
      </c>
      <c r="H385" s="13">
        <f>G385-0.512666666666667</f>
        <v>4.4333333333333003E-2</v>
      </c>
    </row>
    <row r="386" spans="1:8">
      <c r="A386">
        <v>385</v>
      </c>
      <c r="B386" t="s">
        <v>22</v>
      </c>
      <c r="C386" t="str">
        <f>VLOOKUP(B386,'Ps strains + g.types'!$A$2:$C$20,3,FALSE)</f>
        <v>Ps2</v>
      </c>
      <c r="D386" t="s">
        <v>91</v>
      </c>
      <c r="E386">
        <v>19</v>
      </c>
      <c r="F386">
        <v>4</v>
      </c>
      <c r="G386" s="5">
        <v>0.53600000000000003</v>
      </c>
      <c r="H386" s="13">
        <f>G386-0.728666666666667</f>
        <v>-0.19266666666666699</v>
      </c>
    </row>
    <row r="387" spans="1:8">
      <c r="A387">
        <v>386</v>
      </c>
      <c r="B387" t="s">
        <v>22</v>
      </c>
      <c r="C387" t="str">
        <f>VLOOKUP(B387,'Ps strains + g.types'!$A$2:$C$20,3,FALSE)</f>
        <v>Ps2</v>
      </c>
      <c r="D387" t="s">
        <v>91</v>
      </c>
      <c r="E387">
        <v>19</v>
      </c>
      <c r="F387">
        <v>5</v>
      </c>
      <c r="G387" s="5">
        <v>0.46300000000000002</v>
      </c>
      <c r="H387" s="13">
        <f>G387-0.728666666666667</f>
        <v>-0.265666666666667</v>
      </c>
    </row>
    <row r="388" spans="1:8">
      <c r="A388">
        <v>387</v>
      </c>
      <c r="B388" t="s">
        <v>22</v>
      </c>
      <c r="C388" t="str">
        <f>VLOOKUP(B388,'Ps strains + g.types'!$A$2:$C$20,3,FALSE)</f>
        <v>Ps2</v>
      </c>
      <c r="D388" t="s">
        <v>91</v>
      </c>
      <c r="E388">
        <v>19</v>
      </c>
      <c r="F388">
        <v>6</v>
      </c>
      <c r="G388" s="5">
        <v>0.47099999999999997</v>
      </c>
      <c r="H388" s="13">
        <f>G388-0.728666666666667</f>
        <v>-0.25766666666666704</v>
      </c>
    </row>
    <row r="389" spans="1:8">
      <c r="A389">
        <v>388</v>
      </c>
      <c r="B389" t="s">
        <v>22</v>
      </c>
      <c r="C389" t="str">
        <f>VLOOKUP(B389,'Ps strains + g.types'!$A$2:$C$20,3,FALSE)</f>
        <v>Ps2</v>
      </c>
      <c r="D389" t="s">
        <v>91</v>
      </c>
      <c r="E389">
        <v>20</v>
      </c>
      <c r="F389">
        <v>4</v>
      </c>
      <c r="G389" s="5">
        <v>0.51800000000000002</v>
      </c>
      <c r="H389" s="13">
        <f>G389-0.608333333333333</f>
        <v>-9.0333333333332932E-2</v>
      </c>
    </row>
    <row r="390" spans="1:8">
      <c r="A390">
        <v>389</v>
      </c>
      <c r="B390" t="s">
        <v>22</v>
      </c>
      <c r="C390" t="str">
        <f>VLOOKUP(B390,'Ps strains + g.types'!$A$2:$C$20,3,FALSE)</f>
        <v>Ps2</v>
      </c>
      <c r="D390" t="s">
        <v>91</v>
      </c>
      <c r="E390">
        <v>20</v>
      </c>
      <c r="F390">
        <v>5</v>
      </c>
      <c r="G390" s="5">
        <v>0.39700000000000002</v>
      </c>
      <c r="H390" s="13">
        <f>G390-0.608333333333333</f>
        <v>-0.21133333333333293</v>
      </c>
    </row>
    <row r="391" spans="1:8">
      <c r="A391">
        <v>390</v>
      </c>
      <c r="B391" t="s">
        <v>22</v>
      </c>
      <c r="C391" t="str">
        <f>VLOOKUP(B391,'Ps strains + g.types'!$A$2:$C$20,3,FALSE)</f>
        <v>Ps2</v>
      </c>
      <c r="D391" t="s">
        <v>91</v>
      </c>
      <c r="E391">
        <v>20</v>
      </c>
      <c r="F391">
        <v>6</v>
      </c>
      <c r="G391" s="5">
        <v>0.47399999999999998</v>
      </c>
      <c r="H391" s="13">
        <f>G391-0.608333333333333</f>
        <v>-0.13433333333333297</v>
      </c>
    </row>
    <row r="392" spans="1:8">
      <c r="A392">
        <v>391</v>
      </c>
      <c r="B392" t="s">
        <v>23</v>
      </c>
      <c r="C392" t="str">
        <f>VLOOKUP(B392,'Ps strains + g.types'!$A$2:$C$20,3,FALSE)</f>
        <v>Ps1</v>
      </c>
      <c r="D392" t="s">
        <v>91</v>
      </c>
      <c r="E392">
        <v>11</v>
      </c>
      <c r="F392">
        <v>4</v>
      </c>
      <c r="G392" s="5">
        <v>0.52400000000000002</v>
      </c>
      <c r="H392" s="13">
        <f>G392-0.667666666666667</f>
        <v>-0.14366666666666694</v>
      </c>
    </row>
    <row r="393" spans="1:8">
      <c r="A393">
        <v>392</v>
      </c>
      <c r="B393" t="s">
        <v>23</v>
      </c>
      <c r="C393" t="str">
        <f>VLOOKUP(B393,'Ps strains + g.types'!$A$2:$C$20,3,FALSE)</f>
        <v>Ps1</v>
      </c>
      <c r="D393" t="s">
        <v>91</v>
      </c>
      <c r="E393">
        <v>11</v>
      </c>
      <c r="F393">
        <v>5</v>
      </c>
      <c r="G393" s="5">
        <v>0.56100000000000005</v>
      </c>
      <c r="H393" s="13">
        <f>G393-0.667666666666667</f>
        <v>-0.10666666666666691</v>
      </c>
    </row>
    <row r="394" spans="1:8">
      <c r="A394">
        <v>393</v>
      </c>
      <c r="B394" t="s">
        <v>23</v>
      </c>
      <c r="C394" t="str">
        <f>VLOOKUP(B394,'Ps strains + g.types'!$A$2:$C$20,3,FALSE)</f>
        <v>Ps1</v>
      </c>
      <c r="D394" t="s">
        <v>91</v>
      </c>
      <c r="E394">
        <v>11</v>
      </c>
      <c r="F394">
        <v>6</v>
      </c>
      <c r="G394" s="5">
        <v>0.56799999999999995</v>
      </c>
      <c r="H394" s="13">
        <f>G394-0.667666666666667</f>
        <v>-9.9666666666667014E-2</v>
      </c>
    </row>
    <row r="395" spans="1:8">
      <c r="A395">
        <v>394</v>
      </c>
      <c r="B395" t="s">
        <v>23</v>
      </c>
      <c r="C395" t="str">
        <f>VLOOKUP(B395,'Ps strains + g.types'!$A$2:$C$20,3,FALSE)</f>
        <v>Ps1</v>
      </c>
      <c r="D395" t="s">
        <v>91</v>
      </c>
      <c r="E395">
        <v>12</v>
      </c>
      <c r="F395">
        <v>4</v>
      </c>
      <c r="G395" s="5">
        <v>0.53</v>
      </c>
      <c r="H395" s="13">
        <f>G395-0.686666666666667</f>
        <v>-0.15666666666666695</v>
      </c>
    </row>
    <row r="396" spans="1:8">
      <c r="A396">
        <v>395</v>
      </c>
      <c r="B396" t="s">
        <v>23</v>
      </c>
      <c r="C396" t="str">
        <f>VLOOKUP(B396,'Ps strains + g.types'!$A$2:$C$20,3,FALSE)</f>
        <v>Ps1</v>
      </c>
      <c r="D396" t="s">
        <v>91</v>
      </c>
      <c r="E396">
        <v>12</v>
      </c>
      <c r="F396">
        <v>5</v>
      </c>
      <c r="G396" s="5">
        <v>0.56499999999999995</v>
      </c>
      <c r="H396" s="13">
        <f>G396-0.686666666666667</f>
        <v>-0.12166666666666703</v>
      </c>
    </row>
    <row r="397" spans="1:8">
      <c r="A397">
        <v>396</v>
      </c>
      <c r="B397" t="s">
        <v>23</v>
      </c>
      <c r="C397" t="str">
        <f>VLOOKUP(B397,'Ps strains + g.types'!$A$2:$C$20,3,FALSE)</f>
        <v>Ps1</v>
      </c>
      <c r="D397" t="s">
        <v>91</v>
      </c>
      <c r="E397">
        <v>12</v>
      </c>
      <c r="F397">
        <v>6</v>
      </c>
      <c r="G397" s="5">
        <v>0.60499999999999998</v>
      </c>
      <c r="H397" s="13">
        <f>G397-0.686666666666667</f>
        <v>-8.1666666666666998E-2</v>
      </c>
    </row>
    <row r="398" spans="1:8">
      <c r="A398">
        <v>397</v>
      </c>
      <c r="B398" t="s">
        <v>23</v>
      </c>
      <c r="C398" t="str">
        <f>VLOOKUP(B398,'Ps strains + g.types'!$A$2:$C$20,3,FALSE)</f>
        <v>Ps1</v>
      </c>
      <c r="D398" t="s">
        <v>91</v>
      </c>
      <c r="E398">
        <v>13</v>
      </c>
      <c r="F398">
        <v>4</v>
      </c>
      <c r="G398" s="5">
        <v>0</v>
      </c>
      <c r="H398" s="13">
        <f>G398-0.613666666666667</f>
        <v>-0.61366666666666703</v>
      </c>
    </row>
    <row r="399" spans="1:8">
      <c r="A399">
        <v>398</v>
      </c>
      <c r="B399" t="s">
        <v>23</v>
      </c>
      <c r="C399" t="str">
        <f>VLOOKUP(B399,'Ps strains + g.types'!$A$2:$C$20,3,FALSE)</f>
        <v>Ps1</v>
      </c>
      <c r="D399" t="s">
        <v>91</v>
      </c>
      <c r="E399">
        <v>13</v>
      </c>
      <c r="F399">
        <v>5</v>
      </c>
      <c r="G399" s="5">
        <v>0.72</v>
      </c>
      <c r="H399" s="13">
        <f>G399-0.613666666666667</f>
        <v>0.10633333333333295</v>
      </c>
    </row>
    <row r="400" spans="1:8">
      <c r="A400">
        <v>399</v>
      </c>
      <c r="B400" t="s">
        <v>23</v>
      </c>
      <c r="C400" t="str">
        <f>VLOOKUP(B400,'Ps strains + g.types'!$A$2:$C$20,3,FALSE)</f>
        <v>Ps1</v>
      </c>
      <c r="D400" t="s">
        <v>91</v>
      </c>
      <c r="E400">
        <v>13</v>
      </c>
      <c r="F400">
        <v>6</v>
      </c>
      <c r="G400" s="5">
        <v>0.56599999999999995</v>
      </c>
      <c r="H400" s="13">
        <f>G400-0.613666666666667</f>
        <v>-4.7666666666667079E-2</v>
      </c>
    </row>
    <row r="401" spans="1:8">
      <c r="A401">
        <v>400</v>
      </c>
      <c r="B401" t="s">
        <v>23</v>
      </c>
      <c r="C401" t="str">
        <f>VLOOKUP(B401,'Ps strains + g.types'!$A$2:$C$20,3,FALSE)</f>
        <v>Ps1</v>
      </c>
      <c r="D401" t="s">
        <v>91</v>
      </c>
      <c r="E401">
        <v>14</v>
      </c>
      <c r="F401">
        <v>4</v>
      </c>
      <c r="G401" s="5">
        <v>0.72699999999999998</v>
      </c>
      <c r="H401" s="13">
        <f>G401-0.565333333333333</f>
        <v>0.16166666666666696</v>
      </c>
    </row>
    <row r="402" spans="1:8">
      <c r="A402">
        <v>401</v>
      </c>
      <c r="B402" t="s">
        <v>23</v>
      </c>
      <c r="C402" t="str">
        <f>VLOOKUP(B402,'Ps strains + g.types'!$A$2:$C$20,3,FALSE)</f>
        <v>Ps1</v>
      </c>
      <c r="D402" t="s">
        <v>91</v>
      </c>
      <c r="E402">
        <v>14</v>
      </c>
      <c r="F402">
        <v>5</v>
      </c>
      <c r="G402" s="5">
        <v>0.59299999999999997</v>
      </c>
      <c r="H402" s="13">
        <f>G402-0.565333333333333</f>
        <v>2.766666666666695E-2</v>
      </c>
    </row>
    <row r="403" spans="1:8">
      <c r="A403">
        <v>402</v>
      </c>
      <c r="B403" t="s">
        <v>23</v>
      </c>
      <c r="C403" t="str">
        <f>VLOOKUP(B403,'Ps strains + g.types'!$A$2:$C$20,3,FALSE)</f>
        <v>Ps1</v>
      </c>
      <c r="D403" t="s">
        <v>91</v>
      </c>
      <c r="E403">
        <v>14</v>
      </c>
      <c r="F403">
        <v>6</v>
      </c>
      <c r="G403" s="5">
        <v>0.75900000000000001</v>
      </c>
      <c r="H403" s="13">
        <f>G403-0.565333333333333</f>
        <v>0.19366666666666699</v>
      </c>
    </row>
    <row r="404" spans="1:8">
      <c r="A404">
        <v>403</v>
      </c>
      <c r="B404" t="s">
        <v>23</v>
      </c>
      <c r="C404" t="str">
        <f>VLOOKUP(B404,'Ps strains + g.types'!$A$2:$C$20,3,FALSE)</f>
        <v>Ps1</v>
      </c>
      <c r="D404" t="s">
        <v>91</v>
      </c>
      <c r="E404">
        <v>15</v>
      </c>
      <c r="F404">
        <v>4</v>
      </c>
      <c r="G404" s="5">
        <v>0</v>
      </c>
      <c r="H404" s="13">
        <f>G404-0.737666666666667</f>
        <v>-0.73766666666666703</v>
      </c>
    </row>
    <row r="405" spans="1:8">
      <c r="A405">
        <v>404</v>
      </c>
      <c r="B405" t="s">
        <v>23</v>
      </c>
      <c r="C405" t="str">
        <f>VLOOKUP(B405,'Ps strains + g.types'!$A$2:$C$20,3,FALSE)</f>
        <v>Ps1</v>
      </c>
      <c r="D405" t="s">
        <v>91</v>
      </c>
      <c r="E405">
        <v>15</v>
      </c>
      <c r="F405">
        <v>5</v>
      </c>
      <c r="G405" s="5">
        <v>0.64500000000000002</v>
      </c>
      <c r="H405" s="13">
        <f>G405-0.737666666666667</f>
        <v>-9.2666666666667008E-2</v>
      </c>
    </row>
    <row r="406" spans="1:8">
      <c r="A406">
        <v>405</v>
      </c>
      <c r="B406" t="s">
        <v>23</v>
      </c>
      <c r="C406" t="str">
        <f>VLOOKUP(B406,'Ps strains + g.types'!$A$2:$C$20,3,FALSE)</f>
        <v>Ps1</v>
      </c>
      <c r="D406" t="s">
        <v>91</v>
      </c>
      <c r="E406">
        <v>15</v>
      </c>
      <c r="F406">
        <v>6</v>
      </c>
      <c r="G406" s="5">
        <v>0.58099999999999996</v>
      </c>
      <c r="H406" s="13">
        <f>G406-0.737666666666667</f>
        <v>-0.15666666666666706</v>
      </c>
    </row>
    <row r="407" spans="1:8">
      <c r="A407">
        <v>406</v>
      </c>
      <c r="B407" t="s">
        <v>23</v>
      </c>
      <c r="C407" t="str">
        <f>VLOOKUP(B407,'Ps strains + g.types'!$A$2:$C$20,3,FALSE)</f>
        <v>Ps1</v>
      </c>
      <c r="D407" t="s">
        <v>91</v>
      </c>
      <c r="E407">
        <v>16</v>
      </c>
      <c r="F407">
        <v>4</v>
      </c>
      <c r="G407" s="5">
        <v>0.57399999999999995</v>
      </c>
      <c r="H407" s="13">
        <f>G407-0.709</f>
        <v>-0.13500000000000001</v>
      </c>
    </row>
    <row r="408" spans="1:8">
      <c r="A408">
        <v>407</v>
      </c>
      <c r="B408" t="s">
        <v>23</v>
      </c>
      <c r="C408" t="str">
        <f>VLOOKUP(B408,'Ps strains + g.types'!$A$2:$C$20,3,FALSE)</f>
        <v>Ps1</v>
      </c>
      <c r="D408" t="s">
        <v>91</v>
      </c>
      <c r="E408">
        <v>16</v>
      </c>
      <c r="F408">
        <v>5</v>
      </c>
      <c r="G408" s="5">
        <v>0.52800000000000002</v>
      </c>
      <c r="H408" s="13">
        <f>G408-0.709</f>
        <v>-0.18099999999999994</v>
      </c>
    </row>
    <row r="409" spans="1:8">
      <c r="A409">
        <v>408</v>
      </c>
      <c r="B409" t="s">
        <v>23</v>
      </c>
      <c r="C409" t="str">
        <f>VLOOKUP(B409,'Ps strains + g.types'!$A$2:$C$20,3,FALSE)</f>
        <v>Ps1</v>
      </c>
      <c r="D409" t="s">
        <v>91</v>
      </c>
      <c r="E409">
        <v>16</v>
      </c>
      <c r="F409">
        <v>6</v>
      </c>
      <c r="G409" s="5">
        <v>0.58299999999999996</v>
      </c>
      <c r="H409" s="13">
        <f>G409-0.709</f>
        <v>-0.126</v>
      </c>
    </row>
    <row r="410" spans="1:8">
      <c r="A410">
        <v>409</v>
      </c>
      <c r="B410" t="s">
        <v>23</v>
      </c>
      <c r="C410" t="str">
        <f>VLOOKUP(B410,'Ps strains + g.types'!$A$2:$C$20,3,FALSE)</f>
        <v>Ps1</v>
      </c>
      <c r="D410" t="s">
        <v>91</v>
      </c>
      <c r="E410">
        <v>17</v>
      </c>
      <c r="F410">
        <v>4</v>
      </c>
      <c r="G410" s="5">
        <v>0.48599999999999999</v>
      </c>
      <c r="H410" s="13">
        <f>G410-0.555</f>
        <v>-6.9000000000000061E-2</v>
      </c>
    </row>
    <row r="411" spans="1:8">
      <c r="A411">
        <v>410</v>
      </c>
      <c r="B411" t="s">
        <v>23</v>
      </c>
      <c r="C411" t="str">
        <f>VLOOKUP(B411,'Ps strains + g.types'!$A$2:$C$20,3,FALSE)</f>
        <v>Ps1</v>
      </c>
      <c r="D411" t="s">
        <v>91</v>
      </c>
      <c r="E411">
        <v>17</v>
      </c>
      <c r="F411">
        <v>5</v>
      </c>
      <c r="G411" s="5">
        <v>0.44800000000000001</v>
      </c>
      <c r="H411" s="13">
        <f>G411-0.555</f>
        <v>-0.10700000000000004</v>
      </c>
    </row>
    <row r="412" spans="1:8">
      <c r="A412">
        <v>411</v>
      </c>
      <c r="B412" t="s">
        <v>23</v>
      </c>
      <c r="C412" t="str">
        <f>VLOOKUP(B412,'Ps strains + g.types'!$A$2:$C$20,3,FALSE)</f>
        <v>Ps1</v>
      </c>
      <c r="D412" t="s">
        <v>91</v>
      </c>
      <c r="E412">
        <v>17</v>
      </c>
      <c r="F412">
        <v>6</v>
      </c>
      <c r="G412" s="5">
        <v>0.50700000000000001</v>
      </c>
      <c r="H412" s="13">
        <f>G412-0.555</f>
        <v>-4.8000000000000043E-2</v>
      </c>
    </row>
    <row r="413" spans="1:8">
      <c r="A413">
        <v>412</v>
      </c>
      <c r="B413" t="s">
        <v>23</v>
      </c>
      <c r="C413" t="str">
        <f>VLOOKUP(B413,'Ps strains + g.types'!$A$2:$C$20,3,FALSE)</f>
        <v>Ps1</v>
      </c>
      <c r="D413" t="s">
        <v>91</v>
      </c>
      <c r="E413">
        <v>18</v>
      </c>
      <c r="F413">
        <v>4</v>
      </c>
      <c r="G413" s="5">
        <v>0.66900000000000004</v>
      </c>
      <c r="H413" s="13">
        <f>G413-0.512666666666667</f>
        <v>0.15633333333333299</v>
      </c>
    </row>
    <row r="414" spans="1:8">
      <c r="A414">
        <v>413</v>
      </c>
      <c r="B414" t="s">
        <v>23</v>
      </c>
      <c r="C414" t="str">
        <f>VLOOKUP(B414,'Ps strains + g.types'!$A$2:$C$20,3,FALSE)</f>
        <v>Ps1</v>
      </c>
      <c r="D414" t="s">
        <v>91</v>
      </c>
      <c r="E414">
        <v>18</v>
      </c>
      <c r="F414">
        <v>5</v>
      </c>
      <c r="G414" s="5">
        <v>0.64600000000000002</v>
      </c>
      <c r="H414" s="13">
        <f>G414-0.512666666666667</f>
        <v>0.13333333333333297</v>
      </c>
    </row>
    <row r="415" spans="1:8">
      <c r="A415">
        <v>414</v>
      </c>
      <c r="B415" t="s">
        <v>23</v>
      </c>
      <c r="C415" t="str">
        <f>VLOOKUP(B415,'Ps strains + g.types'!$A$2:$C$20,3,FALSE)</f>
        <v>Ps1</v>
      </c>
      <c r="D415" t="s">
        <v>91</v>
      </c>
      <c r="E415">
        <v>18</v>
      </c>
      <c r="F415">
        <v>6</v>
      </c>
      <c r="G415" s="3">
        <v>1.026</v>
      </c>
      <c r="H415" s="13">
        <f>G415-0.512666666666667</f>
        <v>0.51333333333333298</v>
      </c>
    </row>
    <row r="416" spans="1:8">
      <c r="A416">
        <v>415</v>
      </c>
      <c r="B416" t="s">
        <v>23</v>
      </c>
      <c r="C416" t="str">
        <f>VLOOKUP(B416,'Ps strains + g.types'!$A$2:$C$20,3,FALSE)</f>
        <v>Ps1</v>
      </c>
      <c r="D416" t="s">
        <v>91</v>
      </c>
      <c r="E416">
        <v>19</v>
      </c>
      <c r="F416">
        <v>4</v>
      </c>
      <c r="G416" s="5">
        <v>0.628</v>
      </c>
      <c r="H416" s="13">
        <f>G416-0.728666666666667</f>
        <v>-0.10066666666666702</v>
      </c>
    </row>
    <row r="417" spans="1:8">
      <c r="A417">
        <v>416</v>
      </c>
      <c r="B417" t="s">
        <v>23</v>
      </c>
      <c r="C417" t="str">
        <f>VLOOKUP(B417,'Ps strains + g.types'!$A$2:$C$20,3,FALSE)</f>
        <v>Ps1</v>
      </c>
      <c r="D417" t="s">
        <v>91</v>
      </c>
      <c r="E417">
        <v>19</v>
      </c>
      <c r="F417">
        <v>5</v>
      </c>
      <c r="G417" s="5">
        <v>0.71599999999999997</v>
      </c>
      <c r="H417" s="13">
        <f>G417-0.728666666666667</f>
        <v>-1.2666666666667048E-2</v>
      </c>
    </row>
    <row r="418" spans="1:8">
      <c r="A418">
        <v>417</v>
      </c>
      <c r="B418" t="s">
        <v>23</v>
      </c>
      <c r="C418" t="str">
        <f>VLOOKUP(B418,'Ps strains + g.types'!$A$2:$C$20,3,FALSE)</f>
        <v>Ps1</v>
      </c>
      <c r="D418" t="s">
        <v>91</v>
      </c>
      <c r="E418">
        <v>19</v>
      </c>
      <c r="F418">
        <v>6</v>
      </c>
      <c r="G418" s="5">
        <v>0.71899999999999997</v>
      </c>
      <c r="H418" s="13">
        <f>G418-0.728666666666667</f>
        <v>-9.6666666666670453E-3</v>
      </c>
    </row>
    <row r="419" spans="1:8">
      <c r="A419">
        <v>418</v>
      </c>
      <c r="B419" t="s">
        <v>23</v>
      </c>
      <c r="C419" t="str">
        <f>VLOOKUP(B419,'Ps strains + g.types'!$A$2:$C$20,3,FALSE)</f>
        <v>Ps1</v>
      </c>
      <c r="D419" t="s">
        <v>91</v>
      </c>
      <c r="E419">
        <v>20</v>
      </c>
      <c r="F419">
        <v>4</v>
      </c>
      <c r="G419" s="5">
        <v>0.73</v>
      </c>
      <c r="H419" s="13">
        <f>G419-0.608333333333333</f>
        <v>0.12166666666666703</v>
      </c>
    </row>
    <row r="420" spans="1:8">
      <c r="A420">
        <v>419</v>
      </c>
      <c r="B420" t="s">
        <v>23</v>
      </c>
      <c r="C420" t="str">
        <f>VLOOKUP(B420,'Ps strains + g.types'!$A$2:$C$20,3,FALSE)</f>
        <v>Ps1</v>
      </c>
      <c r="D420" t="s">
        <v>91</v>
      </c>
      <c r="E420">
        <v>20</v>
      </c>
      <c r="F420">
        <v>5</v>
      </c>
      <c r="G420" s="5">
        <v>0.59899999999999998</v>
      </c>
      <c r="H420" s="13">
        <f>G420-0.608333333333333</f>
        <v>-9.3333333333329715E-3</v>
      </c>
    </row>
    <row r="421" spans="1:8">
      <c r="A421">
        <v>420</v>
      </c>
      <c r="B421" t="s">
        <v>23</v>
      </c>
      <c r="C421" t="str">
        <f>VLOOKUP(B421,'Ps strains + g.types'!$A$2:$C$20,3,FALSE)</f>
        <v>Ps1</v>
      </c>
      <c r="D421" t="s">
        <v>91</v>
      </c>
      <c r="E421">
        <v>20</v>
      </c>
      <c r="F421">
        <v>6</v>
      </c>
      <c r="G421" s="5">
        <v>0.61799999999999999</v>
      </c>
      <c r="H421" s="13">
        <f>G421-0.608333333333333</f>
        <v>9.6666666666670453E-3</v>
      </c>
    </row>
    <row r="422" spans="1:8">
      <c r="A422">
        <v>421</v>
      </c>
      <c r="B422" t="s">
        <v>24</v>
      </c>
      <c r="C422" t="str">
        <f>VLOOKUP(B422,'Ps strains + g.types'!$A$2:$C$20,3,FALSE)</f>
        <v>Ps2</v>
      </c>
      <c r="D422" t="s">
        <v>91</v>
      </c>
      <c r="E422">
        <v>11</v>
      </c>
      <c r="F422">
        <v>4</v>
      </c>
      <c r="G422" s="5">
        <v>0.42499999999999999</v>
      </c>
      <c r="H422" s="13">
        <f>G422-0.667666666666667</f>
        <v>-0.24266666666666697</v>
      </c>
    </row>
    <row r="423" spans="1:8">
      <c r="A423">
        <v>422</v>
      </c>
      <c r="B423" t="s">
        <v>24</v>
      </c>
      <c r="C423" t="str">
        <f>VLOOKUP(B423,'Ps strains + g.types'!$A$2:$C$20,3,FALSE)</f>
        <v>Ps2</v>
      </c>
      <c r="D423" t="s">
        <v>91</v>
      </c>
      <c r="E423">
        <v>11</v>
      </c>
      <c r="F423">
        <v>5</v>
      </c>
      <c r="G423" s="5">
        <v>0.42699999999999999</v>
      </c>
      <c r="H423" s="13">
        <f>G423-0.667666666666667</f>
        <v>-0.24066666666666697</v>
      </c>
    </row>
    <row r="424" spans="1:8">
      <c r="A424">
        <v>423</v>
      </c>
      <c r="B424" t="s">
        <v>24</v>
      </c>
      <c r="C424" t="str">
        <f>VLOOKUP(B424,'Ps strains + g.types'!$A$2:$C$20,3,FALSE)</f>
        <v>Ps2</v>
      </c>
      <c r="D424" t="s">
        <v>91</v>
      </c>
      <c r="E424">
        <v>11</v>
      </c>
      <c r="F424">
        <v>6</v>
      </c>
      <c r="G424" s="5">
        <v>0.35499999999999998</v>
      </c>
      <c r="H424" s="13">
        <f>G424-0.667666666666667</f>
        <v>-0.31266666666666698</v>
      </c>
    </row>
    <row r="425" spans="1:8">
      <c r="A425">
        <v>424</v>
      </c>
      <c r="B425" t="s">
        <v>24</v>
      </c>
      <c r="C425" t="str">
        <f>VLOOKUP(B425,'Ps strains + g.types'!$A$2:$C$20,3,FALSE)</f>
        <v>Ps2</v>
      </c>
      <c r="D425" t="s">
        <v>91</v>
      </c>
      <c r="E425">
        <v>12</v>
      </c>
      <c r="F425">
        <v>4</v>
      </c>
      <c r="G425" s="5">
        <v>0.23499999999999999</v>
      </c>
      <c r="H425" s="13">
        <f>G425-0.686666666666667</f>
        <v>-0.45166666666666699</v>
      </c>
    </row>
    <row r="426" spans="1:8">
      <c r="A426">
        <v>425</v>
      </c>
      <c r="B426" t="s">
        <v>24</v>
      </c>
      <c r="C426" t="str">
        <f>VLOOKUP(B426,'Ps strains + g.types'!$A$2:$C$20,3,FALSE)</f>
        <v>Ps2</v>
      </c>
      <c r="D426" t="s">
        <v>91</v>
      </c>
      <c r="E426">
        <v>12</v>
      </c>
      <c r="F426">
        <v>5</v>
      </c>
      <c r="G426" s="5">
        <v>0.47399999999999998</v>
      </c>
      <c r="H426" s="13">
        <f>G426-0.686666666666667</f>
        <v>-0.212666666666667</v>
      </c>
    </row>
    <row r="427" spans="1:8">
      <c r="A427">
        <v>426</v>
      </c>
      <c r="B427" t="s">
        <v>24</v>
      </c>
      <c r="C427" t="str">
        <f>VLOOKUP(B427,'Ps strains + g.types'!$A$2:$C$20,3,FALSE)</f>
        <v>Ps2</v>
      </c>
      <c r="D427" t="s">
        <v>91</v>
      </c>
      <c r="E427">
        <v>12</v>
      </c>
      <c r="F427">
        <v>6</v>
      </c>
      <c r="G427" s="5">
        <v>0.52100000000000002</v>
      </c>
      <c r="H427" s="13">
        <f>G427-0.686666666666667</f>
        <v>-0.16566666666666696</v>
      </c>
    </row>
    <row r="428" spans="1:8">
      <c r="A428">
        <v>427</v>
      </c>
      <c r="B428" t="s">
        <v>24</v>
      </c>
      <c r="C428" t="str">
        <f>VLOOKUP(B428,'Ps strains + g.types'!$A$2:$C$20,3,FALSE)</f>
        <v>Ps2</v>
      </c>
      <c r="D428" t="s">
        <v>91</v>
      </c>
      <c r="E428">
        <v>13</v>
      </c>
      <c r="F428">
        <v>4</v>
      </c>
      <c r="G428" s="5">
        <v>0</v>
      </c>
      <c r="H428" s="13">
        <f>G428-0.613666666666667</f>
        <v>-0.61366666666666703</v>
      </c>
    </row>
    <row r="429" spans="1:8">
      <c r="A429">
        <v>428</v>
      </c>
      <c r="B429" t="s">
        <v>24</v>
      </c>
      <c r="C429" t="str">
        <f>VLOOKUP(B429,'Ps strains + g.types'!$A$2:$C$20,3,FALSE)</f>
        <v>Ps2</v>
      </c>
      <c r="D429" t="s">
        <v>91</v>
      </c>
      <c r="E429">
        <v>13</v>
      </c>
      <c r="F429">
        <v>5</v>
      </c>
      <c r="G429" s="5">
        <v>0</v>
      </c>
      <c r="H429" s="13">
        <f>G429-0.613666666666667</f>
        <v>-0.61366666666666703</v>
      </c>
    </row>
    <row r="430" spans="1:8">
      <c r="A430">
        <v>429</v>
      </c>
      <c r="B430" t="s">
        <v>24</v>
      </c>
      <c r="C430" t="str">
        <f>VLOOKUP(B430,'Ps strains + g.types'!$A$2:$C$20,3,FALSE)</f>
        <v>Ps2</v>
      </c>
      <c r="D430" t="s">
        <v>91</v>
      </c>
      <c r="E430">
        <v>13</v>
      </c>
      <c r="F430">
        <v>6</v>
      </c>
      <c r="G430" s="5">
        <v>0</v>
      </c>
      <c r="H430" s="13">
        <f>G430-0.613666666666667</f>
        <v>-0.61366666666666703</v>
      </c>
    </row>
    <row r="431" spans="1:8">
      <c r="A431">
        <v>430</v>
      </c>
      <c r="B431" t="s">
        <v>24</v>
      </c>
      <c r="C431" t="str">
        <f>VLOOKUP(B431,'Ps strains + g.types'!$A$2:$C$20,3,FALSE)</f>
        <v>Ps2</v>
      </c>
      <c r="D431" t="s">
        <v>91</v>
      </c>
      <c r="E431">
        <v>14</v>
      </c>
      <c r="F431">
        <v>4</v>
      </c>
      <c r="G431" s="5">
        <v>0.40799999999999997</v>
      </c>
      <c r="H431" s="13">
        <f>G431-0.565333333333333</f>
        <v>-0.15733333333333305</v>
      </c>
    </row>
    <row r="432" spans="1:8">
      <c r="A432">
        <v>431</v>
      </c>
      <c r="B432" t="s">
        <v>24</v>
      </c>
      <c r="C432" t="str">
        <f>VLOOKUP(B432,'Ps strains + g.types'!$A$2:$C$20,3,FALSE)</f>
        <v>Ps2</v>
      </c>
      <c r="D432" t="s">
        <v>91</v>
      </c>
      <c r="E432">
        <v>14</v>
      </c>
      <c r="F432">
        <v>5</v>
      </c>
      <c r="G432" s="5">
        <v>0.439</v>
      </c>
      <c r="H432" s="13">
        <f>G432-0.565333333333333</f>
        <v>-0.12633333333333302</v>
      </c>
    </row>
    <row r="433" spans="1:8">
      <c r="A433">
        <v>432</v>
      </c>
      <c r="B433" t="s">
        <v>24</v>
      </c>
      <c r="C433" t="str">
        <f>VLOOKUP(B433,'Ps strains + g.types'!$A$2:$C$20,3,FALSE)</f>
        <v>Ps2</v>
      </c>
      <c r="D433" t="s">
        <v>91</v>
      </c>
      <c r="E433">
        <v>14</v>
      </c>
      <c r="F433">
        <v>6</v>
      </c>
      <c r="G433" s="5">
        <v>0.42899999999999999</v>
      </c>
      <c r="H433" s="13">
        <f>G433-0.565333333333333</f>
        <v>-0.13633333333333303</v>
      </c>
    </row>
    <row r="434" spans="1:8">
      <c r="A434">
        <v>433</v>
      </c>
      <c r="B434" t="s">
        <v>24</v>
      </c>
      <c r="C434" t="str">
        <f>VLOOKUP(B434,'Ps strains + g.types'!$A$2:$C$20,3,FALSE)</f>
        <v>Ps2</v>
      </c>
      <c r="D434" t="s">
        <v>91</v>
      </c>
      <c r="E434">
        <v>15</v>
      </c>
      <c r="F434">
        <v>4</v>
      </c>
      <c r="G434" s="5">
        <v>0</v>
      </c>
      <c r="H434" s="13">
        <f>G434-0.737666666666667</f>
        <v>-0.73766666666666703</v>
      </c>
    </row>
    <row r="435" spans="1:8">
      <c r="A435">
        <v>434</v>
      </c>
      <c r="B435" t="s">
        <v>24</v>
      </c>
      <c r="C435" t="str">
        <f>VLOOKUP(B435,'Ps strains + g.types'!$A$2:$C$20,3,FALSE)</f>
        <v>Ps2</v>
      </c>
      <c r="D435" t="s">
        <v>91</v>
      </c>
      <c r="E435">
        <v>15</v>
      </c>
      <c r="F435">
        <v>5</v>
      </c>
      <c r="G435" s="5">
        <v>0</v>
      </c>
      <c r="H435" s="13">
        <f>G435-0.737666666666667</f>
        <v>-0.73766666666666703</v>
      </c>
    </row>
    <row r="436" spans="1:8">
      <c r="A436">
        <v>435</v>
      </c>
      <c r="B436" t="s">
        <v>24</v>
      </c>
      <c r="C436" t="str">
        <f>VLOOKUP(B436,'Ps strains + g.types'!$A$2:$C$20,3,FALSE)</f>
        <v>Ps2</v>
      </c>
      <c r="D436" t="s">
        <v>91</v>
      </c>
      <c r="E436">
        <v>15</v>
      </c>
      <c r="F436">
        <v>6</v>
      </c>
      <c r="G436" s="5">
        <v>0</v>
      </c>
      <c r="H436" s="13">
        <f>G436-0.737666666666667</f>
        <v>-0.73766666666666703</v>
      </c>
    </row>
    <row r="437" spans="1:8">
      <c r="A437">
        <v>436</v>
      </c>
      <c r="B437" t="s">
        <v>24</v>
      </c>
      <c r="C437" t="str">
        <f>VLOOKUP(B437,'Ps strains + g.types'!$A$2:$C$20,3,FALSE)</f>
        <v>Ps2</v>
      </c>
      <c r="D437" t="s">
        <v>91</v>
      </c>
      <c r="E437">
        <v>16</v>
      </c>
      <c r="F437">
        <v>4</v>
      </c>
      <c r="G437" s="5">
        <v>0.38600000000000001</v>
      </c>
      <c r="H437" s="13">
        <f>G437-0.709</f>
        <v>-0.32299999999999995</v>
      </c>
    </row>
    <row r="438" spans="1:8">
      <c r="A438">
        <v>437</v>
      </c>
      <c r="B438" t="s">
        <v>24</v>
      </c>
      <c r="C438" t="str">
        <f>VLOOKUP(B438,'Ps strains + g.types'!$A$2:$C$20,3,FALSE)</f>
        <v>Ps2</v>
      </c>
      <c r="D438" t="s">
        <v>91</v>
      </c>
      <c r="E438">
        <v>16</v>
      </c>
      <c r="F438">
        <v>5</v>
      </c>
      <c r="G438" s="5">
        <v>0.443</v>
      </c>
      <c r="H438" s="13">
        <f>G438-0.709</f>
        <v>-0.26599999999999996</v>
      </c>
    </row>
    <row r="439" spans="1:8">
      <c r="A439">
        <v>438</v>
      </c>
      <c r="B439" t="s">
        <v>24</v>
      </c>
      <c r="C439" t="str">
        <f>VLOOKUP(B439,'Ps strains + g.types'!$A$2:$C$20,3,FALSE)</f>
        <v>Ps2</v>
      </c>
      <c r="D439" t="s">
        <v>91</v>
      </c>
      <c r="E439">
        <v>16</v>
      </c>
      <c r="F439">
        <v>6</v>
      </c>
      <c r="G439" s="5">
        <v>0.42199999999999999</v>
      </c>
      <c r="H439" s="13">
        <f>G439-0.709</f>
        <v>-0.28699999999999998</v>
      </c>
    </row>
    <row r="440" spans="1:8">
      <c r="A440">
        <v>439</v>
      </c>
      <c r="B440" t="s">
        <v>24</v>
      </c>
      <c r="C440" t="str">
        <f>VLOOKUP(B440,'Ps strains + g.types'!$A$2:$C$20,3,FALSE)</f>
        <v>Ps2</v>
      </c>
      <c r="D440" t="s">
        <v>91</v>
      </c>
      <c r="E440">
        <v>17</v>
      </c>
      <c r="F440">
        <v>4</v>
      </c>
      <c r="G440" s="5">
        <v>0.41299999999999998</v>
      </c>
      <c r="H440" s="13">
        <f>G440-0.555</f>
        <v>-0.14200000000000007</v>
      </c>
    </row>
    <row r="441" spans="1:8">
      <c r="A441">
        <v>440</v>
      </c>
      <c r="B441" t="s">
        <v>24</v>
      </c>
      <c r="C441" t="str">
        <f>VLOOKUP(B441,'Ps strains + g.types'!$A$2:$C$20,3,FALSE)</f>
        <v>Ps2</v>
      </c>
      <c r="D441" t="s">
        <v>91</v>
      </c>
      <c r="E441">
        <v>17</v>
      </c>
      <c r="F441">
        <v>5</v>
      </c>
      <c r="G441" s="5">
        <v>0.50700000000000001</v>
      </c>
      <c r="H441" s="13">
        <f>G441-0.555</f>
        <v>-4.8000000000000043E-2</v>
      </c>
    </row>
    <row r="442" spans="1:8">
      <c r="A442">
        <v>441</v>
      </c>
      <c r="B442" t="s">
        <v>24</v>
      </c>
      <c r="C442" t="str">
        <f>VLOOKUP(B442,'Ps strains + g.types'!$A$2:$C$20,3,FALSE)</f>
        <v>Ps2</v>
      </c>
      <c r="D442" t="s">
        <v>91</v>
      </c>
      <c r="E442">
        <v>17</v>
      </c>
      <c r="F442">
        <v>6</v>
      </c>
      <c r="G442" s="5">
        <v>0.40300000000000002</v>
      </c>
      <c r="H442" s="13">
        <f>G442-0.555</f>
        <v>-0.15200000000000002</v>
      </c>
    </row>
    <row r="443" spans="1:8">
      <c r="A443">
        <v>442</v>
      </c>
      <c r="B443" t="s">
        <v>24</v>
      </c>
      <c r="C443" t="str">
        <f>VLOOKUP(B443,'Ps strains + g.types'!$A$2:$C$20,3,FALSE)</f>
        <v>Ps2</v>
      </c>
      <c r="D443" t="s">
        <v>91</v>
      </c>
      <c r="E443">
        <v>18</v>
      </c>
      <c r="F443">
        <v>4</v>
      </c>
      <c r="G443" s="5">
        <v>0.44800000000000001</v>
      </c>
      <c r="H443" s="13">
        <f>G443-0.512666666666667</f>
        <v>-6.4666666666667039E-2</v>
      </c>
    </row>
    <row r="444" spans="1:8">
      <c r="A444">
        <v>443</v>
      </c>
      <c r="B444" t="s">
        <v>24</v>
      </c>
      <c r="C444" t="str">
        <f>VLOOKUP(B444,'Ps strains + g.types'!$A$2:$C$20,3,FALSE)</f>
        <v>Ps2</v>
      </c>
      <c r="D444" t="s">
        <v>91</v>
      </c>
      <c r="E444">
        <v>18</v>
      </c>
      <c r="F444">
        <v>5</v>
      </c>
      <c r="G444" s="5">
        <v>0.504</v>
      </c>
      <c r="H444" s="13">
        <f>G444-0.512666666666667</f>
        <v>-8.6666666666670444E-3</v>
      </c>
    </row>
    <row r="445" spans="1:8">
      <c r="A445">
        <v>444</v>
      </c>
      <c r="B445" t="s">
        <v>24</v>
      </c>
      <c r="C445" t="str">
        <f>VLOOKUP(B445,'Ps strains + g.types'!$A$2:$C$20,3,FALSE)</f>
        <v>Ps2</v>
      </c>
      <c r="D445" t="s">
        <v>91</v>
      </c>
      <c r="E445">
        <v>18</v>
      </c>
      <c r="F445">
        <v>6</v>
      </c>
      <c r="G445" s="5">
        <v>0.47699999999999998</v>
      </c>
      <c r="H445" s="13">
        <f>G445-0.512666666666667</f>
        <v>-3.5666666666667068E-2</v>
      </c>
    </row>
    <row r="446" spans="1:8">
      <c r="A446">
        <v>445</v>
      </c>
      <c r="B446" t="s">
        <v>24</v>
      </c>
      <c r="C446" t="str">
        <f>VLOOKUP(B446,'Ps strains + g.types'!$A$2:$C$20,3,FALSE)</f>
        <v>Ps2</v>
      </c>
      <c r="D446" t="s">
        <v>91</v>
      </c>
      <c r="E446">
        <v>19</v>
      </c>
      <c r="F446">
        <v>4</v>
      </c>
      <c r="G446" s="5">
        <v>0.626</v>
      </c>
      <c r="H446" s="13">
        <f>G446-0.728666666666667</f>
        <v>-0.10266666666666702</v>
      </c>
    </row>
    <row r="447" spans="1:8">
      <c r="A447">
        <v>446</v>
      </c>
      <c r="B447" t="s">
        <v>24</v>
      </c>
      <c r="C447" t="str">
        <f>VLOOKUP(B447,'Ps strains + g.types'!$A$2:$C$20,3,FALSE)</f>
        <v>Ps2</v>
      </c>
      <c r="D447" t="s">
        <v>91</v>
      </c>
      <c r="E447">
        <v>19</v>
      </c>
      <c r="F447">
        <v>5</v>
      </c>
      <c r="G447" s="5">
        <v>0.46</v>
      </c>
      <c r="H447" s="13">
        <f>G447-0.728666666666667</f>
        <v>-0.268666666666667</v>
      </c>
    </row>
    <row r="448" spans="1:8">
      <c r="A448">
        <v>447</v>
      </c>
      <c r="B448" t="s">
        <v>24</v>
      </c>
      <c r="C448" t="str">
        <f>VLOOKUP(B448,'Ps strains + g.types'!$A$2:$C$20,3,FALSE)</f>
        <v>Ps2</v>
      </c>
      <c r="D448" t="s">
        <v>91</v>
      </c>
      <c r="E448">
        <v>19</v>
      </c>
      <c r="F448">
        <v>6</v>
      </c>
      <c r="G448" s="5">
        <v>0.35299999999999998</v>
      </c>
      <c r="H448" s="13">
        <f>G448-0.728666666666667</f>
        <v>-0.37566666666666704</v>
      </c>
    </row>
    <row r="449" spans="1:8">
      <c r="A449">
        <v>448</v>
      </c>
      <c r="B449" t="s">
        <v>24</v>
      </c>
      <c r="C449" t="str">
        <f>VLOOKUP(B449,'Ps strains + g.types'!$A$2:$C$20,3,FALSE)</f>
        <v>Ps2</v>
      </c>
      <c r="D449" t="s">
        <v>91</v>
      </c>
      <c r="E449">
        <v>20</v>
      </c>
      <c r="F449">
        <v>4</v>
      </c>
      <c r="G449" s="5">
        <v>0.46</v>
      </c>
      <c r="H449" s="13">
        <f>G449-0.608333333333333</f>
        <v>-0.14833333333333293</v>
      </c>
    </row>
    <row r="450" spans="1:8">
      <c r="A450">
        <v>449</v>
      </c>
      <c r="B450" t="s">
        <v>24</v>
      </c>
      <c r="C450" t="str">
        <f>VLOOKUP(B450,'Ps strains + g.types'!$A$2:$C$20,3,FALSE)</f>
        <v>Ps2</v>
      </c>
      <c r="D450" t="s">
        <v>91</v>
      </c>
      <c r="E450">
        <v>20</v>
      </c>
      <c r="F450">
        <v>5</v>
      </c>
      <c r="G450" s="5">
        <v>0.46200000000000002</v>
      </c>
      <c r="H450" s="13">
        <f>G450-0.608333333333333</f>
        <v>-0.14633333333333293</v>
      </c>
    </row>
    <row r="451" spans="1:8">
      <c r="A451">
        <v>450</v>
      </c>
      <c r="B451" t="s">
        <v>24</v>
      </c>
      <c r="C451" t="str">
        <f>VLOOKUP(B451,'Ps strains + g.types'!$A$2:$C$20,3,FALSE)</f>
        <v>Ps2</v>
      </c>
      <c r="D451" t="s">
        <v>91</v>
      </c>
      <c r="E451">
        <v>20</v>
      </c>
      <c r="F451">
        <v>6</v>
      </c>
      <c r="G451" s="5">
        <v>0.442</v>
      </c>
      <c r="H451" s="13">
        <f>G451-0.608333333333333</f>
        <v>-0.16633333333333294</v>
      </c>
    </row>
    <row r="452" spans="1:8">
      <c r="A452">
        <v>451</v>
      </c>
      <c r="B452" t="s">
        <v>25</v>
      </c>
      <c r="C452" t="str">
        <f>VLOOKUP(B452,'Ps strains + g.types'!$A$2:$C$20,3,FALSE)</f>
        <v>Ps1</v>
      </c>
      <c r="D452" t="s">
        <v>91</v>
      </c>
      <c r="E452">
        <v>11</v>
      </c>
      <c r="F452">
        <v>4</v>
      </c>
      <c r="G452" s="5">
        <v>0.34899999999999998</v>
      </c>
      <c r="H452" s="13">
        <f>G452-0.667666666666667</f>
        <v>-0.31866666666666699</v>
      </c>
    </row>
    <row r="453" spans="1:8">
      <c r="A453">
        <v>452</v>
      </c>
      <c r="B453" t="s">
        <v>25</v>
      </c>
      <c r="C453" t="str">
        <f>VLOOKUP(B453,'Ps strains + g.types'!$A$2:$C$20,3,FALSE)</f>
        <v>Ps1</v>
      </c>
      <c r="D453" t="s">
        <v>91</v>
      </c>
      <c r="E453">
        <v>11</v>
      </c>
      <c r="F453">
        <v>5</v>
      </c>
      <c r="G453" s="5">
        <v>0.50900000000000001</v>
      </c>
      <c r="H453" s="13">
        <f>G453-0.667666666666667</f>
        <v>-0.15866666666666696</v>
      </c>
    </row>
    <row r="454" spans="1:8">
      <c r="A454">
        <v>453</v>
      </c>
      <c r="B454" t="s">
        <v>25</v>
      </c>
      <c r="C454" t="str">
        <f>VLOOKUP(B454,'Ps strains + g.types'!$A$2:$C$20,3,FALSE)</f>
        <v>Ps1</v>
      </c>
      <c r="D454" t="s">
        <v>91</v>
      </c>
      <c r="E454">
        <v>11</v>
      </c>
      <c r="F454">
        <v>6</v>
      </c>
      <c r="G454" s="5">
        <v>0.375</v>
      </c>
      <c r="H454" s="13">
        <f>G454-0.667666666666667</f>
        <v>-0.29266666666666696</v>
      </c>
    </row>
    <row r="455" spans="1:8">
      <c r="A455">
        <v>454</v>
      </c>
      <c r="B455" t="s">
        <v>25</v>
      </c>
      <c r="C455" t="str">
        <f>VLOOKUP(B455,'Ps strains + g.types'!$A$2:$C$20,3,FALSE)</f>
        <v>Ps1</v>
      </c>
      <c r="D455" t="s">
        <v>91</v>
      </c>
      <c r="E455">
        <v>12</v>
      </c>
      <c r="F455">
        <v>4</v>
      </c>
      <c r="G455" s="5">
        <v>0.53400000000000003</v>
      </c>
      <c r="H455" s="13">
        <f>G455-0.686666666666667</f>
        <v>-0.15266666666666695</v>
      </c>
    </row>
    <row r="456" spans="1:8">
      <c r="A456">
        <v>455</v>
      </c>
      <c r="B456" t="s">
        <v>25</v>
      </c>
      <c r="C456" t="str">
        <f>VLOOKUP(B456,'Ps strains + g.types'!$A$2:$C$20,3,FALSE)</f>
        <v>Ps1</v>
      </c>
      <c r="D456" t="s">
        <v>91</v>
      </c>
      <c r="E456">
        <v>12</v>
      </c>
      <c r="F456">
        <v>5</v>
      </c>
      <c r="G456" s="5">
        <v>0.60199999999999998</v>
      </c>
      <c r="H456" s="13">
        <f>G456-0.686666666666667</f>
        <v>-8.4666666666667001E-2</v>
      </c>
    </row>
    <row r="457" spans="1:8">
      <c r="A457">
        <v>456</v>
      </c>
      <c r="B457" t="s">
        <v>25</v>
      </c>
      <c r="C457" t="str">
        <f>VLOOKUP(B457,'Ps strains + g.types'!$A$2:$C$20,3,FALSE)</f>
        <v>Ps1</v>
      </c>
      <c r="D457" t="s">
        <v>91</v>
      </c>
      <c r="E457">
        <v>12</v>
      </c>
      <c r="F457">
        <v>6</v>
      </c>
      <c r="G457" s="5">
        <v>0.5</v>
      </c>
      <c r="H457" s="13">
        <f>G457-0.686666666666667</f>
        <v>-0.18666666666666698</v>
      </c>
    </row>
    <row r="458" spans="1:8">
      <c r="A458">
        <v>457</v>
      </c>
      <c r="B458" t="s">
        <v>25</v>
      </c>
      <c r="C458" t="str">
        <f>VLOOKUP(B458,'Ps strains + g.types'!$A$2:$C$20,3,FALSE)</f>
        <v>Ps1</v>
      </c>
      <c r="D458" t="s">
        <v>91</v>
      </c>
      <c r="E458">
        <v>13</v>
      </c>
      <c r="F458">
        <v>4</v>
      </c>
      <c r="G458" s="5">
        <v>0</v>
      </c>
      <c r="H458" s="13">
        <f>G458-0.613666666666667</f>
        <v>-0.61366666666666703</v>
      </c>
    </row>
    <row r="459" spans="1:8">
      <c r="A459">
        <v>458</v>
      </c>
      <c r="B459" t="s">
        <v>25</v>
      </c>
      <c r="C459" t="str">
        <f>VLOOKUP(B459,'Ps strains + g.types'!$A$2:$C$20,3,FALSE)</f>
        <v>Ps1</v>
      </c>
      <c r="D459" t="s">
        <v>91</v>
      </c>
      <c r="E459">
        <v>13</v>
      </c>
      <c r="F459">
        <v>5</v>
      </c>
      <c r="G459" s="5">
        <v>0</v>
      </c>
      <c r="H459" s="13">
        <f>G459-0.613666666666667</f>
        <v>-0.61366666666666703</v>
      </c>
    </row>
    <row r="460" spans="1:8">
      <c r="A460">
        <v>459</v>
      </c>
      <c r="B460" t="s">
        <v>25</v>
      </c>
      <c r="C460" t="str">
        <f>VLOOKUP(B460,'Ps strains + g.types'!$A$2:$C$20,3,FALSE)</f>
        <v>Ps1</v>
      </c>
      <c r="D460" t="s">
        <v>91</v>
      </c>
      <c r="E460">
        <v>13</v>
      </c>
      <c r="F460">
        <v>6</v>
      </c>
      <c r="G460" s="5">
        <v>0</v>
      </c>
      <c r="H460" s="13">
        <f>G460-0.613666666666667</f>
        <v>-0.61366666666666703</v>
      </c>
    </row>
    <row r="461" spans="1:8">
      <c r="A461">
        <v>460</v>
      </c>
      <c r="B461" t="s">
        <v>25</v>
      </c>
      <c r="C461" t="str">
        <f>VLOOKUP(B461,'Ps strains + g.types'!$A$2:$C$20,3,FALSE)</f>
        <v>Ps1</v>
      </c>
      <c r="D461" t="s">
        <v>91</v>
      </c>
      <c r="E461">
        <v>14</v>
      </c>
      <c r="F461">
        <v>4</v>
      </c>
      <c r="G461" s="5">
        <v>0.47899999999999998</v>
      </c>
      <c r="H461" s="13">
        <f>G461-0.565333333333333</f>
        <v>-8.633333333333304E-2</v>
      </c>
    </row>
    <row r="462" spans="1:8">
      <c r="A462">
        <v>461</v>
      </c>
      <c r="B462" t="s">
        <v>25</v>
      </c>
      <c r="C462" t="str">
        <f>VLOOKUP(B462,'Ps strains + g.types'!$A$2:$C$20,3,FALSE)</f>
        <v>Ps1</v>
      </c>
      <c r="D462" t="s">
        <v>91</v>
      </c>
      <c r="E462">
        <v>14</v>
      </c>
      <c r="F462">
        <v>5</v>
      </c>
      <c r="G462" s="5">
        <v>0.56100000000000005</v>
      </c>
      <c r="H462" s="13">
        <f>G462-0.565333333333333</f>
        <v>-4.3333333333329671E-3</v>
      </c>
    </row>
    <row r="463" spans="1:8">
      <c r="A463">
        <v>462</v>
      </c>
      <c r="B463" t="s">
        <v>25</v>
      </c>
      <c r="C463" t="str">
        <f>VLOOKUP(B463,'Ps strains + g.types'!$A$2:$C$20,3,FALSE)</f>
        <v>Ps1</v>
      </c>
      <c r="D463" t="s">
        <v>91</v>
      </c>
      <c r="E463">
        <v>14</v>
      </c>
      <c r="F463">
        <v>6</v>
      </c>
      <c r="G463" s="5">
        <v>0.60899999999999999</v>
      </c>
      <c r="H463" s="13">
        <f>G463-0.565333333333333</f>
        <v>4.3666666666666965E-2</v>
      </c>
    </row>
    <row r="464" spans="1:8">
      <c r="A464">
        <v>463</v>
      </c>
      <c r="B464" t="s">
        <v>25</v>
      </c>
      <c r="C464" t="str">
        <f>VLOOKUP(B464,'Ps strains + g.types'!$A$2:$C$20,3,FALSE)</f>
        <v>Ps1</v>
      </c>
      <c r="D464" t="s">
        <v>91</v>
      </c>
      <c r="E464">
        <v>15</v>
      </c>
      <c r="F464">
        <v>4</v>
      </c>
      <c r="G464" s="5">
        <v>0</v>
      </c>
      <c r="H464" s="13">
        <f>G464-0.737666666666667</f>
        <v>-0.73766666666666703</v>
      </c>
    </row>
    <row r="465" spans="1:8">
      <c r="A465">
        <v>464</v>
      </c>
      <c r="B465" t="s">
        <v>25</v>
      </c>
      <c r="C465" t="str">
        <f>VLOOKUP(B465,'Ps strains + g.types'!$A$2:$C$20,3,FALSE)</f>
        <v>Ps1</v>
      </c>
      <c r="D465" t="s">
        <v>91</v>
      </c>
      <c r="E465">
        <v>15</v>
      </c>
      <c r="F465">
        <v>5</v>
      </c>
      <c r="G465" s="5">
        <v>0</v>
      </c>
      <c r="H465" s="13">
        <f>G465-0.737666666666667</f>
        <v>-0.73766666666666703</v>
      </c>
    </row>
    <row r="466" spans="1:8">
      <c r="A466">
        <v>465</v>
      </c>
      <c r="B466" t="s">
        <v>25</v>
      </c>
      <c r="C466" t="str">
        <f>VLOOKUP(B466,'Ps strains + g.types'!$A$2:$C$20,3,FALSE)</f>
        <v>Ps1</v>
      </c>
      <c r="D466" t="s">
        <v>91</v>
      </c>
      <c r="E466">
        <v>15</v>
      </c>
      <c r="F466">
        <v>6</v>
      </c>
      <c r="G466" s="5">
        <v>0</v>
      </c>
      <c r="H466" s="13">
        <f>G466-0.737666666666667</f>
        <v>-0.73766666666666703</v>
      </c>
    </row>
    <row r="467" spans="1:8">
      <c r="A467">
        <v>466</v>
      </c>
      <c r="B467" t="s">
        <v>25</v>
      </c>
      <c r="C467" t="str">
        <f>VLOOKUP(B467,'Ps strains + g.types'!$A$2:$C$20,3,FALSE)</f>
        <v>Ps1</v>
      </c>
      <c r="D467" t="s">
        <v>91</v>
      </c>
      <c r="E467">
        <v>16</v>
      </c>
      <c r="F467">
        <v>4</v>
      </c>
      <c r="G467" s="5">
        <v>0.56499999999999995</v>
      </c>
      <c r="H467" s="13">
        <f>G467-0.709</f>
        <v>-0.14400000000000002</v>
      </c>
    </row>
    <row r="468" spans="1:8">
      <c r="A468">
        <v>467</v>
      </c>
      <c r="B468" t="s">
        <v>25</v>
      </c>
      <c r="C468" t="str">
        <f>VLOOKUP(B468,'Ps strains + g.types'!$A$2:$C$20,3,FALSE)</f>
        <v>Ps1</v>
      </c>
      <c r="D468" t="s">
        <v>91</v>
      </c>
      <c r="E468">
        <v>16</v>
      </c>
      <c r="F468">
        <v>5</v>
      </c>
      <c r="G468" s="5">
        <v>0.56599999999999995</v>
      </c>
      <c r="H468" s="13">
        <f>G468-0.709</f>
        <v>-0.14300000000000002</v>
      </c>
    </row>
    <row r="469" spans="1:8">
      <c r="A469">
        <v>468</v>
      </c>
      <c r="B469" t="s">
        <v>25</v>
      </c>
      <c r="C469" t="str">
        <f>VLOOKUP(B469,'Ps strains + g.types'!$A$2:$C$20,3,FALSE)</f>
        <v>Ps1</v>
      </c>
      <c r="D469" t="s">
        <v>91</v>
      </c>
      <c r="E469">
        <v>16</v>
      </c>
      <c r="F469">
        <v>6</v>
      </c>
      <c r="G469" s="5">
        <v>0.51300000000000001</v>
      </c>
      <c r="H469" s="13">
        <f>G469-0.709</f>
        <v>-0.19599999999999995</v>
      </c>
    </row>
    <row r="470" spans="1:8">
      <c r="A470">
        <v>469</v>
      </c>
      <c r="B470" t="s">
        <v>25</v>
      </c>
      <c r="C470" t="str">
        <f>VLOOKUP(B470,'Ps strains + g.types'!$A$2:$C$20,3,FALSE)</f>
        <v>Ps1</v>
      </c>
      <c r="D470" t="s">
        <v>91</v>
      </c>
      <c r="E470">
        <v>17</v>
      </c>
      <c r="F470">
        <v>4</v>
      </c>
      <c r="G470" s="5">
        <v>0.39900000000000002</v>
      </c>
      <c r="H470" s="13">
        <f>G470-0.555</f>
        <v>-0.15600000000000003</v>
      </c>
    </row>
    <row r="471" spans="1:8">
      <c r="A471">
        <v>470</v>
      </c>
      <c r="B471" t="s">
        <v>25</v>
      </c>
      <c r="C471" t="str">
        <f>VLOOKUP(B471,'Ps strains + g.types'!$A$2:$C$20,3,FALSE)</f>
        <v>Ps1</v>
      </c>
      <c r="D471" t="s">
        <v>91</v>
      </c>
      <c r="E471">
        <v>17</v>
      </c>
      <c r="F471">
        <v>5</v>
      </c>
      <c r="G471" s="5">
        <v>0.442</v>
      </c>
      <c r="H471" s="13">
        <f>G471-0.555</f>
        <v>-0.11300000000000004</v>
      </c>
    </row>
    <row r="472" spans="1:8">
      <c r="A472">
        <v>471</v>
      </c>
      <c r="B472" t="s">
        <v>25</v>
      </c>
      <c r="C472" t="str">
        <f>VLOOKUP(B472,'Ps strains + g.types'!$A$2:$C$20,3,FALSE)</f>
        <v>Ps1</v>
      </c>
      <c r="D472" t="s">
        <v>91</v>
      </c>
      <c r="E472">
        <v>17</v>
      </c>
      <c r="F472">
        <v>6</v>
      </c>
      <c r="G472" s="5">
        <v>0.35799999999999998</v>
      </c>
      <c r="H472" s="13">
        <f>G472-0.555</f>
        <v>-0.19700000000000006</v>
      </c>
    </row>
    <row r="473" spans="1:8">
      <c r="A473">
        <v>472</v>
      </c>
      <c r="B473" t="s">
        <v>25</v>
      </c>
      <c r="C473" t="str">
        <f>VLOOKUP(B473,'Ps strains + g.types'!$A$2:$C$20,3,FALSE)</f>
        <v>Ps1</v>
      </c>
      <c r="D473" t="s">
        <v>91</v>
      </c>
      <c r="E473">
        <v>18</v>
      </c>
      <c r="F473">
        <v>4</v>
      </c>
      <c r="G473" s="5">
        <v>0.46</v>
      </c>
      <c r="H473" s="13">
        <f>G473-0.512666666666667</f>
        <v>-5.2666666666667028E-2</v>
      </c>
    </row>
    <row r="474" spans="1:8">
      <c r="A474">
        <v>473</v>
      </c>
      <c r="B474" t="s">
        <v>25</v>
      </c>
      <c r="C474" t="str">
        <f>VLOOKUP(B474,'Ps strains + g.types'!$A$2:$C$20,3,FALSE)</f>
        <v>Ps1</v>
      </c>
      <c r="D474" t="s">
        <v>91</v>
      </c>
      <c r="E474">
        <v>18</v>
      </c>
      <c r="F474">
        <v>5</v>
      </c>
      <c r="G474" s="5">
        <v>0.437</v>
      </c>
      <c r="H474" s="13">
        <f>G474-0.512666666666667</f>
        <v>-7.5666666666667048E-2</v>
      </c>
    </row>
    <row r="475" spans="1:8">
      <c r="A475">
        <v>474</v>
      </c>
      <c r="B475" t="s">
        <v>25</v>
      </c>
      <c r="C475" t="str">
        <f>VLOOKUP(B475,'Ps strains + g.types'!$A$2:$C$20,3,FALSE)</f>
        <v>Ps1</v>
      </c>
      <c r="D475" t="s">
        <v>91</v>
      </c>
      <c r="E475">
        <v>18</v>
      </c>
      <c r="F475">
        <v>6</v>
      </c>
      <c r="G475" s="5">
        <v>0.496</v>
      </c>
      <c r="H475" s="13">
        <f>G475-0.512666666666667</f>
        <v>-1.6666666666667052E-2</v>
      </c>
    </row>
    <row r="476" spans="1:8">
      <c r="A476">
        <v>475</v>
      </c>
      <c r="B476" t="s">
        <v>25</v>
      </c>
      <c r="C476" t="str">
        <f>VLOOKUP(B476,'Ps strains + g.types'!$A$2:$C$20,3,FALSE)</f>
        <v>Ps1</v>
      </c>
      <c r="D476" t="s">
        <v>91</v>
      </c>
      <c r="E476">
        <v>19</v>
      </c>
      <c r="F476">
        <v>4</v>
      </c>
      <c r="G476" s="5">
        <v>0.68</v>
      </c>
      <c r="H476" s="13">
        <f>G476-0.728666666666667</f>
        <v>-4.8666666666666969E-2</v>
      </c>
    </row>
    <row r="477" spans="1:8">
      <c r="A477">
        <v>476</v>
      </c>
      <c r="B477" t="s">
        <v>25</v>
      </c>
      <c r="C477" t="str">
        <f>VLOOKUP(B477,'Ps strains + g.types'!$A$2:$C$20,3,FALSE)</f>
        <v>Ps1</v>
      </c>
      <c r="D477" t="s">
        <v>91</v>
      </c>
      <c r="E477">
        <v>19</v>
      </c>
      <c r="F477">
        <v>5</v>
      </c>
      <c r="G477" s="5">
        <v>0.58399999999999996</v>
      </c>
      <c r="H477" s="13">
        <f>G477-0.728666666666667</f>
        <v>-0.14466666666666705</v>
      </c>
    </row>
    <row r="478" spans="1:8">
      <c r="A478">
        <v>477</v>
      </c>
      <c r="B478" t="s">
        <v>25</v>
      </c>
      <c r="C478" t="str">
        <f>VLOOKUP(B478,'Ps strains + g.types'!$A$2:$C$20,3,FALSE)</f>
        <v>Ps1</v>
      </c>
      <c r="D478" t="s">
        <v>91</v>
      </c>
      <c r="E478">
        <v>19</v>
      </c>
      <c r="F478">
        <v>6</v>
      </c>
      <c r="G478" s="5">
        <v>0.40100000000000002</v>
      </c>
      <c r="H478" s="13">
        <f>G478-0.728666666666667</f>
        <v>-0.32766666666666699</v>
      </c>
    </row>
    <row r="479" spans="1:8">
      <c r="A479">
        <v>478</v>
      </c>
      <c r="B479" t="s">
        <v>25</v>
      </c>
      <c r="C479" t="str">
        <f>VLOOKUP(B479,'Ps strains + g.types'!$A$2:$C$20,3,FALSE)</f>
        <v>Ps1</v>
      </c>
      <c r="D479" t="s">
        <v>91</v>
      </c>
      <c r="E479">
        <v>20</v>
      </c>
      <c r="F479">
        <v>4</v>
      </c>
      <c r="G479" s="5">
        <v>0.54600000000000004</v>
      </c>
      <c r="H479" s="13">
        <f>G479-0.608333333333333</f>
        <v>-6.2333333333332908E-2</v>
      </c>
    </row>
    <row r="480" spans="1:8">
      <c r="A480">
        <v>479</v>
      </c>
      <c r="B480" t="s">
        <v>25</v>
      </c>
      <c r="C480" t="str">
        <f>VLOOKUP(B480,'Ps strains + g.types'!$A$2:$C$20,3,FALSE)</f>
        <v>Ps1</v>
      </c>
      <c r="D480" t="s">
        <v>91</v>
      </c>
      <c r="E480">
        <v>20</v>
      </c>
      <c r="F480">
        <v>5</v>
      </c>
      <c r="G480" s="5">
        <v>0.60199999999999998</v>
      </c>
      <c r="H480" s="13">
        <f>G480-0.608333333333333</f>
        <v>-6.3333333333329689E-3</v>
      </c>
    </row>
    <row r="481" spans="1:8">
      <c r="A481">
        <v>480</v>
      </c>
      <c r="B481" t="s">
        <v>25</v>
      </c>
      <c r="C481" t="str">
        <f>VLOOKUP(B481,'Ps strains + g.types'!$A$2:$C$20,3,FALSE)</f>
        <v>Ps1</v>
      </c>
      <c r="D481" t="s">
        <v>91</v>
      </c>
      <c r="E481">
        <v>20</v>
      </c>
      <c r="F481">
        <v>6</v>
      </c>
      <c r="G481" s="5">
        <v>0.42099999999999999</v>
      </c>
      <c r="H481" s="13">
        <f>G481-0.608333333333333</f>
        <v>-0.18733333333333296</v>
      </c>
    </row>
    <row r="482" spans="1:8">
      <c r="A482">
        <v>481</v>
      </c>
      <c r="B482" t="s">
        <v>26</v>
      </c>
      <c r="C482" t="str">
        <f>VLOOKUP(B482,'Ps strains + g.types'!$A$2:$C$20,3,FALSE)</f>
        <v>Ps1</v>
      </c>
      <c r="D482" t="s">
        <v>91</v>
      </c>
      <c r="E482">
        <v>11</v>
      </c>
      <c r="F482">
        <v>4</v>
      </c>
      <c r="G482" s="5">
        <v>0.58899999999999997</v>
      </c>
      <c r="H482" s="13">
        <f>G482-0.667666666666667</f>
        <v>-7.8666666666666996E-2</v>
      </c>
    </row>
    <row r="483" spans="1:8">
      <c r="A483">
        <v>482</v>
      </c>
      <c r="B483" t="s">
        <v>26</v>
      </c>
      <c r="C483" t="str">
        <f>VLOOKUP(B483,'Ps strains + g.types'!$A$2:$C$20,3,FALSE)</f>
        <v>Ps1</v>
      </c>
      <c r="D483" t="s">
        <v>91</v>
      </c>
      <c r="E483">
        <v>11</v>
      </c>
      <c r="F483">
        <v>5</v>
      </c>
      <c r="G483" s="5">
        <v>0.621</v>
      </c>
      <c r="H483" s="13">
        <f>G483-0.667666666666667</f>
        <v>-4.6666666666666967E-2</v>
      </c>
    </row>
    <row r="484" spans="1:8">
      <c r="A484">
        <v>483</v>
      </c>
      <c r="B484" t="s">
        <v>26</v>
      </c>
      <c r="C484" t="str">
        <f>VLOOKUP(B484,'Ps strains + g.types'!$A$2:$C$20,3,FALSE)</f>
        <v>Ps1</v>
      </c>
      <c r="D484" t="s">
        <v>91</v>
      </c>
      <c r="E484">
        <v>11</v>
      </c>
      <c r="F484">
        <v>6</v>
      </c>
      <c r="G484" s="5">
        <v>0.504</v>
      </c>
      <c r="H484" s="13">
        <f>G484-0.667666666666667</f>
        <v>-0.16366666666666696</v>
      </c>
    </row>
    <row r="485" spans="1:8">
      <c r="A485">
        <v>484</v>
      </c>
      <c r="B485" t="s">
        <v>26</v>
      </c>
      <c r="C485" t="str">
        <f>VLOOKUP(B485,'Ps strains + g.types'!$A$2:$C$20,3,FALSE)</f>
        <v>Ps1</v>
      </c>
      <c r="D485" t="s">
        <v>91</v>
      </c>
      <c r="E485">
        <v>12</v>
      </c>
      <c r="F485">
        <v>4</v>
      </c>
      <c r="G485" s="5">
        <v>0.67400000000000004</v>
      </c>
      <c r="H485" s="13">
        <f>G485-0.686666666666667</f>
        <v>-1.2666666666666937E-2</v>
      </c>
    </row>
    <row r="486" spans="1:8">
      <c r="A486">
        <v>485</v>
      </c>
      <c r="B486" t="s">
        <v>26</v>
      </c>
      <c r="C486" t="str">
        <f>VLOOKUP(B486,'Ps strains + g.types'!$A$2:$C$20,3,FALSE)</f>
        <v>Ps1</v>
      </c>
      <c r="D486" t="s">
        <v>91</v>
      </c>
      <c r="E486">
        <v>12</v>
      </c>
      <c r="F486">
        <v>5</v>
      </c>
      <c r="G486" s="5">
        <v>0.55300000000000005</v>
      </c>
      <c r="H486" s="13">
        <f>G486-0.686666666666667</f>
        <v>-0.13366666666666693</v>
      </c>
    </row>
    <row r="487" spans="1:8">
      <c r="A487">
        <v>486</v>
      </c>
      <c r="B487" t="s">
        <v>26</v>
      </c>
      <c r="C487" t="str">
        <f>VLOOKUP(B487,'Ps strains + g.types'!$A$2:$C$20,3,FALSE)</f>
        <v>Ps1</v>
      </c>
      <c r="D487" t="s">
        <v>91</v>
      </c>
      <c r="E487">
        <v>12</v>
      </c>
      <c r="F487">
        <v>6</v>
      </c>
      <c r="G487" s="5">
        <v>0.51</v>
      </c>
      <c r="H487" s="13">
        <f>G487-0.686666666666667</f>
        <v>-0.17666666666666697</v>
      </c>
    </row>
    <row r="488" spans="1:8">
      <c r="A488">
        <v>487</v>
      </c>
      <c r="B488" t="s">
        <v>26</v>
      </c>
      <c r="C488" t="str">
        <f>VLOOKUP(B488,'Ps strains + g.types'!$A$2:$C$20,3,FALSE)</f>
        <v>Ps1</v>
      </c>
      <c r="D488" t="s">
        <v>91</v>
      </c>
      <c r="E488">
        <v>13</v>
      </c>
      <c r="F488">
        <v>4</v>
      </c>
      <c r="G488" s="5">
        <v>0.60099999999999998</v>
      </c>
      <c r="H488" s="13">
        <f>G488-0.613666666666667</f>
        <v>-1.2666666666667048E-2</v>
      </c>
    </row>
    <row r="489" spans="1:8">
      <c r="A489">
        <v>488</v>
      </c>
      <c r="B489" t="s">
        <v>26</v>
      </c>
      <c r="C489" t="str">
        <f>VLOOKUP(B489,'Ps strains + g.types'!$A$2:$C$20,3,FALSE)</f>
        <v>Ps1</v>
      </c>
      <c r="D489" t="s">
        <v>91</v>
      </c>
      <c r="E489">
        <v>13</v>
      </c>
      <c r="F489">
        <v>5</v>
      </c>
      <c r="G489" s="5">
        <v>0</v>
      </c>
      <c r="H489" s="13">
        <f>G489-0.613666666666667</f>
        <v>-0.61366666666666703</v>
      </c>
    </row>
    <row r="490" spans="1:8">
      <c r="A490">
        <v>489</v>
      </c>
      <c r="B490" t="s">
        <v>26</v>
      </c>
      <c r="C490" t="str">
        <f>VLOOKUP(B490,'Ps strains + g.types'!$A$2:$C$20,3,FALSE)</f>
        <v>Ps1</v>
      </c>
      <c r="D490" t="s">
        <v>91</v>
      </c>
      <c r="E490">
        <v>13</v>
      </c>
      <c r="F490">
        <v>6</v>
      </c>
      <c r="G490" s="5">
        <v>0</v>
      </c>
      <c r="H490" s="13">
        <f>G490-0.613666666666667</f>
        <v>-0.61366666666666703</v>
      </c>
    </row>
    <row r="491" spans="1:8">
      <c r="A491">
        <v>490</v>
      </c>
      <c r="B491" t="s">
        <v>26</v>
      </c>
      <c r="C491" t="str">
        <f>VLOOKUP(B491,'Ps strains + g.types'!$A$2:$C$20,3,FALSE)</f>
        <v>Ps1</v>
      </c>
      <c r="D491" t="s">
        <v>91</v>
      </c>
      <c r="E491">
        <v>14</v>
      </c>
      <c r="F491">
        <v>4</v>
      </c>
      <c r="G491" s="5">
        <v>0.67200000000000004</v>
      </c>
      <c r="H491" s="13">
        <f>G491-0.565333333333333</f>
        <v>0.10666666666666702</v>
      </c>
    </row>
    <row r="492" spans="1:8">
      <c r="A492">
        <v>491</v>
      </c>
      <c r="B492" t="s">
        <v>26</v>
      </c>
      <c r="C492" t="str">
        <f>VLOOKUP(B492,'Ps strains + g.types'!$A$2:$C$20,3,FALSE)</f>
        <v>Ps1</v>
      </c>
      <c r="D492" t="s">
        <v>91</v>
      </c>
      <c r="E492">
        <v>14</v>
      </c>
      <c r="F492">
        <v>5</v>
      </c>
      <c r="G492" s="5">
        <v>0.61199999999999999</v>
      </c>
      <c r="H492" s="13">
        <f>G492-0.565333333333333</f>
        <v>4.6666666666666967E-2</v>
      </c>
    </row>
    <row r="493" spans="1:8">
      <c r="A493">
        <v>492</v>
      </c>
      <c r="B493" t="s">
        <v>26</v>
      </c>
      <c r="C493" t="str">
        <f>VLOOKUP(B493,'Ps strains + g.types'!$A$2:$C$20,3,FALSE)</f>
        <v>Ps1</v>
      </c>
      <c r="D493" t="s">
        <v>91</v>
      </c>
      <c r="E493">
        <v>14</v>
      </c>
      <c r="F493">
        <v>6</v>
      </c>
      <c r="G493" s="5">
        <v>0.78200000000000003</v>
      </c>
      <c r="H493" s="13">
        <f>G493-0.565333333333333</f>
        <v>0.21666666666666701</v>
      </c>
    </row>
    <row r="494" spans="1:8">
      <c r="A494">
        <v>493</v>
      </c>
      <c r="B494" t="s">
        <v>26</v>
      </c>
      <c r="C494" t="str">
        <f>VLOOKUP(B494,'Ps strains + g.types'!$A$2:$C$20,3,FALSE)</f>
        <v>Ps1</v>
      </c>
      <c r="D494" t="s">
        <v>91</v>
      </c>
      <c r="E494">
        <v>15</v>
      </c>
      <c r="F494">
        <v>4</v>
      </c>
      <c r="G494" s="5">
        <v>0.57499999999999996</v>
      </c>
      <c r="H494" s="13">
        <f>G494-0.737666666666667</f>
        <v>-0.16266666666666707</v>
      </c>
    </row>
    <row r="495" spans="1:8">
      <c r="A495">
        <v>494</v>
      </c>
      <c r="B495" t="s">
        <v>26</v>
      </c>
      <c r="C495" t="str">
        <f>VLOOKUP(B495,'Ps strains + g.types'!$A$2:$C$20,3,FALSE)</f>
        <v>Ps1</v>
      </c>
      <c r="D495" t="s">
        <v>91</v>
      </c>
      <c r="E495">
        <v>15</v>
      </c>
      <c r="F495">
        <v>5</v>
      </c>
      <c r="G495" s="5">
        <v>0</v>
      </c>
      <c r="H495" s="13">
        <f>G495-0.737666666666667</f>
        <v>-0.73766666666666703</v>
      </c>
    </row>
    <row r="496" spans="1:8">
      <c r="A496">
        <v>495</v>
      </c>
      <c r="B496" t="s">
        <v>26</v>
      </c>
      <c r="C496" t="str">
        <f>VLOOKUP(B496,'Ps strains + g.types'!$A$2:$C$20,3,FALSE)</f>
        <v>Ps1</v>
      </c>
      <c r="D496" t="s">
        <v>91</v>
      </c>
      <c r="E496">
        <v>15</v>
      </c>
      <c r="F496">
        <v>6</v>
      </c>
      <c r="G496" s="5">
        <v>0</v>
      </c>
      <c r="H496" s="13">
        <f>G496-0.737666666666667</f>
        <v>-0.73766666666666703</v>
      </c>
    </row>
    <row r="497" spans="1:8">
      <c r="A497">
        <v>496</v>
      </c>
      <c r="B497" t="s">
        <v>26</v>
      </c>
      <c r="C497" t="str">
        <f>VLOOKUP(B497,'Ps strains + g.types'!$A$2:$C$20,3,FALSE)</f>
        <v>Ps1</v>
      </c>
      <c r="D497" t="s">
        <v>91</v>
      </c>
      <c r="E497">
        <v>16</v>
      </c>
      <c r="F497">
        <v>4</v>
      </c>
      <c r="G497" s="5">
        <v>0.56399999999999995</v>
      </c>
      <c r="H497" s="13">
        <f>G497-0.709</f>
        <v>-0.14500000000000002</v>
      </c>
    </row>
    <row r="498" spans="1:8">
      <c r="A498">
        <v>497</v>
      </c>
      <c r="B498" t="s">
        <v>26</v>
      </c>
      <c r="C498" t="str">
        <f>VLOOKUP(B498,'Ps strains + g.types'!$A$2:$C$20,3,FALSE)</f>
        <v>Ps1</v>
      </c>
      <c r="D498" t="s">
        <v>91</v>
      </c>
      <c r="E498">
        <v>16</v>
      </c>
      <c r="F498">
        <v>5</v>
      </c>
      <c r="G498" s="5">
        <v>0.14399999999999999</v>
      </c>
      <c r="H498" s="13">
        <f>G498-0.709</f>
        <v>-0.56499999999999995</v>
      </c>
    </row>
    <row r="499" spans="1:8">
      <c r="A499">
        <v>498</v>
      </c>
      <c r="B499" t="s">
        <v>26</v>
      </c>
      <c r="C499" t="str">
        <f>VLOOKUP(B499,'Ps strains + g.types'!$A$2:$C$20,3,FALSE)</f>
        <v>Ps1</v>
      </c>
      <c r="D499" t="s">
        <v>91</v>
      </c>
      <c r="E499">
        <v>16</v>
      </c>
      <c r="F499">
        <v>6</v>
      </c>
      <c r="G499" s="5">
        <v>0.47599999999999998</v>
      </c>
      <c r="H499" s="13">
        <f>G499-0.709</f>
        <v>-0.23299999999999998</v>
      </c>
    </row>
    <row r="500" spans="1:8">
      <c r="A500">
        <v>499</v>
      </c>
      <c r="B500" t="s">
        <v>26</v>
      </c>
      <c r="C500" t="str">
        <f>VLOOKUP(B500,'Ps strains + g.types'!$A$2:$C$20,3,FALSE)</f>
        <v>Ps1</v>
      </c>
      <c r="D500" t="s">
        <v>91</v>
      </c>
      <c r="E500">
        <v>17</v>
      </c>
      <c r="F500">
        <v>4</v>
      </c>
      <c r="G500" s="5">
        <v>0.67300000000000004</v>
      </c>
      <c r="H500" s="13">
        <f>G500-0.555</f>
        <v>0.11799999999999999</v>
      </c>
    </row>
    <row r="501" spans="1:8">
      <c r="A501">
        <v>500</v>
      </c>
      <c r="B501" t="s">
        <v>26</v>
      </c>
      <c r="C501" t="str">
        <f>VLOOKUP(B501,'Ps strains + g.types'!$A$2:$C$20,3,FALSE)</f>
        <v>Ps1</v>
      </c>
      <c r="D501" t="s">
        <v>91</v>
      </c>
      <c r="E501">
        <v>17</v>
      </c>
      <c r="F501">
        <v>5</v>
      </c>
      <c r="G501" s="5">
        <v>0.503</v>
      </c>
      <c r="H501" s="13">
        <f>G501-0.555</f>
        <v>-5.2000000000000046E-2</v>
      </c>
    </row>
    <row r="502" spans="1:8">
      <c r="A502">
        <v>501</v>
      </c>
      <c r="B502" t="s">
        <v>26</v>
      </c>
      <c r="C502" t="str">
        <f>VLOOKUP(B502,'Ps strains + g.types'!$A$2:$C$20,3,FALSE)</f>
        <v>Ps1</v>
      </c>
      <c r="D502" t="s">
        <v>91</v>
      </c>
      <c r="E502">
        <v>17</v>
      </c>
      <c r="F502">
        <v>6</v>
      </c>
      <c r="G502" s="5">
        <v>0.56299999999999994</v>
      </c>
      <c r="H502" s="13">
        <f>G502-0.555</f>
        <v>7.9999999999998961E-3</v>
      </c>
    </row>
    <row r="503" spans="1:8">
      <c r="A503">
        <v>502</v>
      </c>
      <c r="B503" t="s">
        <v>26</v>
      </c>
      <c r="C503" t="str">
        <f>VLOOKUP(B503,'Ps strains + g.types'!$A$2:$C$20,3,FALSE)</f>
        <v>Ps1</v>
      </c>
      <c r="D503" t="s">
        <v>91</v>
      </c>
      <c r="E503">
        <v>18</v>
      </c>
      <c r="F503">
        <v>4</v>
      </c>
      <c r="G503" s="5">
        <v>0.85099999999999998</v>
      </c>
      <c r="H503" s="13">
        <f>G503-0.512666666666667</f>
        <v>0.33833333333333293</v>
      </c>
    </row>
    <row r="504" spans="1:8">
      <c r="A504">
        <v>503</v>
      </c>
      <c r="B504" t="s">
        <v>26</v>
      </c>
      <c r="C504" t="str">
        <f>VLOOKUP(B504,'Ps strains + g.types'!$A$2:$C$20,3,FALSE)</f>
        <v>Ps1</v>
      </c>
      <c r="D504" t="s">
        <v>91</v>
      </c>
      <c r="E504">
        <v>18</v>
      </c>
      <c r="F504">
        <v>5</v>
      </c>
      <c r="G504" s="5">
        <v>0.60399999999999998</v>
      </c>
      <c r="H504" s="13">
        <f>G504-0.512666666666667</f>
        <v>9.1333333333332933E-2</v>
      </c>
    </row>
    <row r="505" spans="1:8">
      <c r="A505">
        <v>504</v>
      </c>
      <c r="B505" t="s">
        <v>26</v>
      </c>
      <c r="C505" t="str">
        <f>VLOOKUP(B505,'Ps strains + g.types'!$A$2:$C$20,3,FALSE)</f>
        <v>Ps1</v>
      </c>
      <c r="D505" t="s">
        <v>91</v>
      </c>
      <c r="E505">
        <v>18</v>
      </c>
      <c r="F505">
        <v>6</v>
      </c>
      <c r="G505" s="5">
        <v>0.57399999999999995</v>
      </c>
      <c r="H505" s="13">
        <f>G505-0.512666666666667</f>
        <v>6.1333333333332907E-2</v>
      </c>
    </row>
    <row r="506" spans="1:8">
      <c r="A506">
        <v>505</v>
      </c>
      <c r="B506" t="s">
        <v>26</v>
      </c>
      <c r="C506" t="str">
        <f>VLOOKUP(B506,'Ps strains + g.types'!$A$2:$C$20,3,FALSE)</f>
        <v>Ps1</v>
      </c>
      <c r="D506" t="s">
        <v>91</v>
      </c>
      <c r="E506">
        <v>19</v>
      </c>
      <c r="F506">
        <v>4</v>
      </c>
      <c r="G506" s="5">
        <v>0.72399999999999998</v>
      </c>
      <c r="H506" s="13">
        <f>G506-0.728666666666667</f>
        <v>-4.6666666666670409E-3</v>
      </c>
    </row>
    <row r="507" spans="1:8">
      <c r="A507">
        <v>506</v>
      </c>
      <c r="B507" t="s">
        <v>26</v>
      </c>
      <c r="C507" t="str">
        <f>VLOOKUP(B507,'Ps strains + g.types'!$A$2:$C$20,3,FALSE)</f>
        <v>Ps1</v>
      </c>
      <c r="D507" t="s">
        <v>91</v>
      </c>
      <c r="E507">
        <v>19</v>
      </c>
      <c r="F507">
        <v>5</v>
      </c>
      <c r="G507" s="5">
        <v>0.48899999999999999</v>
      </c>
      <c r="H507" s="13">
        <f>G507-0.728666666666667</f>
        <v>-0.23966666666666703</v>
      </c>
    </row>
    <row r="508" spans="1:8">
      <c r="A508">
        <v>507</v>
      </c>
      <c r="B508" t="s">
        <v>26</v>
      </c>
      <c r="C508" t="str">
        <f>VLOOKUP(B508,'Ps strains + g.types'!$A$2:$C$20,3,FALSE)</f>
        <v>Ps1</v>
      </c>
      <c r="D508" t="s">
        <v>91</v>
      </c>
      <c r="E508">
        <v>19</v>
      </c>
      <c r="F508">
        <v>6</v>
      </c>
      <c r="G508" s="5">
        <v>0.51200000000000001</v>
      </c>
      <c r="H508" s="13">
        <f>G508-0.728666666666667</f>
        <v>-0.21666666666666701</v>
      </c>
    </row>
    <row r="509" spans="1:8">
      <c r="A509">
        <v>508</v>
      </c>
      <c r="B509" t="s">
        <v>26</v>
      </c>
      <c r="C509" t="str">
        <f>VLOOKUP(B509,'Ps strains + g.types'!$A$2:$C$20,3,FALSE)</f>
        <v>Ps1</v>
      </c>
      <c r="D509" t="s">
        <v>91</v>
      </c>
      <c r="E509">
        <v>20</v>
      </c>
      <c r="F509">
        <v>4</v>
      </c>
      <c r="G509" s="5">
        <v>0.65200000000000002</v>
      </c>
      <c r="H509" s="13">
        <f>G509-0.608333333333333</f>
        <v>4.3666666666667076E-2</v>
      </c>
    </row>
    <row r="510" spans="1:8">
      <c r="A510">
        <v>509</v>
      </c>
      <c r="B510" t="s">
        <v>26</v>
      </c>
      <c r="C510" t="str">
        <f>VLOOKUP(B510,'Ps strains + g.types'!$A$2:$C$20,3,FALSE)</f>
        <v>Ps1</v>
      </c>
      <c r="D510" t="s">
        <v>91</v>
      </c>
      <c r="E510">
        <v>20</v>
      </c>
      <c r="F510">
        <v>5</v>
      </c>
      <c r="G510" s="5">
        <v>0.52900000000000003</v>
      </c>
      <c r="H510" s="13">
        <f>G510-0.608333333333333</f>
        <v>-7.9333333333332923E-2</v>
      </c>
    </row>
    <row r="511" spans="1:8">
      <c r="A511">
        <v>510</v>
      </c>
      <c r="B511" t="s">
        <v>26</v>
      </c>
      <c r="C511" t="str">
        <f>VLOOKUP(B511,'Ps strains + g.types'!$A$2:$C$20,3,FALSE)</f>
        <v>Ps1</v>
      </c>
      <c r="D511" t="s">
        <v>91</v>
      </c>
      <c r="E511">
        <v>20</v>
      </c>
      <c r="F511">
        <v>6</v>
      </c>
      <c r="G511" s="5">
        <v>0.68400000000000005</v>
      </c>
      <c r="H511" s="13">
        <f>G511-0.608333333333333</f>
        <v>7.5666666666667104E-2</v>
      </c>
    </row>
    <row r="512" spans="1:8">
      <c r="A512">
        <v>511</v>
      </c>
      <c r="B512" t="s">
        <v>27</v>
      </c>
      <c r="C512" t="str">
        <f>VLOOKUP(B512,'Ps strains + g.types'!$A$2:$C$20,3,FALSE)</f>
        <v>Ps1</v>
      </c>
      <c r="D512" t="s">
        <v>91</v>
      </c>
      <c r="E512">
        <v>11</v>
      </c>
      <c r="F512">
        <v>4</v>
      </c>
      <c r="G512" s="5">
        <v>0.73</v>
      </c>
      <c r="H512" s="13">
        <f>G512-0.667666666666667</f>
        <v>6.2333333333333019E-2</v>
      </c>
    </row>
    <row r="513" spans="1:8">
      <c r="A513">
        <v>512</v>
      </c>
      <c r="B513" t="s">
        <v>27</v>
      </c>
      <c r="C513" t="str">
        <f>VLOOKUP(B513,'Ps strains + g.types'!$A$2:$C$20,3,FALSE)</f>
        <v>Ps1</v>
      </c>
      <c r="D513" t="s">
        <v>91</v>
      </c>
      <c r="E513">
        <v>11</v>
      </c>
      <c r="F513">
        <v>5</v>
      </c>
      <c r="G513" s="5">
        <v>0.54200000000000004</v>
      </c>
      <c r="H513" s="13">
        <f>G513-0.667666666666667</f>
        <v>-0.12566666666666693</v>
      </c>
    </row>
    <row r="514" spans="1:8">
      <c r="A514">
        <v>513</v>
      </c>
      <c r="B514" t="s">
        <v>27</v>
      </c>
      <c r="C514" t="str">
        <f>VLOOKUP(B514,'Ps strains + g.types'!$A$2:$C$20,3,FALSE)</f>
        <v>Ps1</v>
      </c>
      <c r="D514" t="s">
        <v>91</v>
      </c>
      <c r="E514">
        <v>11</v>
      </c>
      <c r="F514">
        <v>6</v>
      </c>
      <c r="G514" s="5">
        <v>0.67600000000000005</v>
      </c>
      <c r="H514" s="13">
        <f>G514-0.667666666666667</f>
        <v>8.3333333333330817E-3</v>
      </c>
    </row>
    <row r="515" spans="1:8">
      <c r="A515">
        <v>514</v>
      </c>
      <c r="B515" t="s">
        <v>27</v>
      </c>
      <c r="C515" t="str">
        <f>VLOOKUP(B515,'Ps strains + g.types'!$A$2:$C$20,3,FALSE)</f>
        <v>Ps1</v>
      </c>
      <c r="D515" t="s">
        <v>91</v>
      </c>
      <c r="E515">
        <v>12</v>
      </c>
      <c r="F515">
        <v>4</v>
      </c>
      <c r="G515" s="5">
        <v>0.78</v>
      </c>
      <c r="H515" s="13">
        <f>G515-0.686666666666667</f>
        <v>9.3333333333333046E-2</v>
      </c>
    </row>
    <row r="516" spans="1:8">
      <c r="A516">
        <v>515</v>
      </c>
      <c r="B516" t="s">
        <v>27</v>
      </c>
      <c r="C516" t="str">
        <f>VLOOKUP(B516,'Ps strains + g.types'!$A$2:$C$20,3,FALSE)</f>
        <v>Ps1</v>
      </c>
      <c r="D516" t="s">
        <v>91</v>
      </c>
      <c r="E516">
        <v>12</v>
      </c>
      <c r="F516">
        <v>5</v>
      </c>
      <c r="G516" s="5">
        <v>0.69899999999999995</v>
      </c>
      <c r="H516" s="13">
        <f>G516-0.686666666666667</f>
        <v>1.2333333333332974E-2</v>
      </c>
    </row>
    <row r="517" spans="1:8">
      <c r="A517">
        <v>516</v>
      </c>
      <c r="B517" t="s">
        <v>27</v>
      </c>
      <c r="C517" t="str">
        <f>VLOOKUP(B517,'Ps strains + g.types'!$A$2:$C$20,3,FALSE)</f>
        <v>Ps1</v>
      </c>
      <c r="D517" t="s">
        <v>91</v>
      </c>
      <c r="E517">
        <v>12</v>
      </c>
      <c r="F517">
        <v>6</v>
      </c>
      <c r="G517" s="5">
        <v>0.77</v>
      </c>
      <c r="H517" s="13">
        <f>G517-0.686666666666667</f>
        <v>8.3333333333333037E-2</v>
      </c>
    </row>
    <row r="518" spans="1:8">
      <c r="A518">
        <v>517</v>
      </c>
      <c r="B518" t="s">
        <v>27</v>
      </c>
      <c r="C518" t="str">
        <f>VLOOKUP(B518,'Ps strains + g.types'!$A$2:$C$20,3,FALSE)</f>
        <v>Ps1</v>
      </c>
      <c r="D518" t="s">
        <v>91</v>
      </c>
      <c r="E518">
        <v>13</v>
      </c>
      <c r="F518">
        <v>4</v>
      </c>
      <c r="G518" s="5">
        <v>0.63900000000000001</v>
      </c>
      <c r="H518" s="13">
        <f>G518-0.613666666666667</f>
        <v>2.5333333333332986E-2</v>
      </c>
    </row>
    <row r="519" spans="1:8">
      <c r="A519">
        <v>518</v>
      </c>
      <c r="B519" t="s">
        <v>27</v>
      </c>
      <c r="C519" t="str">
        <f>VLOOKUP(B519,'Ps strains + g.types'!$A$2:$C$20,3,FALSE)</f>
        <v>Ps1</v>
      </c>
      <c r="D519" t="s">
        <v>91</v>
      </c>
      <c r="E519">
        <v>13</v>
      </c>
      <c r="F519">
        <v>5</v>
      </c>
      <c r="G519" s="5">
        <v>0.73199999999999998</v>
      </c>
      <c r="H519" s="13">
        <f>G519-0.613666666666667</f>
        <v>0.11833333333333296</v>
      </c>
    </row>
    <row r="520" spans="1:8">
      <c r="A520">
        <v>519</v>
      </c>
      <c r="B520" t="s">
        <v>27</v>
      </c>
      <c r="C520" t="str">
        <f>VLOOKUP(B520,'Ps strains + g.types'!$A$2:$C$20,3,FALSE)</f>
        <v>Ps1</v>
      </c>
      <c r="D520" t="s">
        <v>91</v>
      </c>
      <c r="E520">
        <v>13</v>
      </c>
      <c r="F520">
        <v>6</v>
      </c>
      <c r="G520" s="5">
        <v>0.59799999999999998</v>
      </c>
      <c r="H520" s="13">
        <f>G520-0.613666666666667</f>
        <v>-1.5666666666667051E-2</v>
      </c>
    </row>
    <row r="521" spans="1:8">
      <c r="A521">
        <v>520</v>
      </c>
      <c r="B521" t="s">
        <v>27</v>
      </c>
      <c r="C521" t="str">
        <f>VLOOKUP(B521,'Ps strains + g.types'!$A$2:$C$20,3,FALSE)</f>
        <v>Ps1</v>
      </c>
      <c r="D521" t="s">
        <v>91</v>
      </c>
      <c r="E521">
        <v>14</v>
      </c>
      <c r="F521">
        <v>4</v>
      </c>
      <c r="G521" s="5">
        <v>0.71399999999999997</v>
      </c>
      <c r="H521" s="13">
        <f>G521-0.565333333333333</f>
        <v>0.14866666666666695</v>
      </c>
    </row>
    <row r="522" spans="1:8">
      <c r="A522">
        <v>521</v>
      </c>
      <c r="B522" t="s">
        <v>27</v>
      </c>
      <c r="C522" t="str">
        <f>VLOOKUP(B522,'Ps strains + g.types'!$A$2:$C$20,3,FALSE)</f>
        <v>Ps1</v>
      </c>
      <c r="D522" t="s">
        <v>91</v>
      </c>
      <c r="E522">
        <v>14</v>
      </c>
      <c r="F522">
        <v>5</v>
      </c>
      <c r="G522" s="5">
        <v>0.53500000000000003</v>
      </c>
      <c r="H522" s="13">
        <f>G522-0.565333333333333</f>
        <v>-3.033333333333299E-2</v>
      </c>
    </row>
    <row r="523" spans="1:8">
      <c r="A523">
        <v>522</v>
      </c>
      <c r="B523" t="s">
        <v>27</v>
      </c>
      <c r="C523" t="str">
        <f>VLOOKUP(B523,'Ps strains + g.types'!$A$2:$C$20,3,FALSE)</f>
        <v>Ps1</v>
      </c>
      <c r="D523" t="s">
        <v>91</v>
      </c>
      <c r="E523">
        <v>14</v>
      </c>
      <c r="F523">
        <v>6</v>
      </c>
      <c r="G523" s="5">
        <v>0.68200000000000005</v>
      </c>
      <c r="H523" s="13">
        <f>G523-0.565333333333333</f>
        <v>0.11666666666666703</v>
      </c>
    </row>
    <row r="524" spans="1:8">
      <c r="A524">
        <v>523</v>
      </c>
      <c r="B524" t="s">
        <v>27</v>
      </c>
      <c r="C524" t="str">
        <f>VLOOKUP(B524,'Ps strains + g.types'!$A$2:$C$20,3,FALSE)</f>
        <v>Ps1</v>
      </c>
      <c r="D524" t="s">
        <v>91</v>
      </c>
      <c r="E524">
        <v>15</v>
      </c>
      <c r="F524">
        <v>4</v>
      </c>
      <c r="G524" s="5">
        <v>0.89900000000000002</v>
      </c>
      <c r="H524" s="13">
        <f>G524-0.737666666666667</f>
        <v>0.161333333333333</v>
      </c>
    </row>
    <row r="525" spans="1:8">
      <c r="A525">
        <v>524</v>
      </c>
      <c r="B525" t="s">
        <v>27</v>
      </c>
      <c r="C525" t="str">
        <f>VLOOKUP(B525,'Ps strains + g.types'!$A$2:$C$20,3,FALSE)</f>
        <v>Ps1</v>
      </c>
      <c r="D525" t="s">
        <v>91</v>
      </c>
      <c r="E525">
        <v>15</v>
      </c>
      <c r="F525">
        <v>5</v>
      </c>
      <c r="G525" s="5">
        <v>0.93500000000000005</v>
      </c>
      <c r="H525" s="13">
        <f>G525-0.737666666666667</f>
        <v>0.19733333333333303</v>
      </c>
    </row>
    <row r="526" spans="1:8">
      <c r="A526">
        <v>525</v>
      </c>
      <c r="B526" t="s">
        <v>27</v>
      </c>
      <c r="C526" t="str">
        <f>VLOOKUP(B526,'Ps strains + g.types'!$A$2:$C$20,3,FALSE)</f>
        <v>Ps1</v>
      </c>
      <c r="D526" t="s">
        <v>91</v>
      </c>
      <c r="E526">
        <v>15</v>
      </c>
      <c r="F526">
        <v>6</v>
      </c>
      <c r="G526" s="5">
        <v>0.624</v>
      </c>
      <c r="H526" s="13">
        <f>G526-0.737666666666667</f>
        <v>-0.11366666666666703</v>
      </c>
    </row>
    <row r="527" spans="1:8">
      <c r="A527">
        <v>526</v>
      </c>
      <c r="B527" t="s">
        <v>27</v>
      </c>
      <c r="C527" t="str">
        <f>VLOOKUP(B527,'Ps strains + g.types'!$A$2:$C$20,3,FALSE)</f>
        <v>Ps1</v>
      </c>
      <c r="D527" t="s">
        <v>91</v>
      </c>
      <c r="E527">
        <v>16</v>
      </c>
      <c r="F527">
        <v>4</v>
      </c>
      <c r="G527" s="5">
        <v>0.61299999999999999</v>
      </c>
      <c r="H527" s="13">
        <f>G527-0.709</f>
        <v>-9.5999999999999974E-2</v>
      </c>
    </row>
    <row r="528" spans="1:8">
      <c r="A528">
        <v>527</v>
      </c>
      <c r="B528" t="s">
        <v>27</v>
      </c>
      <c r="C528" t="str">
        <f>VLOOKUP(B528,'Ps strains + g.types'!$A$2:$C$20,3,FALSE)</f>
        <v>Ps1</v>
      </c>
      <c r="D528" t="s">
        <v>91</v>
      </c>
      <c r="E528">
        <v>16</v>
      </c>
      <c r="F528">
        <v>5</v>
      </c>
      <c r="G528" s="5">
        <v>0.65800000000000003</v>
      </c>
      <c r="H528" s="13">
        <f>G528-0.709</f>
        <v>-5.0999999999999934E-2</v>
      </c>
    </row>
    <row r="529" spans="1:8">
      <c r="A529">
        <v>528</v>
      </c>
      <c r="B529" t="s">
        <v>27</v>
      </c>
      <c r="C529" t="str">
        <f>VLOOKUP(B529,'Ps strains + g.types'!$A$2:$C$20,3,FALSE)</f>
        <v>Ps1</v>
      </c>
      <c r="D529" t="s">
        <v>91</v>
      </c>
      <c r="E529">
        <v>16</v>
      </c>
      <c r="F529">
        <v>6</v>
      </c>
      <c r="G529" s="5">
        <v>0.72899999999999998</v>
      </c>
      <c r="H529" s="13">
        <f>G529-0.709</f>
        <v>2.0000000000000018E-2</v>
      </c>
    </row>
    <row r="530" spans="1:8">
      <c r="A530">
        <v>529</v>
      </c>
      <c r="B530" t="s">
        <v>27</v>
      </c>
      <c r="C530" t="str">
        <f>VLOOKUP(B530,'Ps strains + g.types'!$A$2:$C$20,3,FALSE)</f>
        <v>Ps1</v>
      </c>
      <c r="D530" t="s">
        <v>91</v>
      </c>
      <c r="E530">
        <v>17</v>
      </c>
      <c r="F530">
        <v>4</v>
      </c>
      <c r="G530" s="5">
        <v>0.59399999999999997</v>
      </c>
      <c r="H530" s="13">
        <f>G530-0.555</f>
        <v>3.8999999999999924E-2</v>
      </c>
    </row>
    <row r="531" spans="1:8">
      <c r="A531">
        <v>530</v>
      </c>
      <c r="B531" t="s">
        <v>27</v>
      </c>
      <c r="C531" t="str">
        <f>VLOOKUP(B531,'Ps strains + g.types'!$A$2:$C$20,3,FALSE)</f>
        <v>Ps1</v>
      </c>
      <c r="D531" t="s">
        <v>91</v>
      </c>
      <c r="E531">
        <v>17</v>
      </c>
      <c r="F531">
        <v>5</v>
      </c>
      <c r="G531" s="5">
        <v>0.42199999999999999</v>
      </c>
      <c r="H531" s="13">
        <f>G531-0.555</f>
        <v>-0.13300000000000006</v>
      </c>
    </row>
    <row r="532" spans="1:8">
      <c r="A532">
        <v>531</v>
      </c>
      <c r="B532" t="s">
        <v>27</v>
      </c>
      <c r="C532" t="str">
        <f>VLOOKUP(B532,'Ps strains + g.types'!$A$2:$C$20,3,FALSE)</f>
        <v>Ps1</v>
      </c>
      <c r="D532" t="s">
        <v>91</v>
      </c>
      <c r="E532">
        <v>17</v>
      </c>
      <c r="F532">
        <v>6</v>
      </c>
      <c r="G532" s="5">
        <v>0.62</v>
      </c>
      <c r="H532" s="13">
        <f>G532-0.555</f>
        <v>6.4999999999999947E-2</v>
      </c>
    </row>
    <row r="533" spans="1:8">
      <c r="A533">
        <v>532</v>
      </c>
      <c r="B533" t="s">
        <v>27</v>
      </c>
      <c r="C533" t="str">
        <f>VLOOKUP(B533,'Ps strains + g.types'!$A$2:$C$20,3,FALSE)</f>
        <v>Ps1</v>
      </c>
      <c r="D533" t="s">
        <v>91</v>
      </c>
      <c r="E533">
        <v>18</v>
      </c>
      <c r="F533">
        <v>4</v>
      </c>
      <c r="G533" s="5">
        <v>0.67200000000000004</v>
      </c>
      <c r="H533" s="13">
        <f>G533-0.512666666666667</f>
        <v>0.15933333333333299</v>
      </c>
    </row>
    <row r="534" spans="1:8">
      <c r="A534">
        <v>533</v>
      </c>
      <c r="B534" t="s">
        <v>27</v>
      </c>
      <c r="C534" t="str">
        <f>VLOOKUP(B534,'Ps strains + g.types'!$A$2:$C$20,3,FALSE)</f>
        <v>Ps1</v>
      </c>
      <c r="D534" t="s">
        <v>91</v>
      </c>
      <c r="E534">
        <v>18</v>
      </c>
      <c r="F534">
        <v>5</v>
      </c>
      <c r="G534" s="5">
        <v>0.499</v>
      </c>
      <c r="H534" s="13">
        <f>G534-0.512666666666667</f>
        <v>-1.3666666666667049E-2</v>
      </c>
    </row>
    <row r="535" spans="1:8">
      <c r="A535">
        <v>534</v>
      </c>
      <c r="B535" t="s">
        <v>27</v>
      </c>
      <c r="C535" t="str">
        <f>VLOOKUP(B535,'Ps strains + g.types'!$A$2:$C$20,3,FALSE)</f>
        <v>Ps1</v>
      </c>
      <c r="D535" t="s">
        <v>91</v>
      </c>
      <c r="E535">
        <v>18</v>
      </c>
      <c r="F535">
        <v>6</v>
      </c>
      <c r="G535" s="5">
        <v>0.58699999999999997</v>
      </c>
      <c r="H535" s="13">
        <f>G535-0.512666666666667</f>
        <v>7.4333333333332918E-2</v>
      </c>
    </row>
    <row r="536" spans="1:8">
      <c r="A536">
        <v>535</v>
      </c>
      <c r="B536" t="s">
        <v>27</v>
      </c>
      <c r="C536" t="str">
        <f>VLOOKUP(B536,'Ps strains + g.types'!$A$2:$C$20,3,FALSE)</f>
        <v>Ps1</v>
      </c>
      <c r="D536" t="s">
        <v>91</v>
      </c>
      <c r="E536">
        <v>19</v>
      </c>
      <c r="F536">
        <v>4</v>
      </c>
      <c r="G536" s="5">
        <v>0.68799999999999994</v>
      </c>
      <c r="H536" s="13">
        <f>G536-0.728666666666667</f>
        <v>-4.0666666666667073E-2</v>
      </c>
    </row>
    <row r="537" spans="1:8">
      <c r="A537">
        <v>536</v>
      </c>
      <c r="B537" t="s">
        <v>27</v>
      </c>
      <c r="C537" t="str">
        <f>VLOOKUP(B537,'Ps strains + g.types'!$A$2:$C$20,3,FALSE)</f>
        <v>Ps1</v>
      </c>
      <c r="D537" t="s">
        <v>91</v>
      </c>
      <c r="E537">
        <v>19</v>
      </c>
      <c r="F537">
        <v>5</v>
      </c>
      <c r="G537" s="5">
        <v>0.67700000000000005</v>
      </c>
      <c r="H537" s="13">
        <f>G537-0.728666666666667</f>
        <v>-5.1666666666666972E-2</v>
      </c>
    </row>
    <row r="538" spans="1:8">
      <c r="A538">
        <v>537</v>
      </c>
      <c r="B538" t="s">
        <v>27</v>
      </c>
      <c r="C538" t="str">
        <f>VLOOKUP(B538,'Ps strains + g.types'!$A$2:$C$20,3,FALSE)</f>
        <v>Ps1</v>
      </c>
      <c r="D538" t="s">
        <v>91</v>
      </c>
      <c r="E538">
        <v>19</v>
      </c>
      <c r="F538">
        <v>6</v>
      </c>
      <c r="G538" s="5">
        <v>0.76</v>
      </c>
      <c r="H538" s="13">
        <f>G538-0.728666666666667</f>
        <v>3.1333333333332991E-2</v>
      </c>
    </row>
    <row r="539" spans="1:8">
      <c r="A539">
        <v>538</v>
      </c>
      <c r="B539" t="s">
        <v>27</v>
      </c>
      <c r="C539" t="str">
        <f>VLOOKUP(B539,'Ps strains + g.types'!$A$2:$C$20,3,FALSE)</f>
        <v>Ps1</v>
      </c>
      <c r="D539" t="s">
        <v>91</v>
      </c>
      <c r="E539">
        <v>20</v>
      </c>
      <c r="F539">
        <v>4</v>
      </c>
      <c r="G539" s="5">
        <v>0.91700000000000004</v>
      </c>
      <c r="H539" s="13">
        <f>G539-0.608333333333333</f>
        <v>0.30866666666666709</v>
      </c>
    </row>
    <row r="540" spans="1:8">
      <c r="A540">
        <v>539</v>
      </c>
      <c r="B540" t="s">
        <v>27</v>
      </c>
      <c r="C540" t="str">
        <f>VLOOKUP(B540,'Ps strains + g.types'!$A$2:$C$20,3,FALSE)</f>
        <v>Ps1</v>
      </c>
      <c r="D540" t="s">
        <v>91</v>
      </c>
      <c r="E540">
        <v>20</v>
      </c>
      <c r="F540">
        <v>5</v>
      </c>
      <c r="G540" s="5">
        <v>0.626</v>
      </c>
      <c r="H540" s="13">
        <f>G540-0.608333333333333</f>
        <v>1.7666666666667052E-2</v>
      </c>
    </row>
    <row r="541" spans="1:8">
      <c r="A541">
        <v>540</v>
      </c>
      <c r="B541" t="s">
        <v>27</v>
      </c>
      <c r="C541" t="str">
        <f>VLOOKUP(B541,'Ps strains + g.types'!$A$2:$C$20,3,FALSE)</f>
        <v>Ps1</v>
      </c>
      <c r="D541" t="s">
        <v>91</v>
      </c>
      <c r="E541">
        <v>20</v>
      </c>
      <c r="F541">
        <v>6</v>
      </c>
      <c r="G541" s="5">
        <v>0.66400000000000003</v>
      </c>
      <c r="H541" s="13">
        <f>G541-0.608333333333333</f>
        <v>5.5666666666667086E-2</v>
      </c>
    </row>
    <row r="542" spans="1:8">
      <c r="A542">
        <v>541</v>
      </c>
      <c r="B542" t="s">
        <v>28</v>
      </c>
      <c r="C542" t="str">
        <f>VLOOKUP(B542,'Ps strains + g.types'!$A$2:$C$20,3,FALSE)</f>
        <v>Ps1</v>
      </c>
      <c r="D542" t="s">
        <v>91</v>
      </c>
      <c r="E542">
        <v>11</v>
      </c>
      <c r="F542">
        <v>4</v>
      </c>
      <c r="G542" s="5">
        <v>0.65600000000000003</v>
      </c>
      <c r="H542" s="13">
        <f>G542-0.667666666666667</f>
        <v>-1.1666666666666936E-2</v>
      </c>
    </row>
    <row r="543" spans="1:8">
      <c r="A543">
        <v>542</v>
      </c>
      <c r="B543" t="s">
        <v>28</v>
      </c>
      <c r="C543" t="str">
        <f>VLOOKUP(B543,'Ps strains + g.types'!$A$2:$C$20,3,FALSE)</f>
        <v>Ps1</v>
      </c>
      <c r="D543" t="s">
        <v>91</v>
      </c>
      <c r="E543">
        <v>11</v>
      </c>
      <c r="F543">
        <v>5</v>
      </c>
      <c r="G543" s="5">
        <v>0.69</v>
      </c>
      <c r="H543" s="13">
        <f>G543-0.667666666666667</f>
        <v>2.2333333333332983E-2</v>
      </c>
    </row>
    <row r="544" spans="1:8">
      <c r="A544">
        <v>543</v>
      </c>
      <c r="B544" t="s">
        <v>28</v>
      </c>
      <c r="C544" t="str">
        <f>VLOOKUP(B544,'Ps strains + g.types'!$A$2:$C$20,3,FALSE)</f>
        <v>Ps1</v>
      </c>
      <c r="D544" t="s">
        <v>91</v>
      </c>
      <c r="E544">
        <v>11</v>
      </c>
      <c r="F544">
        <v>6</v>
      </c>
      <c r="G544" s="5">
        <v>0.60799999999999998</v>
      </c>
      <c r="H544" s="13">
        <f>G544-0.667666666666667</f>
        <v>-5.9666666666666979E-2</v>
      </c>
    </row>
    <row r="545" spans="1:8">
      <c r="A545">
        <v>544</v>
      </c>
      <c r="B545" t="s">
        <v>28</v>
      </c>
      <c r="C545" t="str">
        <f>VLOOKUP(B545,'Ps strains + g.types'!$A$2:$C$20,3,FALSE)</f>
        <v>Ps1</v>
      </c>
      <c r="D545" t="s">
        <v>91</v>
      </c>
      <c r="E545">
        <v>12</v>
      </c>
      <c r="F545">
        <v>4</v>
      </c>
      <c r="G545" s="5">
        <v>0.72099999999999997</v>
      </c>
      <c r="H545" s="13">
        <f>G545-0.686666666666667</f>
        <v>3.4333333333332994E-2</v>
      </c>
    </row>
    <row r="546" spans="1:8">
      <c r="A546">
        <v>545</v>
      </c>
      <c r="B546" t="s">
        <v>28</v>
      </c>
      <c r="C546" t="str">
        <f>VLOOKUP(B546,'Ps strains + g.types'!$A$2:$C$20,3,FALSE)</f>
        <v>Ps1</v>
      </c>
      <c r="D546" t="s">
        <v>91</v>
      </c>
      <c r="E546">
        <v>12</v>
      </c>
      <c r="F546">
        <v>5</v>
      </c>
      <c r="G546" s="5">
        <v>0.90700000000000003</v>
      </c>
      <c r="H546" s="13">
        <f>G546-0.686666666666667</f>
        <v>0.22033333333333305</v>
      </c>
    </row>
    <row r="547" spans="1:8">
      <c r="A547">
        <v>546</v>
      </c>
      <c r="B547" t="s">
        <v>28</v>
      </c>
      <c r="C547" t="str">
        <f>VLOOKUP(B547,'Ps strains + g.types'!$A$2:$C$20,3,FALSE)</f>
        <v>Ps1</v>
      </c>
      <c r="D547" t="s">
        <v>91</v>
      </c>
      <c r="E547">
        <v>12</v>
      </c>
      <c r="F547">
        <v>6</v>
      </c>
      <c r="G547" s="5">
        <v>0.80400000000000005</v>
      </c>
      <c r="H547" s="13">
        <f>G547-0.686666666666667</f>
        <v>0.11733333333333307</v>
      </c>
    </row>
    <row r="548" spans="1:8">
      <c r="A548">
        <v>547</v>
      </c>
      <c r="B548" t="s">
        <v>28</v>
      </c>
      <c r="C548" t="str">
        <f>VLOOKUP(B548,'Ps strains + g.types'!$A$2:$C$20,3,FALSE)</f>
        <v>Ps1</v>
      </c>
      <c r="D548" t="s">
        <v>91</v>
      </c>
      <c r="E548">
        <v>13</v>
      </c>
      <c r="F548">
        <v>4</v>
      </c>
      <c r="G548" s="5">
        <v>0.73599999999999999</v>
      </c>
      <c r="H548" s="13">
        <f>G548-0.613666666666667</f>
        <v>0.12233333333333296</v>
      </c>
    </row>
    <row r="549" spans="1:8">
      <c r="A549">
        <v>548</v>
      </c>
      <c r="B549" t="s">
        <v>28</v>
      </c>
      <c r="C549" t="str">
        <f>VLOOKUP(B549,'Ps strains + g.types'!$A$2:$C$20,3,FALSE)</f>
        <v>Ps1</v>
      </c>
      <c r="D549" t="s">
        <v>91</v>
      </c>
      <c r="E549">
        <v>13</v>
      </c>
      <c r="F549">
        <v>5</v>
      </c>
      <c r="G549" s="5">
        <v>0.58499999999999996</v>
      </c>
      <c r="H549" s="13">
        <f>G549-0.613666666666667</f>
        <v>-2.8666666666667062E-2</v>
      </c>
    </row>
    <row r="550" spans="1:8">
      <c r="A550">
        <v>549</v>
      </c>
      <c r="B550" t="s">
        <v>28</v>
      </c>
      <c r="C550" t="str">
        <f>VLOOKUP(B550,'Ps strains + g.types'!$A$2:$C$20,3,FALSE)</f>
        <v>Ps1</v>
      </c>
      <c r="D550" t="s">
        <v>91</v>
      </c>
      <c r="E550">
        <v>13</v>
      </c>
      <c r="F550">
        <v>6</v>
      </c>
      <c r="G550" s="5">
        <v>0.73799999999999999</v>
      </c>
      <c r="H550" s="13">
        <f>G550-0.613666666666667</f>
        <v>0.12433333333333296</v>
      </c>
    </row>
    <row r="551" spans="1:8">
      <c r="A551">
        <v>550</v>
      </c>
      <c r="B551" t="s">
        <v>28</v>
      </c>
      <c r="C551" t="str">
        <f>VLOOKUP(B551,'Ps strains + g.types'!$A$2:$C$20,3,FALSE)</f>
        <v>Ps1</v>
      </c>
      <c r="D551" t="s">
        <v>91</v>
      </c>
      <c r="E551">
        <v>14</v>
      </c>
      <c r="F551">
        <v>4</v>
      </c>
      <c r="G551" s="5">
        <v>0.72699999999999998</v>
      </c>
      <c r="H551" s="13">
        <f>G551-0.565333333333333</f>
        <v>0.16166666666666696</v>
      </c>
    </row>
    <row r="552" spans="1:8">
      <c r="A552">
        <v>551</v>
      </c>
      <c r="B552" t="s">
        <v>28</v>
      </c>
      <c r="C552" t="str">
        <f>VLOOKUP(B552,'Ps strains + g.types'!$A$2:$C$20,3,FALSE)</f>
        <v>Ps1</v>
      </c>
      <c r="D552" t="s">
        <v>91</v>
      </c>
      <c r="E552">
        <v>14</v>
      </c>
      <c r="F552">
        <v>5</v>
      </c>
      <c r="G552" s="5">
        <v>0.78900000000000003</v>
      </c>
      <c r="H552" s="13">
        <f>G552-0.565333333333333</f>
        <v>0.22366666666666701</v>
      </c>
    </row>
    <row r="553" spans="1:8">
      <c r="A553">
        <v>552</v>
      </c>
      <c r="B553" t="s">
        <v>28</v>
      </c>
      <c r="C553" t="str">
        <f>VLOOKUP(B553,'Ps strains + g.types'!$A$2:$C$20,3,FALSE)</f>
        <v>Ps1</v>
      </c>
      <c r="D553" t="s">
        <v>91</v>
      </c>
      <c r="E553">
        <v>14</v>
      </c>
      <c r="F553">
        <v>6</v>
      </c>
      <c r="G553" s="5">
        <v>0.74399999999999999</v>
      </c>
      <c r="H553" s="13">
        <f>G553-0.565333333333333</f>
        <v>0.17866666666666697</v>
      </c>
    </row>
    <row r="554" spans="1:8">
      <c r="A554">
        <v>553</v>
      </c>
      <c r="B554" t="s">
        <v>28</v>
      </c>
      <c r="C554" t="str">
        <f>VLOOKUP(B554,'Ps strains + g.types'!$A$2:$C$20,3,FALSE)</f>
        <v>Ps1</v>
      </c>
      <c r="D554" t="s">
        <v>91</v>
      </c>
      <c r="E554">
        <v>15</v>
      </c>
      <c r="F554">
        <v>4</v>
      </c>
      <c r="G554" s="5">
        <v>0.70099999999999996</v>
      </c>
      <c r="H554" s="13">
        <f>G554-0.737666666666667</f>
        <v>-3.6666666666667069E-2</v>
      </c>
    </row>
    <row r="555" spans="1:8">
      <c r="A555">
        <v>554</v>
      </c>
      <c r="B555" t="s">
        <v>28</v>
      </c>
      <c r="C555" t="str">
        <f>VLOOKUP(B555,'Ps strains + g.types'!$A$2:$C$20,3,FALSE)</f>
        <v>Ps1</v>
      </c>
      <c r="D555" t="s">
        <v>91</v>
      </c>
      <c r="E555">
        <v>15</v>
      </c>
      <c r="F555">
        <v>5</v>
      </c>
      <c r="G555" s="5">
        <v>0.74099999999999999</v>
      </c>
      <c r="H555" s="13">
        <f>G555-0.737666666666667</f>
        <v>3.3333333333329662E-3</v>
      </c>
    </row>
    <row r="556" spans="1:8">
      <c r="A556">
        <v>555</v>
      </c>
      <c r="B556" t="s">
        <v>28</v>
      </c>
      <c r="C556" t="str">
        <f>VLOOKUP(B556,'Ps strains + g.types'!$A$2:$C$20,3,FALSE)</f>
        <v>Ps1</v>
      </c>
      <c r="D556" t="s">
        <v>91</v>
      </c>
      <c r="E556">
        <v>15</v>
      </c>
      <c r="F556">
        <v>6</v>
      </c>
      <c r="G556" s="5">
        <v>0.72</v>
      </c>
      <c r="H556" s="13">
        <f>G556-0.737666666666667</f>
        <v>-1.7666666666667052E-2</v>
      </c>
    </row>
    <row r="557" spans="1:8">
      <c r="A557">
        <v>556</v>
      </c>
      <c r="B557" t="s">
        <v>28</v>
      </c>
      <c r="C557" t="str">
        <f>VLOOKUP(B557,'Ps strains + g.types'!$A$2:$C$20,3,FALSE)</f>
        <v>Ps1</v>
      </c>
      <c r="D557" t="s">
        <v>91</v>
      </c>
      <c r="E557">
        <v>16</v>
      </c>
      <c r="F557">
        <v>4</v>
      </c>
      <c r="G557" s="5">
        <v>0.71</v>
      </c>
      <c r="H557" s="13">
        <f>G557-0.709</f>
        <v>1.0000000000000009E-3</v>
      </c>
    </row>
    <row r="558" spans="1:8">
      <c r="A558">
        <v>557</v>
      </c>
      <c r="B558" t="s">
        <v>28</v>
      </c>
      <c r="C558" t="str">
        <f>VLOOKUP(B558,'Ps strains + g.types'!$A$2:$C$20,3,FALSE)</f>
        <v>Ps1</v>
      </c>
      <c r="D558" t="s">
        <v>91</v>
      </c>
      <c r="E558">
        <v>16</v>
      </c>
      <c r="F558">
        <v>5</v>
      </c>
      <c r="G558" s="5">
        <v>0.77</v>
      </c>
      <c r="H558" s="13">
        <f>G558-0.709</f>
        <v>6.1000000000000054E-2</v>
      </c>
    </row>
    <row r="559" spans="1:8">
      <c r="A559">
        <v>558</v>
      </c>
      <c r="B559" t="s">
        <v>28</v>
      </c>
      <c r="C559" t="str">
        <f>VLOOKUP(B559,'Ps strains + g.types'!$A$2:$C$20,3,FALSE)</f>
        <v>Ps1</v>
      </c>
      <c r="D559" t="s">
        <v>91</v>
      </c>
      <c r="E559">
        <v>16</v>
      </c>
      <c r="F559">
        <v>6</v>
      </c>
      <c r="G559" s="5">
        <v>0.75800000000000001</v>
      </c>
      <c r="H559" s="13">
        <f>G559-0.709</f>
        <v>4.9000000000000044E-2</v>
      </c>
    </row>
    <row r="560" spans="1:8">
      <c r="A560">
        <v>559</v>
      </c>
      <c r="B560" t="s">
        <v>28</v>
      </c>
      <c r="C560" t="str">
        <f>VLOOKUP(B560,'Ps strains + g.types'!$A$2:$C$20,3,FALSE)</f>
        <v>Ps1</v>
      </c>
      <c r="D560" t="s">
        <v>91</v>
      </c>
      <c r="E560">
        <v>17</v>
      </c>
      <c r="F560">
        <v>4</v>
      </c>
      <c r="G560" s="5">
        <v>0.58599999999999997</v>
      </c>
      <c r="H560" s="13">
        <f>G560-0.555</f>
        <v>3.0999999999999917E-2</v>
      </c>
    </row>
    <row r="561" spans="1:8">
      <c r="A561">
        <v>560</v>
      </c>
      <c r="B561" t="s">
        <v>28</v>
      </c>
      <c r="C561" t="str">
        <f>VLOOKUP(B561,'Ps strains + g.types'!$A$2:$C$20,3,FALSE)</f>
        <v>Ps1</v>
      </c>
      <c r="D561" t="s">
        <v>91</v>
      </c>
      <c r="E561">
        <v>17</v>
      </c>
      <c r="F561">
        <v>5</v>
      </c>
      <c r="G561" s="5">
        <v>0.72199999999999998</v>
      </c>
      <c r="H561" s="13">
        <f>G561-0.555</f>
        <v>0.16699999999999993</v>
      </c>
    </row>
    <row r="562" spans="1:8">
      <c r="A562">
        <v>561</v>
      </c>
      <c r="B562" t="s">
        <v>28</v>
      </c>
      <c r="C562" t="str">
        <f>VLOOKUP(B562,'Ps strains + g.types'!$A$2:$C$20,3,FALSE)</f>
        <v>Ps1</v>
      </c>
      <c r="D562" t="s">
        <v>91</v>
      </c>
      <c r="E562">
        <v>17</v>
      </c>
      <c r="F562">
        <v>6</v>
      </c>
      <c r="G562" s="5">
        <v>0.94299999999999995</v>
      </c>
      <c r="H562" s="13">
        <f>G562-0.555</f>
        <v>0.3879999999999999</v>
      </c>
    </row>
    <row r="563" spans="1:8">
      <c r="A563">
        <v>562</v>
      </c>
      <c r="B563" t="s">
        <v>28</v>
      </c>
      <c r="C563" t="str">
        <f>VLOOKUP(B563,'Ps strains + g.types'!$A$2:$C$20,3,FALSE)</f>
        <v>Ps1</v>
      </c>
      <c r="D563" t="s">
        <v>91</v>
      </c>
      <c r="E563">
        <v>18</v>
      </c>
      <c r="F563">
        <v>4</v>
      </c>
      <c r="G563" s="5">
        <v>0.68700000000000006</v>
      </c>
      <c r="H563" s="13">
        <f>G563-0.512666666666667</f>
        <v>0.17433333333333301</v>
      </c>
    </row>
    <row r="564" spans="1:8">
      <c r="A564">
        <v>563</v>
      </c>
      <c r="B564" t="s">
        <v>28</v>
      </c>
      <c r="C564" t="str">
        <f>VLOOKUP(B564,'Ps strains + g.types'!$A$2:$C$20,3,FALSE)</f>
        <v>Ps1</v>
      </c>
      <c r="D564" t="s">
        <v>91</v>
      </c>
      <c r="E564">
        <v>18</v>
      </c>
      <c r="F564">
        <v>5</v>
      </c>
      <c r="G564" s="5">
        <v>0.73699999999999999</v>
      </c>
      <c r="H564" s="13">
        <f>G564-0.512666666666667</f>
        <v>0.22433333333333294</v>
      </c>
    </row>
    <row r="565" spans="1:8">
      <c r="A565">
        <v>564</v>
      </c>
      <c r="B565" t="s">
        <v>28</v>
      </c>
      <c r="C565" t="str">
        <f>VLOOKUP(B565,'Ps strains + g.types'!$A$2:$C$20,3,FALSE)</f>
        <v>Ps1</v>
      </c>
      <c r="D565" t="s">
        <v>91</v>
      </c>
      <c r="E565">
        <v>18</v>
      </c>
      <c r="F565">
        <v>6</v>
      </c>
      <c r="G565" s="5">
        <v>0.69099999999999995</v>
      </c>
      <c r="H565" s="13">
        <f>G565-0.512666666666667</f>
        <v>0.1783333333333329</v>
      </c>
    </row>
    <row r="566" spans="1:8">
      <c r="A566">
        <v>565</v>
      </c>
      <c r="B566" t="s">
        <v>28</v>
      </c>
      <c r="C566" t="str">
        <f>VLOOKUP(B566,'Ps strains + g.types'!$A$2:$C$20,3,FALSE)</f>
        <v>Ps1</v>
      </c>
      <c r="D566" t="s">
        <v>91</v>
      </c>
      <c r="E566">
        <v>19</v>
      </c>
      <c r="F566">
        <v>4</v>
      </c>
      <c r="G566" s="5">
        <v>0.92</v>
      </c>
      <c r="H566" s="13">
        <f>G566-0.728666666666667</f>
        <v>0.19133333333333302</v>
      </c>
    </row>
    <row r="567" spans="1:8">
      <c r="A567">
        <v>566</v>
      </c>
      <c r="B567" t="s">
        <v>28</v>
      </c>
      <c r="C567" t="str">
        <f>VLOOKUP(B567,'Ps strains + g.types'!$A$2:$C$20,3,FALSE)</f>
        <v>Ps1</v>
      </c>
      <c r="D567" t="s">
        <v>91</v>
      </c>
      <c r="E567">
        <v>19</v>
      </c>
      <c r="F567">
        <v>5</v>
      </c>
      <c r="G567" s="5">
        <v>0.76500000000000001</v>
      </c>
      <c r="H567" s="13">
        <f>G567-0.728666666666667</f>
        <v>3.6333333333332996E-2</v>
      </c>
    </row>
    <row r="568" spans="1:8">
      <c r="A568">
        <v>567</v>
      </c>
      <c r="B568" t="s">
        <v>28</v>
      </c>
      <c r="C568" t="str">
        <f>VLOOKUP(B568,'Ps strains + g.types'!$A$2:$C$20,3,FALSE)</f>
        <v>Ps1</v>
      </c>
      <c r="D568" t="s">
        <v>91</v>
      </c>
      <c r="E568">
        <v>19</v>
      </c>
      <c r="F568">
        <v>6</v>
      </c>
      <c r="G568" s="5">
        <v>0.93400000000000005</v>
      </c>
      <c r="H568" s="13">
        <f>G568-0.728666666666667</f>
        <v>0.20533333333333303</v>
      </c>
    </row>
    <row r="569" spans="1:8">
      <c r="A569">
        <v>568</v>
      </c>
      <c r="B569" t="s">
        <v>28</v>
      </c>
      <c r="C569" t="str">
        <f>VLOOKUP(B569,'Ps strains + g.types'!$A$2:$C$20,3,FALSE)</f>
        <v>Ps1</v>
      </c>
      <c r="D569" t="s">
        <v>91</v>
      </c>
      <c r="E569">
        <v>20</v>
      </c>
      <c r="F569">
        <v>4</v>
      </c>
      <c r="G569" s="5">
        <v>0.76900000000000002</v>
      </c>
      <c r="H569" s="13">
        <f>G569-0.608333333333333</f>
        <v>0.16066666666666707</v>
      </c>
    </row>
    <row r="570" spans="1:8">
      <c r="A570">
        <v>569</v>
      </c>
      <c r="B570" t="s">
        <v>28</v>
      </c>
      <c r="C570" t="str">
        <f>VLOOKUP(B570,'Ps strains + g.types'!$A$2:$C$20,3,FALSE)</f>
        <v>Ps1</v>
      </c>
      <c r="D570" t="s">
        <v>91</v>
      </c>
      <c r="E570">
        <v>20</v>
      </c>
      <c r="F570">
        <v>5</v>
      </c>
      <c r="G570" s="5">
        <v>0.63700000000000001</v>
      </c>
      <c r="H570" s="13">
        <f>G570-0.608333333333333</f>
        <v>2.8666666666667062E-2</v>
      </c>
    </row>
    <row r="571" spans="1:8">
      <c r="A571">
        <v>570</v>
      </c>
      <c r="B571" t="s">
        <v>28</v>
      </c>
      <c r="C571" t="str">
        <f>VLOOKUP(B571,'Ps strains + g.types'!$A$2:$C$20,3,FALSE)</f>
        <v>Ps1</v>
      </c>
      <c r="D571" t="s">
        <v>91</v>
      </c>
      <c r="E571">
        <v>20</v>
      </c>
      <c r="F571">
        <v>6</v>
      </c>
      <c r="G571" s="5">
        <v>0.748</v>
      </c>
      <c r="H571" s="13">
        <f>G571-0.608333333333333</f>
        <v>0.13966666666666705</v>
      </c>
    </row>
    <row r="572" spans="1:8">
      <c r="A572">
        <v>1</v>
      </c>
      <c r="B572" s="8" t="s">
        <v>82</v>
      </c>
      <c r="C572" s="8" t="s">
        <v>82</v>
      </c>
      <c r="D572" t="s">
        <v>91</v>
      </c>
      <c r="E572" s="8">
        <v>11</v>
      </c>
      <c r="F572">
        <v>4</v>
      </c>
      <c r="G572" s="5">
        <v>0.58099999999999996</v>
      </c>
      <c r="H572" s="5" t="s">
        <v>52</v>
      </c>
    </row>
    <row r="573" spans="1:8">
      <c r="A573">
        <v>2</v>
      </c>
      <c r="B573" s="8" t="s">
        <v>82</v>
      </c>
      <c r="C573" s="8" t="s">
        <v>82</v>
      </c>
      <c r="D573" t="s">
        <v>91</v>
      </c>
      <c r="E573" s="8">
        <v>12</v>
      </c>
      <c r="F573">
        <v>4</v>
      </c>
      <c r="G573" s="5">
        <v>0.69699999999999995</v>
      </c>
      <c r="H573" s="5" t="s">
        <v>52</v>
      </c>
    </row>
    <row r="574" spans="1:8">
      <c r="A574">
        <v>3</v>
      </c>
      <c r="B574" s="8" t="s">
        <v>82</v>
      </c>
      <c r="C574" s="8" t="s">
        <v>82</v>
      </c>
      <c r="D574" t="s">
        <v>91</v>
      </c>
      <c r="E574" s="8">
        <v>13</v>
      </c>
      <c r="F574">
        <v>4</v>
      </c>
      <c r="G574" s="5">
        <v>0.47799999999999998</v>
      </c>
      <c r="H574" s="5" t="s">
        <v>52</v>
      </c>
    </row>
    <row r="575" spans="1:8">
      <c r="A575">
        <v>4</v>
      </c>
      <c r="B575" s="8" t="s">
        <v>82</v>
      </c>
      <c r="C575" s="8" t="s">
        <v>82</v>
      </c>
      <c r="D575" t="s">
        <v>91</v>
      </c>
      <c r="E575" s="8">
        <v>14</v>
      </c>
      <c r="F575">
        <v>4</v>
      </c>
      <c r="G575" s="5">
        <v>0.53200000000000003</v>
      </c>
      <c r="H575" s="5" t="s">
        <v>52</v>
      </c>
    </row>
    <row r="576" spans="1:8">
      <c r="A576">
        <v>5</v>
      </c>
      <c r="B576" s="8" t="s">
        <v>82</v>
      </c>
      <c r="C576" s="8" t="s">
        <v>82</v>
      </c>
      <c r="D576" t="s">
        <v>91</v>
      </c>
      <c r="E576" s="8">
        <v>15</v>
      </c>
      <c r="F576">
        <v>4</v>
      </c>
      <c r="G576" s="5">
        <v>0.58699999999999997</v>
      </c>
      <c r="H576" s="5" t="s">
        <v>52</v>
      </c>
    </row>
    <row r="577" spans="1:8">
      <c r="A577">
        <v>6</v>
      </c>
      <c r="B577" s="8" t="s">
        <v>82</v>
      </c>
      <c r="C577" s="8" t="s">
        <v>82</v>
      </c>
      <c r="D577" t="s">
        <v>91</v>
      </c>
      <c r="E577" s="8">
        <v>16</v>
      </c>
      <c r="F577">
        <v>4</v>
      </c>
      <c r="G577" s="32">
        <v>0.68300000000000005</v>
      </c>
      <c r="H577" s="5" t="s">
        <v>52</v>
      </c>
    </row>
    <row r="578" spans="1:8">
      <c r="A578">
        <v>7</v>
      </c>
      <c r="B578" s="8" t="s">
        <v>82</v>
      </c>
      <c r="C578" s="8" t="s">
        <v>82</v>
      </c>
      <c r="D578" t="s">
        <v>91</v>
      </c>
      <c r="E578" s="8">
        <v>17</v>
      </c>
      <c r="F578">
        <v>4</v>
      </c>
      <c r="G578" s="5">
        <v>0.45800000000000002</v>
      </c>
      <c r="H578" s="5" t="s">
        <v>52</v>
      </c>
    </row>
    <row r="579" spans="1:8">
      <c r="A579">
        <v>8</v>
      </c>
      <c r="B579" s="8" t="s">
        <v>82</v>
      </c>
      <c r="C579" s="8" t="s">
        <v>82</v>
      </c>
      <c r="D579" t="s">
        <v>91</v>
      </c>
      <c r="E579" s="8">
        <v>18</v>
      </c>
      <c r="F579">
        <v>4</v>
      </c>
      <c r="G579" s="5">
        <v>0.51900000000000002</v>
      </c>
      <c r="H579" s="5" t="s">
        <v>52</v>
      </c>
    </row>
    <row r="580" spans="1:8">
      <c r="A580">
        <v>9</v>
      </c>
      <c r="B580" s="8" t="s">
        <v>82</v>
      </c>
      <c r="C580" s="8" t="s">
        <v>82</v>
      </c>
      <c r="D580" t="s">
        <v>91</v>
      </c>
      <c r="E580" s="8">
        <v>19</v>
      </c>
      <c r="F580">
        <v>4</v>
      </c>
      <c r="G580" s="5">
        <v>0.63400000000000001</v>
      </c>
      <c r="H580" s="5" t="s">
        <v>52</v>
      </c>
    </row>
    <row r="581" spans="1:8">
      <c r="A581">
        <v>10</v>
      </c>
      <c r="B581" s="8" t="s">
        <v>82</v>
      </c>
      <c r="C581" s="8" t="s">
        <v>82</v>
      </c>
      <c r="D581" t="s">
        <v>91</v>
      </c>
      <c r="E581" s="8">
        <v>20</v>
      </c>
      <c r="F581">
        <v>4</v>
      </c>
      <c r="G581" s="5">
        <v>0.55200000000000005</v>
      </c>
      <c r="H581" s="5" t="s">
        <v>52</v>
      </c>
    </row>
    <row r="582" spans="1:8">
      <c r="A582">
        <v>11</v>
      </c>
      <c r="B582" s="8" t="s">
        <v>82</v>
      </c>
      <c r="C582" s="8" t="s">
        <v>82</v>
      </c>
      <c r="D582" t="s">
        <v>91</v>
      </c>
      <c r="E582" s="8">
        <v>11</v>
      </c>
      <c r="F582">
        <v>5</v>
      </c>
      <c r="G582" s="5">
        <v>0.64500000000000002</v>
      </c>
      <c r="H582" s="5" t="s">
        <v>52</v>
      </c>
    </row>
    <row r="583" spans="1:8">
      <c r="A583">
        <v>12</v>
      </c>
      <c r="B583" s="8" t="s">
        <v>82</v>
      </c>
      <c r="C583" s="8" t="s">
        <v>82</v>
      </c>
      <c r="D583" t="s">
        <v>91</v>
      </c>
      <c r="E583" s="8">
        <v>12</v>
      </c>
      <c r="F583">
        <v>5</v>
      </c>
      <c r="G583" s="5">
        <v>0.77</v>
      </c>
      <c r="H583" s="5" t="s">
        <v>52</v>
      </c>
    </row>
    <row r="584" spans="1:8">
      <c r="A584">
        <v>13</v>
      </c>
      <c r="B584" s="8" t="s">
        <v>82</v>
      </c>
      <c r="C584" s="8" t="s">
        <v>82</v>
      </c>
      <c r="D584" t="s">
        <v>91</v>
      </c>
      <c r="E584" s="8">
        <v>13</v>
      </c>
      <c r="F584">
        <v>5</v>
      </c>
      <c r="G584" s="5">
        <v>0.64</v>
      </c>
      <c r="H584" s="5" t="s">
        <v>52</v>
      </c>
    </row>
    <row r="585" spans="1:8">
      <c r="A585">
        <v>14</v>
      </c>
      <c r="B585" s="8" t="s">
        <v>82</v>
      </c>
      <c r="C585" s="8" t="s">
        <v>82</v>
      </c>
      <c r="D585" t="s">
        <v>91</v>
      </c>
      <c r="E585" s="8">
        <v>14</v>
      </c>
      <c r="F585">
        <v>5</v>
      </c>
      <c r="G585" s="5">
        <v>0.59799999999999998</v>
      </c>
      <c r="H585" s="5" t="s">
        <v>52</v>
      </c>
    </row>
    <row r="586" spans="1:8">
      <c r="A586">
        <v>15</v>
      </c>
      <c r="B586" s="8" t="s">
        <v>82</v>
      </c>
      <c r="C586" s="8" t="s">
        <v>82</v>
      </c>
      <c r="D586" t="s">
        <v>91</v>
      </c>
      <c r="E586" s="8">
        <v>15</v>
      </c>
      <c r="F586">
        <v>5</v>
      </c>
      <c r="G586" s="5">
        <v>0.84299999999999997</v>
      </c>
      <c r="H586" s="5" t="s">
        <v>52</v>
      </c>
    </row>
    <row r="587" spans="1:8">
      <c r="A587">
        <v>16</v>
      </c>
      <c r="B587" s="8" t="s">
        <v>82</v>
      </c>
      <c r="C587" s="8" t="s">
        <v>82</v>
      </c>
      <c r="D587" t="s">
        <v>91</v>
      </c>
      <c r="E587" s="8">
        <v>16</v>
      </c>
      <c r="F587">
        <v>5</v>
      </c>
      <c r="G587" s="32">
        <v>0.69499999999999995</v>
      </c>
      <c r="H587" s="5" t="s">
        <v>52</v>
      </c>
    </row>
    <row r="588" spans="1:8">
      <c r="A588">
        <v>17</v>
      </c>
      <c r="B588" s="8" t="s">
        <v>82</v>
      </c>
      <c r="C588" s="8" t="s">
        <v>82</v>
      </c>
      <c r="D588" t="s">
        <v>91</v>
      </c>
      <c r="E588" s="8">
        <v>17</v>
      </c>
      <c r="F588">
        <v>5</v>
      </c>
      <c r="G588" s="5">
        <v>0.60599999999999998</v>
      </c>
      <c r="H588" s="5" t="s">
        <v>52</v>
      </c>
    </row>
    <row r="589" spans="1:8">
      <c r="A589">
        <v>18</v>
      </c>
      <c r="B589" s="8" t="s">
        <v>82</v>
      </c>
      <c r="C589" s="8" t="s">
        <v>82</v>
      </c>
      <c r="D589" t="s">
        <v>91</v>
      </c>
      <c r="E589" s="8">
        <v>18</v>
      </c>
      <c r="F589">
        <v>5</v>
      </c>
      <c r="G589" s="5">
        <v>0.497</v>
      </c>
      <c r="H589" s="5" t="s">
        <v>52</v>
      </c>
    </row>
    <row r="590" spans="1:8">
      <c r="A590">
        <v>19</v>
      </c>
      <c r="B590" s="8" t="s">
        <v>82</v>
      </c>
      <c r="C590" s="8" t="s">
        <v>82</v>
      </c>
      <c r="D590" t="s">
        <v>91</v>
      </c>
      <c r="E590" s="8">
        <v>19</v>
      </c>
      <c r="F590">
        <v>5</v>
      </c>
      <c r="G590" s="5">
        <v>0.72799999999999998</v>
      </c>
      <c r="H590" s="5" t="s">
        <v>52</v>
      </c>
    </row>
    <row r="591" spans="1:8">
      <c r="A591">
        <v>20</v>
      </c>
      <c r="B591" s="8" t="s">
        <v>82</v>
      </c>
      <c r="C591" s="8" t="s">
        <v>82</v>
      </c>
      <c r="D591" t="s">
        <v>91</v>
      </c>
      <c r="E591" s="8">
        <v>20</v>
      </c>
      <c r="F591">
        <v>5</v>
      </c>
      <c r="G591" s="5">
        <v>0.59799999999999998</v>
      </c>
      <c r="H591" s="5" t="s">
        <v>52</v>
      </c>
    </row>
    <row r="592" spans="1:8">
      <c r="A592">
        <v>21</v>
      </c>
      <c r="B592" s="8" t="s">
        <v>82</v>
      </c>
      <c r="C592" s="8" t="s">
        <v>82</v>
      </c>
      <c r="D592" t="s">
        <v>91</v>
      </c>
      <c r="E592" s="8">
        <v>11</v>
      </c>
      <c r="F592">
        <v>6</v>
      </c>
      <c r="G592" s="32">
        <v>0.77700000000000002</v>
      </c>
      <c r="H592" s="5" t="s">
        <v>52</v>
      </c>
    </row>
    <row r="593" spans="1:8">
      <c r="A593">
        <v>22</v>
      </c>
      <c r="B593" s="8" t="s">
        <v>82</v>
      </c>
      <c r="C593" s="8" t="s">
        <v>82</v>
      </c>
      <c r="D593" t="s">
        <v>91</v>
      </c>
      <c r="E593" s="8">
        <v>12</v>
      </c>
      <c r="F593">
        <v>6</v>
      </c>
      <c r="G593" s="32">
        <v>0.59299999999999997</v>
      </c>
      <c r="H593" s="5" t="s">
        <v>52</v>
      </c>
    </row>
    <row r="594" spans="1:8">
      <c r="A594">
        <v>23</v>
      </c>
      <c r="B594" s="8" t="s">
        <v>82</v>
      </c>
      <c r="C594" s="8" t="s">
        <v>82</v>
      </c>
      <c r="D594" t="s">
        <v>91</v>
      </c>
      <c r="E594" s="8">
        <v>13</v>
      </c>
      <c r="F594">
        <v>6</v>
      </c>
      <c r="G594" s="32">
        <v>0.72299999999999998</v>
      </c>
      <c r="H594" s="5" t="s">
        <v>52</v>
      </c>
    </row>
    <row r="595" spans="1:8">
      <c r="A595">
        <v>24</v>
      </c>
      <c r="B595" s="8" t="s">
        <v>82</v>
      </c>
      <c r="C595" s="8" t="s">
        <v>82</v>
      </c>
      <c r="D595" t="s">
        <v>91</v>
      </c>
      <c r="E595" s="8">
        <v>14</v>
      </c>
      <c r="F595">
        <v>6</v>
      </c>
      <c r="G595" s="32">
        <v>0.56599999999999995</v>
      </c>
      <c r="H595" s="5" t="s">
        <v>52</v>
      </c>
    </row>
    <row r="596" spans="1:8">
      <c r="A596">
        <v>25</v>
      </c>
      <c r="B596" s="8" t="s">
        <v>82</v>
      </c>
      <c r="C596" s="8" t="s">
        <v>82</v>
      </c>
      <c r="D596" t="s">
        <v>91</v>
      </c>
      <c r="E596" s="8">
        <v>15</v>
      </c>
      <c r="F596">
        <v>6</v>
      </c>
      <c r="G596" s="32">
        <v>0.78300000000000003</v>
      </c>
      <c r="H596" s="5" t="s">
        <v>52</v>
      </c>
    </row>
    <row r="597" spans="1:8">
      <c r="A597">
        <v>26</v>
      </c>
      <c r="B597" s="8" t="s">
        <v>82</v>
      </c>
      <c r="C597" s="8" t="s">
        <v>82</v>
      </c>
      <c r="D597" t="s">
        <v>91</v>
      </c>
      <c r="E597" s="8">
        <v>16</v>
      </c>
      <c r="F597">
        <v>6</v>
      </c>
      <c r="G597" s="32">
        <v>0.749</v>
      </c>
      <c r="H597" s="5" t="s">
        <v>52</v>
      </c>
    </row>
    <row r="598" spans="1:8">
      <c r="A598">
        <v>27</v>
      </c>
      <c r="B598" s="8" t="s">
        <v>82</v>
      </c>
      <c r="C598" s="8" t="s">
        <v>82</v>
      </c>
      <c r="D598" t="s">
        <v>91</v>
      </c>
      <c r="E598" s="8">
        <v>17</v>
      </c>
      <c r="F598">
        <v>6</v>
      </c>
      <c r="G598" s="32">
        <v>0.60099999999999998</v>
      </c>
      <c r="H598" s="5" t="s">
        <v>52</v>
      </c>
    </row>
    <row r="599" spans="1:8">
      <c r="A599">
        <v>28</v>
      </c>
      <c r="B599" s="8" t="s">
        <v>82</v>
      </c>
      <c r="C599" s="8" t="s">
        <v>82</v>
      </c>
      <c r="D599" t="s">
        <v>91</v>
      </c>
      <c r="E599" s="8">
        <v>18</v>
      </c>
      <c r="F599">
        <v>6</v>
      </c>
      <c r="G599" s="32">
        <v>0.52200000000000002</v>
      </c>
      <c r="H599" s="5" t="s">
        <v>52</v>
      </c>
    </row>
    <row r="600" spans="1:8">
      <c r="A600">
        <v>29</v>
      </c>
      <c r="B600" s="8" t="s">
        <v>82</v>
      </c>
      <c r="C600" s="8" t="s">
        <v>82</v>
      </c>
      <c r="D600" t="s">
        <v>91</v>
      </c>
      <c r="E600" s="8">
        <v>19</v>
      </c>
      <c r="F600">
        <v>6</v>
      </c>
      <c r="G600" s="32">
        <v>0.82399999999999995</v>
      </c>
      <c r="H600" s="5" t="s">
        <v>52</v>
      </c>
    </row>
    <row r="601" spans="1:8">
      <c r="A601">
        <v>30</v>
      </c>
      <c r="B601" s="8" t="s">
        <v>82</v>
      </c>
      <c r="C601" s="8" t="s">
        <v>82</v>
      </c>
      <c r="D601" t="s">
        <v>91</v>
      </c>
      <c r="E601" s="8">
        <v>20</v>
      </c>
      <c r="F601">
        <v>6</v>
      </c>
      <c r="G601" s="32">
        <v>0.67500000000000004</v>
      </c>
      <c r="H601" s="5" t="s">
        <v>52</v>
      </c>
    </row>
  </sheetData>
  <autoFilter ref="A1:I571" xr:uid="{00000000-0009-0000-0000-000001000000}"/>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election activeCell="D15" sqref="D15"/>
    </sheetView>
  </sheetViews>
  <sheetFormatPr baseColWidth="10" defaultRowHeight="16"/>
  <cols>
    <col min="1" max="1" width="14.33203125" bestFit="1" customWidth="1"/>
    <col min="2" max="2" width="16.1640625" bestFit="1" customWidth="1"/>
  </cols>
  <sheetData>
    <row r="1" spans="1:8" s="2" customFormat="1" ht="17" thickBot="1">
      <c r="A1" s="21" t="s">
        <v>30</v>
      </c>
      <c r="B1" s="22" t="s">
        <v>31</v>
      </c>
      <c r="C1" s="22" t="s">
        <v>32</v>
      </c>
      <c r="E1" s="2" t="s">
        <v>90</v>
      </c>
    </row>
    <row r="2" spans="1:8" ht="17" thickBot="1">
      <c r="A2" s="20" t="s">
        <v>20</v>
      </c>
      <c r="B2" s="20" t="s">
        <v>43</v>
      </c>
      <c r="C2" s="20" t="s">
        <v>14</v>
      </c>
      <c r="E2" s="24" t="s">
        <v>31</v>
      </c>
      <c r="F2" s="25" t="s">
        <v>32</v>
      </c>
      <c r="G2" s="25" t="s">
        <v>83</v>
      </c>
      <c r="H2" s="25" t="s">
        <v>84</v>
      </c>
    </row>
    <row r="3" spans="1:8" ht="17" thickBot="1">
      <c r="A3" s="20" t="s">
        <v>10</v>
      </c>
      <c r="B3" s="20" t="s">
        <v>34</v>
      </c>
      <c r="C3" s="20" t="s">
        <v>9</v>
      </c>
      <c r="E3" s="26" t="s">
        <v>44</v>
      </c>
      <c r="F3" s="27" t="s">
        <v>9</v>
      </c>
      <c r="G3" s="28"/>
      <c r="H3" s="27" t="s">
        <v>85</v>
      </c>
    </row>
    <row r="4" spans="1:8" ht="17" thickBot="1">
      <c r="A4" s="20" t="s">
        <v>13</v>
      </c>
      <c r="B4" s="20" t="s">
        <v>37</v>
      </c>
      <c r="C4" s="20" t="s">
        <v>14</v>
      </c>
      <c r="E4" s="26" t="s">
        <v>46</v>
      </c>
      <c r="F4" s="27" t="s">
        <v>14</v>
      </c>
      <c r="G4" s="28"/>
      <c r="H4" s="27" t="s">
        <v>85</v>
      </c>
    </row>
    <row r="5" spans="1:8" ht="17" thickBot="1">
      <c r="A5" s="20" t="s">
        <v>17</v>
      </c>
      <c r="B5" s="20" t="s">
        <v>40</v>
      </c>
      <c r="C5" s="20" t="s">
        <v>14</v>
      </c>
      <c r="E5" s="26" t="s">
        <v>51</v>
      </c>
      <c r="F5" s="27" t="s">
        <v>14</v>
      </c>
      <c r="G5" s="27" t="s">
        <v>86</v>
      </c>
      <c r="H5" s="28"/>
    </row>
    <row r="6" spans="1:8" ht="17" thickBot="1">
      <c r="A6" s="20" t="s">
        <v>28</v>
      </c>
      <c r="B6" s="20" t="s">
        <v>51</v>
      </c>
      <c r="C6" s="20" t="s">
        <v>14</v>
      </c>
      <c r="E6" s="26" t="s">
        <v>40</v>
      </c>
      <c r="F6" s="27" t="s">
        <v>14</v>
      </c>
      <c r="G6" s="28"/>
      <c r="H6" s="27" t="s">
        <v>85</v>
      </c>
    </row>
    <row r="7" spans="1:8" ht="17" thickBot="1">
      <c r="A7" s="20" t="s">
        <v>26</v>
      </c>
      <c r="B7" s="20" t="s">
        <v>49</v>
      </c>
      <c r="C7" s="20" t="s">
        <v>14</v>
      </c>
      <c r="E7" s="26" t="s">
        <v>34</v>
      </c>
      <c r="F7" s="27" t="s">
        <v>9</v>
      </c>
      <c r="G7" s="28"/>
      <c r="H7" s="28"/>
    </row>
    <row r="8" spans="1:8" ht="17" thickBot="1">
      <c r="A8" s="20" t="s">
        <v>16</v>
      </c>
      <c r="B8" s="20" t="s">
        <v>39</v>
      </c>
      <c r="C8" s="20" t="s">
        <v>9</v>
      </c>
      <c r="E8" s="26" t="s">
        <v>49</v>
      </c>
      <c r="F8" s="27" t="s">
        <v>14</v>
      </c>
      <c r="G8" s="28"/>
      <c r="H8" s="28"/>
    </row>
    <row r="9" spans="1:8" ht="17" thickBot="1">
      <c r="A9" s="20" t="s">
        <v>23</v>
      </c>
      <c r="B9" s="20" t="s">
        <v>46</v>
      </c>
      <c r="C9" s="20" t="s">
        <v>14</v>
      </c>
      <c r="E9" s="26" t="s">
        <v>47</v>
      </c>
      <c r="F9" s="27" t="s">
        <v>9</v>
      </c>
      <c r="G9" s="28"/>
      <c r="H9" s="27" t="s">
        <v>85</v>
      </c>
    </row>
    <row r="10" spans="1:8" ht="17" thickBot="1">
      <c r="A10" s="20" t="s">
        <v>21</v>
      </c>
      <c r="B10" s="20" t="s">
        <v>44</v>
      </c>
      <c r="C10" s="20" t="s">
        <v>9</v>
      </c>
      <c r="E10" s="26" t="s">
        <v>50</v>
      </c>
      <c r="F10" s="29" t="s">
        <v>14</v>
      </c>
      <c r="G10" s="27" t="s">
        <v>86</v>
      </c>
      <c r="H10" s="28"/>
    </row>
    <row r="11" spans="1:8" ht="17" thickBot="1">
      <c r="A11" s="20" t="s">
        <v>24</v>
      </c>
      <c r="B11" s="20" t="s">
        <v>47</v>
      </c>
      <c r="C11" s="20" t="s">
        <v>9</v>
      </c>
      <c r="E11" s="26" t="s">
        <v>87</v>
      </c>
      <c r="F11" s="29" t="s">
        <v>9</v>
      </c>
      <c r="G11" s="27" t="s">
        <v>86</v>
      </c>
      <c r="H11" s="28"/>
    </row>
    <row r="12" spans="1:8" ht="17" thickBot="1">
      <c r="A12" s="20" t="s">
        <v>8</v>
      </c>
      <c r="B12" s="20" t="s">
        <v>33</v>
      </c>
      <c r="C12" s="20" t="s">
        <v>9</v>
      </c>
      <c r="E12" s="26" t="s">
        <v>38</v>
      </c>
      <c r="F12" s="27" t="s">
        <v>9</v>
      </c>
      <c r="G12" s="28"/>
      <c r="H12" s="27" t="s">
        <v>85</v>
      </c>
    </row>
    <row r="13" spans="1:8" ht="17" thickBot="1">
      <c r="A13" s="20" t="s">
        <v>18</v>
      </c>
      <c r="B13" s="20" t="s">
        <v>41</v>
      </c>
      <c r="C13" s="20" t="s">
        <v>9</v>
      </c>
      <c r="E13" s="26" t="s">
        <v>41</v>
      </c>
      <c r="F13" s="29" t="s">
        <v>9</v>
      </c>
      <c r="G13" s="28"/>
      <c r="H13" s="28"/>
    </row>
    <row r="14" spans="1:8" ht="17" thickBot="1">
      <c r="A14" s="20" t="s">
        <v>22</v>
      </c>
      <c r="B14" s="20" t="s">
        <v>45</v>
      </c>
      <c r="C14" s="20" t="s">
        <v>9</v>
      </c>
      <c r="E14" s="26" t="s">
        <v>33</v>
      </c>
      <c r="F14" s="27" t="s">
        <v>9</v>
      </c>
      <c r="G14" s="28"/>
      <c r="H14" s="28"/>
    </row>
    <row r="15" spans="1:8" ht="17" thickBot="1">
      <c r="A15" s="20" t="s">
        <v>19</v>
      </c>
      <c r="B15" s="20" t="s">
        <v>42</v>
      </c>
      <c r="C15" s="20" t="s">
        <v>9</v>
      </c>
      <c r="E15" s="26" t="s">
        <v>80</v>
      </c>
      <c r="F15" s="27" t="s">
        <v>14</v>
      </c>
      <c r="G15" s="28"/>
      <c r="H15" s="27" t="s">
        <v>85</v>
      </c>
    </row>
    <row r="16" spans="1:8" ht="17" thickBot="1">
      <c r="A16" s="20" t="s">
        <v>12</v>
      </c>
      <c r="B16" s="20" t="s">
        <v>36</v>
      </c>
      <c r="C16" s="20" t="s">
        <v>9</v>
      </c>
      <c r="E16" s="26" t="s">
        <v>36</v>
      </c>
      <c r="F16" s="27" t="s">
        <v>9</v>
      </c>
      <c r="G16" s="28"/>
      <c r="H16" s="28"/>
    </row>
    <row r="17" spans="1:8" ht="17" thickBot="1">
      <c r="A17" s="20" t="s">
        <v>25</v>
      </c>
      <c r="B17" s="20" t="s">
        <v>48</v>
      </c>
      <c r="C17" s="20" t="s">
        <v>14</v>
      </c>
      <c r="E17" s="26" t="s">
        <v>37</v>
      </c>
      <c r="F17" s="27" t="s">
        <v>14</v>
      </c>
      <c r="G17" s="28"/>
      <c r="H17" s="27" t="s">
        <v>85</v>
      </c>
    </row>
    <row r="18" spans="1:8" ht="17" thickBot="1">
      <c r="A18" s="20" t="s">
        <v>27</v>
      </c>
      <c r="B18" s="20" t="s">
        <v>50</v>
      </c>
      <c r="C18" s="20" t="s">
        <v>14</v>
      </c>
      <c r="E18" s="26" t="s">
        <v>39</v>
      </c>
      <c r="F18" s="27" t="s">
        <v>9</v>
      </c>
      <c r="G18" s="28"/>
      <c r="H18" s="27" t="s">
        <v>85</v>
      </c>
    </row>
    <row r="19" spans="1:8" ht="17" thickBot="1">
      <c r="A19" s="20" t="s">
        <v>11</v>
      </c>
      <c r="B19" s="20" t="s">
        <v>35</v>
      </c>
      <c r="C19" s="20" t="s">
        <v>9</v>
      </c>
      <c r="E19" s="26" t="s">
        <v>42</v>
      </c>
      <c r="F19" s="27" t="s">
        <v>9</v>
      </c>
      <c r="G19" s="28"/>
      <c r="H19" s="27" t="s">
        <v>85</v>
      </c>
    </row>
    <row r="20" spans="1:8" ht="17" thickBot="1">
      <c r="A20" s="20" t="s">
        <v>15</v>
      </c>
      <c r="B20" s="20" t="s">
        <v>38</v>
      </c>
      <c r="C20" s="20" t="s">
        <v>9</v>
      </c>
      <c r="E20" s="26" t="s">
        <v>45</v>
      </c>
      <c r="F20" s="27" t="s">
        <v>9</v>
      </c>
      <c r="G20" s="28"/>
      <c r="H20" s="28"/>
    </row>
    <row r="21" spans="1:8" ht="17" thickBot="1">
      <c r="E21" s="26" t="s">
        <v>35</v>
      </c>
      <c r="F21" s="29" t="s">
        <v>9</v>
      </c>
      <c r="G21" s="29" t="s">
        <v>88</v>
      </c>
      <c r="H21" s="28"/>
    </row>
    <row r="22" spans="1:8" ht="17" thickBot="1">
      <c r="E22" s="26" t="s">
        <v>81</v>
      </c>
      <c r="F22" s="27" t="s">
        <v>14</v>
      </c>
      <c r="G22" s="28"/>
      <c r="H22" s="27" t="s">
        <v>85</v>
      </c>
    </row>
    <row r="23" spans="1:8" ht="17" thickBot="1">
      <c r="E23" s="26" t="s">
        <v>89</v>
      </c>
      <c r="F23" s="29" t="s">
        <v>9</v>
      </c>
      <c r="G23" s="27" t="s">
        <v>86</v>
      </c>
      <c r="H23" s="28"/>
    </row>
  </sheetData>
  <autoFilter ref="A1:C20" xr:uid="{00000000-0009-0000-0000-000002000000}">
    <sortState ref="A2:C21">
      <sortCondition ref="B1:B21"/>
    </sortState>
  </autoFilter>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topLeftCell="A9" zoomScale="120" zoomScaleNormal="120" zoomScalePageLayoutView="120" workbookViewId="0">
      <selection activeCell="B18" sqref="B18"/>
    </sheetView>
  </sheetViews>
  <sheetFormatPr baseColWidth="10" defaultRowHeight="16"/>
  <cols>
    <col min="1" max="1" width="24.33203125" style="8" customWidth="1"/>
    <col min="2" max="2" width="80.33203125" style="11" customWidth="1"/>
  </cols>
  <sheetData>
    <row r="1" spans="1:2">
      <c r="A1" s="2" t="s">
        <v>56</v>
      </c>
    </row>
    <row r="2" spans="1:2" ht="48">
      <c r="A2" s="9" t="s">
        <v>0</v>
      </c>
      <c r="B2" s="11" t="s">
        <v>60</v>
      </c>
    </row>
    <row r="3" spans="1:2" ht="80">
      <c r="A3" s="9" t="s">
        <v>1</v>
      </c>
      <c r="B3" s="11" t="s">
        <v>61</v>
      </c>
    </row>
    <row r="4" spans="1:2" ht="32">
      <c r="A4" s="9" t="s">
        <v>2</v>
      </c>
      <c r="B4" s="11" t="s">
        <v>63</v>
      </c>
    </row>
    <row r="5" spans="1:2" ht="64">
      <c r="A5" s="9" t="s">
        <v>3</v>
      </c>
      <c r="B5" s="11" t="s">
        <v>62</v>
      </c>
    </row>
    <row r="6" spans="1:2">
      <c r="A6" s="9" t="s">
        <v>4</v>
      </c>
      <c r="B6" s="11" t="s">
        <v>66</v>
      </c>
    </row>
    <row r="7" spans="1:2" ht="128">
      <c r="A7" s="9" t="s">
        <v>5</v>
      </c>
      <c r="B7" s="11" t="s">
        <v>69</v>
      </c>
    </row>
    <row r="8" spans="1:2" ht="80">
      <c r="A8" s="9" t="s">
        <v>6</v>
      </c>
      <c r="B8" s="11" t="s">
        <v>67</v>
      </c>
    </row>
    <row r="9" spans="1:2" ht="48">
      <c r="A9" s="9" t="s">
        <v>7</v>
      </c>
      <c r="B9" s="11" t="s">
        <v>59</v>
      </c>
    </row>
    <row r="10" spans="1:2">
      <c r="A10" s="9"/>
    </row>
    <row r="11" spans="1:2">
      <c r="A11" s="2" t="s">
        <v>55</v>
      </c>
    </row>
    <row r="12" spans="1:2" ht="32">
      <c r="A12" s="9" t="s">
        <v>0</v>
      </c>
      <c r="B12" s="11" t="s">
        <v>58</v>
      </c>
    </row>
    <row r="13" spans="1:2" ht="80">
      <c r="A13" s="9" t="s">
        <v>1</v>
      </c>
      <c r="B13" s="11" t="s">
        <v>61</v>
      </c>
    </row>
    <row r="14" spans="1:2" ht="32">
      <c r="A14" s="9" t="s">
        <v>2</v>
      </c>
      <c r="B14" s="11" t="s">
        <v>64</v>
      </c>
    </row>
    <row r="15" spans="1:2" ht="32">
      <c r="A15" s="9" t="s">
        <v>3</v>
      </c>
      <c r="B15" s="11" t="s">
        <v>65</v>
      </c>
    </row>
    <row r="16" spans="1:2">
      <c r="A16" s="9" t="s">
        <v>4</v>
      </c>
      <c r="B16" s="11" t="s">
        <v>66</v>
      </c>
    </row>
    <row r="17" spans="1:2" ht="128">
      <c r="A17" s="9" t="s">
        <v>5</v>
      </c>
      <c r="B17" s="11" t="s">
        <v>72</v>
      </c>
    </row>
    <row r="18" spans="1:2" ht="80">
      <c r="A18" s="10" t="s">
        <v>6</v>
      </c>
      <c r="B18" s="11" t="s">
        <v>73</v>
      </c>
    </row>
  </sheetData>
  <autoFilter ref="A1:B18" xr:uid="{00000000-0009-0000-0000-000003000000}"/>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4"/>
  <sheetViews>
    <sheetView workbookViewId="0">
      <selection activeCell="C50" sqref="C50"/>
    </sheetView>
  </sheetViews>
  <sheetFormatPr baseColWidth="10" defaultRowHeight="16"/>
  <cols>
    <col min="1" max="1" width="13" bestFit="1" customWidth="1"/>
    <col min="2" max="2" width="23" bestFit="1" customWidth="1"/>
    <col min="5" max="5" width="13" bestFit="1" customWidth="1"/>
    <col min="6" max="6" width="23" bestFit="1" customWidth="1"/>
  </cols>
  <sheetData>
    <row r="2" spans="1:6">
      <c r="B2" t="s">
        <v>29</v>
      </c>
      <c r="F2" t="s">
        <v>54</v>
      </c>
    </row>
    <row r="3" spans="1:6">
      <c r="A3" s="15" t="s">
        <v>77</v>
      </c>
      <c r="B3" t="s">
        <v>79</v>
      </c>
      <c r="E3" s="15" t="s">
        <v>77</v>
      </c>
      <c r="F3" t="s">
        <v>79</v>
      </c>
    </row>
    <row r="4" spans="1:6">
      <c r="A4" s="16">
        <v>11</v>
      </c>
      <c r="B4" s="17">
        <v>0.66766666666666674</v>
      </c>
      <c r="E4" s="18">
        <v>1</v>
      </c>
      <c r="F4" s="19">
        <v>0.88800000000000001</v>
      </c>
    </row>
    <row r="5" spans="1:6">
      <c r="A5" s="16">
        <v>12</v>
      </c>
      <c r="B5" s="17">
        <v>0.68666666666666731</v>
      </c>
      <c r="E5" s="16">
        <v>2</v>
      </c>
      <c r="F5" s="17">
        <v>1.1203333333333292</v>
      </c>
    </row>
    <row r="6" spans="1:6">
      <c r="A6" s="16">
        <v>13</v>
      </c>
      <c r="B6" s="17">
        <v>0.61366666666666703</v>
      </c>
      <c r="E6" s="16">
        <v>3</v>
      </c>
      <c r="F6" s="17">
        <v>1.3536666666666692</v>
      </c>
    </row>
    <row r="7" spans="1:6">
      <c r="A7" s="16">
        <v>14</v>
      </c>
      <c r="B7" s="17">
        <v>0.56533333333333236</v>
      </c>
      <c r="E7" s="16">
        <v>5</v>
      </c>
      <c r="F7" s="17">
        <v>1.2060000000000013</v>
      </c>
    </row>
    <row r="8" spans="1:6">
      <c r="A8" s="18">
        <v>15</v>
      </c>
      <c r="B8" s="19">
        <v>0.73766666666666714</v>
      </c>
      <c r="E8" s="16">
        <v>6</v>
      </c>
      <c r="F8" s="17">
        <v>0.94400000000000039</v>
      </c>
    </row>
    <row r="9" spans="1:6">
      <c r="A9" s="18">
        <v>16</v>
      </c>
      <c r="B9" s="19">
        <v>0.7090000000000003</v>
      </c>
      <c r="E9" s="18">
        <v>7</v>
      </c>
      <c r="F9" s="19">
        <v>0.79933333333333245</v>
      </c>
    </row>
    <row r="10" spans="1:6">
      <c r="A10" s="16">
        <v>17</v>
      </c>
      <c r="B10" s="17">
        <v>0.55499999999999983</v>
      </c>
      <c r="E10" s="18">
        <v>8</v>
      </c>
      <c r="F10" s="19">
        <v>0.88600000000000045</v>
      </c>
    </row>
    <row r="11" spans="1:6">
      <c r="A11" s="16">
        <v>18</v>
      </c>
      <c r="B11" s="17">
        <v>0.51266666666666771</v>
      </c>
      <c r="E11" s="16">
        <v>9</v>
      </c>
      <c r="F11" s="17">
        <v>1.1056666666666708</v>
      </c>
    </row>
    <row r="12" spans="1:6">
      <c r="A12" s="18">
        <v>19</v>
      </c>
      <c r="B12" s="19">
        <v>0.7286666666666668</v>
      </c>
      <c r="E12" s="16">
        <v>10</v>
      </c>
      <c r="F12" s="17">
        <v>1.164000000000001</v>
      </c>
    </row>
    <row r="13" spans="1:6">
      <c r="A13" s="16">
        <v>20</v>
      </c>
      <c r="B13" s="17">
        <v>0.6083333333333335</v>
      </c>
      <c r="E13" s="16" t="s">
        <v>78</v>
      </c>
      <c r="F13" s="17">
        <v>1.0516573074154048</v>
      </c>
    </row>
    <row r="14" spans="1:6">
      <c r="A14" s="16" t="s">
        <v>78</v>
      </c>
      <c r="B14" s="17">
        <v>0.6384666666666664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Streptomyces</vt:lpstr>
      <vt:lpstr>softbugs</vt:lpstr>
      <vt:lpstr>Ps strains + g.types</vt:lpstr>
      <vt:lpstr>metadata</vt:lpstr>
      <vt:lpstr>control.means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Tabitha</dc:creator>
  <cp:lastModifiedBy>dy</cp:lastModifiedBy>
  <dcterms:created xsi:type="dcterms:W3CDTF">2016-03-20T20:13:23Z</dcterms:created>
  <dcterms:modified xsi:type="dcterms:W3CDTF">2018-03-03T19:02:13Z</dcterms:modified>
</cp:coreProperties>
</file>