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tslin-my.sharepoint.com/personal/199546_tatasteel_com/Documents/ØDD/ST/"/>
    </mc:Choice>
  </mc:AlternateContent>
  <xr:revisionPtr revIDLastSave="13" documentId="13_ncr:1_{FD02A815-F454-4D0F-943F-33C531908BB4}" xr6:coauthVersionLast="47" xr6:coauthVersionMax="47" xr10:uidLastSave="{98D1D946-98B5-43E0-A336-1E35BE74F39F}"/>
  <bookViews>
    <workbookView xWindow="-108" yWindow="-108" windowWidth="23256" windowHeight="12576" activeTab="1" xr2:uid="{00000000-000D-0000-FFFF-FFFF00000000}"/>
  </bookViews>
  <sheets>
    <sheet name="Sheet1" sheetId="2" r:id="rId1"/>
    <sheet name="Sheet4" sheetId="1" r:id="rId2"/>
    <sheet name="Sheet2" sheetId="3" r:id="rId3"/>
  </sheets>
  <definedNames>
    <definedName name="_xlnm._FilterDatabase" localSheetId="1" hidden="1">Sheet4!$A$1:$L$52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G3" i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E25" i="1" s="1"/>
  <c r="G26" i="1"/>
  <c r="E26" i="1" s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E41" i="1" s="1"/>
  <c r="G42" i="1"/>
  <c r="E42" i="1" s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E49" i="1" s="1"/>
  <c r="G50" i="1"/>
  <c r="E50" i="1" s="1"/>
  <c r="G51" i="1"/>
  <c r="E51" i="1" s="1"/>
  <c r="G52" i="1"/>
  <c r="E52" i="1" s="1"/>
  <c r="G2" i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X7" i="1"/>
  <c r="X6" i="1"/>
  <c r="W7" i="1"/>
  <c r="W6" i="1"/>
  <c r="L53" i="1" l="1"/>
</calcChain>
</file>

<file path=xl/sharedStrings.xml><?xml version="1.0" encoding="utf-8"?>
<sst xmlns="http://schemas.openxmlformats.org/spreadsheetml/2006/main" count="582" uniqueCount="153">
  <si>
    <t>Trade #</t>
  </si>
  <si>
    <t>Type</t>
  </si>
  <si>
    <t>Date/Time</t>
  </si>
  <si>
    <t>Price</t>
  </si>
  <si>
    <t>P&amp;L</t>
  </si>
  <si>
    <t>Run-up</t>
  </si>
  <si>
    <t>Drawdown</t>
  </si>
  <si>
    <t>Cumulative P&amp;L</t>
  </si>
  <si>
    <t>Long</t>
  </si>
  <si>
    <t>Exit</t>
  </si>
  <si>
    <t>Entry</t>
  </si>
  <si>
    <t>Oct 28, 2025, 13:10</t>
  </si>
  <si>
    <t>1.95 M</t>
  </si>
  <si>
    <t>Oct 28, 2025, 12:40</t>
  </si>
  <si>
    <t>Long Exit</t>
  </si>
  <si>
    <t>Oct 28, 2025, 12:30</t>
  </si>
  <si>
    <t>1.94 M</t>
  </si>
  <si>
    <t>Oct 27, 2025, 17:20</t>
  </si>
  <si>
    <t>Oct 27, 2025, 11:55</t>
  </si>
  <si>
    <t>Oct 27, 2025, 09:15</t>
  </si>
  <si>
    <t>Oct 24, 2025, 13:00</t>
  </si>
  <si>
    <t>1.93 M</t>
  </si>
  <si>
    <t>Oct 20, 2025, 13:00</t>
  </si>
  <si>
    <t>Oct 20, 2025, 12:30</t>
  </si>
  <si>
    <t>Oct 16, 2025, 12:15</t>
  </si>
  <si>
    <t>1.91 M</t>
  </si>
  <si>
    <t>Oct 16, 2025, 09:45</t>
  </si>
  <si>
    <t>Oct 16, 2025, 09:10</t>
  </si>
  <si>
    <t>Oct 14, 2025, 14:30</t>
  </si>
  <si>
    <t>Oct 14, 2025, 12:40</t>
  </si>
  <si>
    <t>1.88 M</t>
  </si>
  <si>
    <t>Oct 10, 2025, 13:15</t>
  </si>
  <si>
    <t>Oct 10, 2025, 12:35</t>
  </si>
  <si>
    <t>1.89 M</t>
  </si>
  <si>
    <t>Oct 09, 2025, 11:00</t>
  </si>
  <si>
    <t>Oct 09, 2025, 09:30</t>
  </si>
  <si>
    <t>Oct 08, 2025, 13:05</t>
  </si>
  <si>
    <t>Oct 08, 2025, 12:45</t>
  </si>
  <si>
    <t>Oct 08, 2025, 10:30</t>
  </si>
  <si>
    <t>Oct 08, 2025, 09:40</t>
  </si>
  <si>
    <t>Short</t>
  </si>
  <si>
    <t>Sep 30, 2025, 14:10</t>
  </si>
  <si>
    <t>Short Exit</t>
  </si>
  <si>
    <t>Sep 30, 2025, 13:30</t>
  </si>
  <si>
    <t>1.86 M</t>
  </si>
  <si>
    <t>Sep 30, 2025, 12:30</t>
  </si>
  <si>
    <t>Sep 29, 2025, 11:15</t>
  </si>
  <si>
    <t>Sep 26, 2025, 13:00</t>
  </si>
  <si>
    <t>Sep 24, 2025, 12:10</t>
  </si>
  <si>
    <t>Sep 23, 2025, 12:30</t>
  </si>
  <si>
    <t>Sep 23, 2025, 12:10</t>
  </si>
  <si>
    <t>Sep 22, 2025, 13:55</t>
  </si>
  <si>
    <t>Sep 22, 2025, 12:20</t>
  </si>
  <si>
    <t>1.9 M</t>
  </si>
  <si>
    <t>Sep 19, 2025, 13:25</t>
  </si>
  <si>
    <t>Sep 19, 2025, 13:00</t>
  </si>
  <si>
    <t>Sep 18, 2025, 10:00</t>
  </si>
  <si>
    <t>Sep 18, 2025, 09:55</t>
  </si>
  <si>
    <t>Sep 16, 2025, 12:45</t>
  </si>
  <si>
    <t>Sep 16, 2025, 11:10</t>
  </si>
  <si>
    <t>Sep 18, 2025, 09:15</t>
  </si>
  <si>
    <t>Sep 17, 2025, 15:05</t>
  </si>
  <si>
    <t>Sep 16, 2025, 14:35</t>
  </si>
  <si>
    <t>Sep 16, 2025, 14:30</t>
  </si>
  <si>
    <t>Sep 16, 2025, 12:20</t>
  </si>
  <si>
    <t>Sep 16, 2025, 11:50</t>
  </si>
  <si>
    <t>Sep 09, 2025, 09:30</t>
  </si>
  <si>
    <t>Sep 09, 2025, 09:15</t>
  </si>
  <si>
    <t>Sep 13, 2025, 11:50</t>
  </si>
  <si>
    <t>Sep 13, 2025, 11:40</t>
  </si>
  <si>
    <t>Sep 12, 2025, 10:40</t>
  </si>
  <si>
    <t>Sep 12, 2025, 09:15</t>
  </si>
  <si>
    <t>Sep 11, 2025, 13:40</t>
  </si>
  <si>
    <t>Sep 11, 2025, 11:05</t>
  </si>
  <si>
    <t>1.87 M</t>
  </si>
  <si>
    <t>Sep 11, 2025, 09:15</t>
  </si>
  <si>
    <t>Sep 10, 2025, 13:10</t>
  </si>
  <si>
    <t>Sep 10, 2025, 09:15</t>
  </si>
  <si>
    <t>Sep 09, 2025, 14:50</t>
  </si>
  <si>
    <t>Sep 09, 2025, 12:45</t>
  </si>
  <si>
    <t>Sep 09, 2025, 09:40</t>
  </si>
  <si>
    <t>Sep 08, 2025, 14:45</t>
  </si>
  <si>
    <t>Sep 08, 2025, 14:30</t>
  </si>
  <si>
    <t>Sep 08, 2025, 12:40</t>
  </si>
  <si>
    <t>Sep 08, 2025, 11:30</t>
  </si>
  <si>
    <t>Sep 08, 2025, 09:30</t>
  </si>
  <si>
    <t>Sep 08, 2025, 09:25</t>
  </si>
  <si>
    <t>Sep 05, 2025, 12:10</t>
  </si>
  <si>
    <t>Sep 05, 2025, 10:20</t>
  </si>
  <si>
    <t>1.85 M</t>
  </si>
  <si>
    <t>Sep 05, 2025, 10:10</t>
  </si>
  <si>
    <t>Sep 05, 2025, 09:15</t>
  </si>
  <si>
    <t>Sep 04, 2025, 14:20</t>
  </si>
  <si>
    <t>Sep 04, 2025, 13:45</t>
  </si>
  <si>
    <t>Sep 03, 2025, 13:20</t>
  </si>
  <si>
    <t>Sep 03, 2025, 13:15</t>
  </si>
  <si>
    <t>Aug 29, 2025, 09:15</t>
  </si>
  <si>
    <t>Aug 28, 2025, 14:45</t>
  </si>
  <si>
    <t>1.84 M</t>
  </si>
  <si>
    <t>Aug 28, 2025, 13:00</t>
  </si>
  <si>
    <t>Aug 28, 2025, 12:15</t>
  </si>
  <si>
    <t>Aug 27, 2025, 09:40</t>
  </si>
  <si>
    <t>Aug 26, 2025, 09:25</t>
  </si>
  <si>
    <t>Aug 22, 2025, 14:15</t>
  </si>
  <si>
    <t>Aug 22, 2025, 13:35</t>
  </si>
  <si>
    <t>Aug 22, 2025, 12:15</t>
  </si>
  <si>
    <t>Aug 21, 2025, 14:10</t>
  </si>
  <si>
    <t>Aug 21, 2025, 10:00</t>
  </si>
  <si>
    <t>Aug 21, 2025, 09:45</t>
  </si>
  <si>
    <t>Aug 20, 2025, 10:25</t>
  </si>
  <si>
    <t>Aug 20, 2025, 10:00</t>
  </si>
  <si>
    <t>Aug 19, 2025, 09:30</t>
  </si>
  <si>
    <t>Aug 19, 2025, 09:15</t>
  </si>
  <si>
    <t>Aug 17, 2025, 14:15</t>
  </si>
  <si>
    <t>Aug 17, 2025, 13:30</t>
  </si>
  <si>
    <t>Aug 16, 2025, 14:10</t>
  </si>
  <si>
    <t>Aug 16, 2025, 13:55</t>
  </si>
  <si>
    <t>1.83 M</t>
  </si>
  <si>
    <t>Aug 15, 2025, 09:30</t>
  </si>
  <si>
    <t>Aug 15, 2025, 09:15</t>
  </si>
  <si>
    <t>Jul 31, 2025, 11:40</t>
  </si>
  <si>
    <t>Jul 31, 2025, 11:20</t>
  </si>
  <si>
    <t>Jul 30, 2025, 12:45</t>
  </si>
  <si>
    <t>Jul 30, 2025, 11:05</t>
  </si>
  <si>
    <t>Jul 23, 2025, 14:15</t>
  </si>
  <si>
    <t>Jul 23, 2025, 13:50</t>
  </si>
  <si>
    <t>Price Entry</t>
  </si>
  <si>
    <t>Price Exit</t>
  </si>
  <si>
    <t>Oct 29, 2025, 09:15</t>
  </si>
  <si>
    <t>Entry time</t>
  </si>
  <si>
    <t>Exit time</t>
  </si>
  <si>
    <t>Op strike</t>
  </si>
  <si>
    <t>Exp date</t>
  </si>
  <si>
    <t>Oct 28, 2025, 15:10</t>
  </si>
  <si>
    <t>Op Type</t>
  </si>
  <si>
    <t>Oct 27, 2025, 13:20</t>
  </si>
  <si>
    <t>Oct 24, 2025, 15:00</t>
  </si>
  <si>
    <t>Oct 20, 2025, 12:45</t>
  </si>
  <si>
    <t>Oct 16, 2025, 09:15</t>
  </si>
  <si>
    <t>Oct 14, 2025, 13:40</t>
  </si>
  <si>
    <t>Oct 08, 2025, 10:50</t>
  </si>
  <si>
    <t>Sep 22, 2025, 12:35</t>
  </si>
  <si>
    <t>Sep 18, 2025, 14:55</t>
  </si>
  <si>
    <t>Sep 18, 2025, 15:00</t>
  </si>
  <si>
    <t>Sep 16, 2025, 12:40</t>
  </si>
  <si>
    <t>Sep 11, 2025, 13:45</t>
  </si>
  <si>
    <t>Sep 10, 2025, 15:10</t>
  </si>
  <si>
    <t>Aug 28, 2025, 15:00</t>
  </si>
  <si>
    <t>Aug 28, 2025, 14:15</t>
  </si>
  <si>
    <t>Aug 20, 2025, 10:05</t>
  </si>
  <si>
    <t>Aug 20, 2025, 10:35</t>
  </si>
  <si>
    <t>Jul 23, 2025, 13:55</t>
  </si>
  <si>
    <t>Op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</si>
</sst>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mm\ dd\,\ yyyy"/>
  </numFmts>
  <fonts count="4" x14ac:knownFonts="1">
    <font>
      <sz val="11"/>
      <color theme="1"/>
      <name val="Calibri"/>
      <family val="2"/>
      <scheme val="minor"/>
    </font>
    <font>
      <b/>
      <sz val="11"/>
      <color rgb="FF1B1C1D"/>
      <name val="Arial"/>
      <family val="2"/>
    </font>
    <font>
      <sz val="11"/>
      <color rgb="FF1B1C1D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indent="1" readingOrder="1"/>
    </xf>
    <xf numFmtId="0" fontId="2" fillId="0" borderId="1" xfId="0" applyFont="1" applyBorder="1" applyAlignment="1">
      <alignment horizontal="left" vertical="center" indent="1" readingOrder="1"/>
    </xf>
    <xf numFmtId="4" fontId="2" fillId="0" borderId="1" xfId="0" applyNumberFormat="1" applyFont="1" applyBorder="1" applyAlignment="1">
      <alignment horizontal="left" vertical="center" indent="1" readingOrder="1"/>
    </xf>
    <xf numFmtId="10" fontId="2" fillId="0" borderId="1" xfId="0" applyNumberFormat="1" applyFont="1" applyBorder="1" applyAlignment="1">
      <alignment horizontal="left" vertical="center" indent="1" readingOrder="1"/>
    </xf>
    <xf numFmtId="4" fontId="2" fillId="2" borderId="1" xfId="0" applyNumberFormat="1" applyFont="1" applyFill="1" applyBorder="1" applyAlignment="1">
      <alignment horizontal="left" vertical="center" indent="1" readingOrder="1"/>
    </xf>
    <xf numFmtId="0" fontId="2" fillId="2" borderId="1" xfId="0" applyFont="1" applyFill="1" applyBorder="1" applyAlignment="1">
      <alignment horizontal="left" vertical="center" indent="1" readingOrder="1"/>
    </xf>
    <xf numFmtId="0" fontId="1" fillId="0" borderId="0" xfId="0" applyFont="1" applyBorder="1" applyAlignment="1">
      <alignment horizontal="left" vertical="center" indent="1" readingOrder="1"/>
    </xf>
    <xf numFmtId="0" fontId="1" fillId="0" borderId="2" xfId="0" applyFont="1" applyBorder="1" applyAlignment="1">
      <alignment horizontal="left" vertical="center" indent="1" readingOrder="1"/>
    </xf>
    <xf numFmtId="14" fontId="2" fillId="0" borderId="1" xfId="0" applyNumberFormat="1" applyFont="1" applyBorder="1" applyAlignment="1">
      <alignment horizontal="left" vertical="center" indent="1" readingOrder="1"/>
    </xf>
    <xf numFmtId="0" fontId="2" fillId="0" borderId="3" xfId="0" applyFont="1" applyFill="1" applyBorder="1" applyAlignment="1">
      <alignment horizontal="left" vertical="center" indent="1" readingOrder="1"/>
    </xf>
    <xf numFmtId="0" fontId="1" fillId="3" borderId="1" xfId="0" applyFont="1" applyFill="1" applyBorder="1" applyAlignment="1">
      <alignment horizontal="left" vertical="center" indent="1" readingOrder="1"/>
    </xf>
    <xf numFmtId="0" fontId="1" fillId="4" borderId="1" xfId="0" applyFont="1" applyFill="1" applyBorder="1" applyAlignment="1">
      <alignment horizontal="left" vertical="center" indent="1" readingOrder="1"/>
    </xf>
    <xf numFmtId="0" fontId="1" fillId="4" borderId="3" xfId="0" applyFont="1" applyFill="1" applyBorder="1" applyAlignment="1">
      <alignment horizontal="left" vertical="center" indent="1" readingOrder="1"/>
    </xf>
    <xf numFmtId="0" fontId="1" fillId="5" borderId="1" xfId="0" applyFont="1" applyFill="1" applyBorder="1" applyAlignment="1">
      <alignment horizontal="left" vertical="center" indent="1" readingOrder="1"/>
    </xf>
    <xf numFmtId="0" fontId="2" fillId="2" borderId="1" xfId="1" applyNumberFormat="1" applyFont="1" applyFill="1" applyBorder="1" applyAlignment="1">
      <alignment horizontal="left" vertical="center" indent="1" readingOrder="1"/>
    </xf>
    <xf numFmtId="0" fontId="2" fillId="0" borderId="1" xfId="1" applyNumberFormat="1" applyFont="1" applyBorder="1" applyAlignment="1">
      <alignment horizontal="left" vertical="center" indent="1" readingOrder="1"/>
    </xf>
    <xf numFmtId="165" fontId="2" fillId="0" borderId="1" xfId="0" applyNumberFormat="1" applyFont="1" applyBorder="1" applyAlignment="1">
      <alignment horizontal="left" vertical="center" indent="1" readingOrder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AEC9F6E-2BED-4063-A347-69A0F0CFCD04}"/>
  </tableStyles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138A-80BA-431B-8639-7C102C67CEB6}">
  <dimension ref="A1:J103"/>
  <sheetViews>
    <sheetView zoomScale="130" zoomScaleNormal="130" workbookViewId="0">
      <selection activeCell="F8" sqref="F8"/>
    </sheetView>
  </sheetViews>
  <sheetFormatPr defaultRowHeight="14.4" x14ac:dyDescent="0.3"/>
  <cols>
    <col min="1" max="1" width="10" bestFit="1" customWidth="1"/>
    <col min="2" max="2" width="7.33203125" bestFit="1" customWidth="1"/>
    <col min="3" max="3" width="12.5546875" bestFit="1" customWidth="1"/>
    <col min="4" max="4" width="21.109375" bestFit="1" customWidth="1"/>
    <col min="5" max="5" width="11.33203125" bestFit="1" customWidth="1"/>
    <col min="6" max="6" width="15.44140625" bestFit="1" customWidth="1"/>
    <col min="7" max="7" width="8.44140625" bestFit="1" customWidth="1"/>
    <col min="8" max="8" width="11" bestFit="1" customWidth="1"/>
    <col min="9" max="9" width="12.88671875" bestFit="1" customWidth="1"/>
    <col min="10" max="10" width="18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126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>
        <v>51</v>
      </c>
      <c r="B2" s="2" t="s">
        <v>8</v>
      </c>
      <c r="C2" s="2" t="s">
        <v>9</v>
      </c>
      <c r="D2" s="2" t="s">
        <v>128</v>
      </c>
      <c r="E2" s="2" t="s">
        <v>14</v>
      </c>
      <c r="F2" s="3">
        <v>25988.2</v>
      </c>
      <c r="G2" s="6">
        <v>75</v>
      </c>
      <c r="H2" s="5">
        <v>1020.95</v>
      </c>
      <c r="I2" s="5">
        <v>1861.25</v>
      </c>
      <c r="J2" s="15">
        <v>-309.75</v>
      </c>
    </row>
    <row r="3" spans="1:10" x14ac:dyDescent="0.3">
      <c r="A3" s="2"/>
      <c r="B3" s="2"/>
      <c r="C3" s="2" t="s">
        <v>10</v>
      </c>
      <c r="D3" s="2" t="s">
        <v>11</v>
      </c>
      <c r="E3" s="2" t="s">
        <v>8</v>
      </c>
      <c r="F3" s="3">
        <v>25943</v>
      </c>
      <c r="G3" s="2" t="s">
        <v>12</v>
      </c>
      <c r="H3" s="4">
        <v>5.0000000000000001E-4</v>
      </c>
      <c r="I3" s="4">
        <v>1E-3</v>
      </c>
      <c r="J3" s="16">
        <v>-1E-4</v>
      </c>
    </row>
    <row r="4" spans="1:10" x14ac:dyDescent="0.3">
      <c r="A4" s="1">
        <v>50</v>
      </c>
      <c r="B4" s="2" t="s">
        <v>8</v>
      </c>
      <c r="C4" s="2" t="s">
        <v>9</v>
      </c>
      <c r="D4" s="2" t="s">
        <v>13</v>
      </c>
      <c r="E4" s="2" t="s">
        <v>14</v>
      </c>
      <c r="F4" s="3">
        <v>25897.65</v>
      </c>
      <c r="G4" s="2">
        <v>75</v>
      </c>
      <c r="H4" s="3">
        <v>-2477.9499999999998</v>
      </c>
      <c r="I4" s="3">
        <v>2923.95</v>
      </c>
      <c r="J4" s="16">
        <v>-152.94999999999999</v>
      </c>
    </row>
    <row r="5" spans="1:10" x14ac:dyDescent="0.3">
      <c r="A5" s="2"/>
      <c r="B5" s="2"/>
      <c r="C5" s="2" t="s">
        <v>10</v>
      </c>
      <c r="D5" s="2" t="s">
        <v>15</v>
      </c>
      <c r="E5" s="2" t="s">
        <v>8</v>
      </c>
      <c r="F5" s="3">
        <v>25973.95</v>
      </c>
      <c r="G5" s="2" t="s">
        <v>16</v>
      </c>
      <c r="H5" s="4">
        <v>-1.2999999999999999E-3</v>
      </c>
      <c r="I5" s="4">
        <v>1.5E-3</v>
      </c>
      <c r="J5" s="16">
        <v>-1E-4</v>
      </c>
    </row>
    <row r="6" spans="1:10" x14ac:dyDescent="0.3">
      <c r="A6" s="1">
        <v>49</v>
      </c>
      <c r="B6" s="2" t="s">
        <v>8</v>
      </c>
      <c r="C6" s="2" t="s">
        <v>9</v>
      </c>
      <c r="D6" s="2" t="s">
        <v>17</v>
      </c>
      <c r="E6" s="2" t="s">
        <v>14</v>
      </c>
      <c r="F6" s="3">
        <v>25939.55</v>
      </c>
      <c r="G6" s="2">
        <v>75</v>
      </c>
      <c r="H6" s="3">
        <v>-4450.05</v>
      </c>
      <c r="I6" s="2">
        <v>892.75</v>
      </c>
      <c r="J6" s="16">
        <v>-4425.05</v>
      </c>
    </row>
    <row r="7" spans="1:10" x14ac:dyDescent="0.3">
      <c r="A7" s="2"/>
      <c r="B7" s="2"/>
      <c r="C7" s="2" t="s">
        <v>10</v>
      </c>
      <c r="D7" s="2" t="s">
        <v>18</v>
      </c>
      <c r="E7" s="2" t="s">
        <v>8</v>
      </c>
      <c r="F7" s="3">
        <v>25994.95</v>
      </c>
      <c r="G7" s="2" t="s">
        <v>12</v>
      </c>
      <c r="H7" s="4">
        <v>-2.3E-3</v>
      </c>
      <c r="I7" s="4">
        <v>4.0000000000000002E-4</v>
      </c>
      <c r="J7" s="16">
        <v>-2.3E-3</v>
      </c>
    </row>
    <row r="8" spans="1:10" x14ac:dyDescent="0.3">
      <c r="A8" s="1">
        <v>48</v>
      </c>
      <c r="B8" s="2" t="s">
        <v>8</v>
      </c>
      <c r="C8" s="2" t="s">
        <v>9</v>
      </c>
      <c r="D8" s="2" t="s">
        <v>19</v>
      </c>
      <c r="E8" s="2" t="s">
        <v>14</v>
      </c>
      <c r="F8" s="3">
        <v>25853.65</v>
      </c>
      <c r="G8" s="2">
        <v>75</v>
      </c>
      <c r="H8" s="3">
        <v>4430.6499999999996</v>
      </c>
      <c r="I8" s="3">
        <v>4449.45</v>
      </c>
      <c r="J8" s="16">
        <v>-486.35</v>
      </c>
    </row>
    <row r="9" spans="1:10" x14ac:dyDescent="0.3">
      <c r="A9" s="2"/>
      <c r="B9" s="2"/>
      <c r="C9" s="2" t="s">
        <v>10</v>
      </c>
      <c r="D9" s="2" t="s">
        <v>20</v>
      </c>
      <c r="E9" s="2" t="s">
        <v>8</v>
      </c>
      <c r="F9" s="3">
        <v>25794.05</v>
      </c>
      <c r="G9" s="2" t="s">
        <v>21</v>
      </c>
      <c r="H9" s="4">
        <v>2.3E-3</v>
      </c>
      <c r="I9" s="4">
        <v>2.3E-3</v>
      </c>
      <c r="J9" s="16">
        <v>-2.9999999999999997E-4</v>
      </c>
    </row>
    <row r="10" spans="1:10" x14ac:dyDescent="0.3">
      <c r="A10" s="1">
        <v>47</v>
      </c>
      <c r="B10" s="2" t="s">
        <v>8</v>
      </c>
      <c r="C10" s="2" t="s">
        <v>9</v>
      </c>
      <c r="D10" s="2" t="s">
        <v>22</v>
      </c>
      <c r="E10" s="2" t="s">
        <v>14</v>
      </c>
      <c r="F10" s="3">
        <v>25905</v>
      </c>
      <c r="G10" s="2">
        <v>75</v>
      </c>
      <c r="H10" s="3">
        <v>-1706.35</v>
      </c>
      <c r="I10" s="3">
        <v>2729.35</v>
      </c>
      <c r="J10" s="16">
        <v>-25</v>
      </c>
    </row>
    <row r="11" spans="1:10" x14ac:dyDescent="0.3">
      <c r="A11" s="2"/>
      <c r="B11" s="2"/>
      <c r="C11" s="2" t="s">
        <v>10</v>
      </c>
      <c r="D11" s="2" t="s">
        <v>23</v>
      </c>
      <c r="E11" s="2" t="s">
        <v>8</v>
      </c>
      <c r="F11" s="3">
        <v>25928.3</v>
      </c>
      <c r="G11" s="2" t="s">
        <v>16</v>
      </c>
      <c r="H11" s="4">
        <v>-8.9999999999999998E-4</v>
      </c>
      <c r="I11" s="4">
        <v>1.4E-3</v>
      </c>
      <c r="J11" s="16">
        <v>0</v>
      </c>
    </row>
    <row r="12" spans="1:10" x14ac:dyDescent="0.3">
      <c r="A12" s="1">
        <v>46</v>
      </c>
      <c r="B12" s="2" t="s">
        <v>8</v>
      </c>
      <c r="C12" s="2" t="s">
        <v>9</v>
      </c>
      <c r="D12" s="2" t="s">
        <v>23</v>
      </c>
      <c r="E12" s="2" t="s">
        <v>14</v>
      </c>
      <c r="F12" s="3">
        <v>25902.6</v>
      </c>
      <c r="G12" s="2">
        <v>75</v>
      </c>
      <c r="H12" s="3">
        <v>1671.25</v>
      </c>
      <c r="I12" s="3">
        <v>1898.25</v>
      </c>
      <c r="J12" s="16">
        <v>-347.55</v>
      </c>
    </row>
    <row r="13" spans="1:10" x14ac:dyDescent="0.3">
      <c r="A13" s="2"/>
      <c r="B13" s="2"/>
      <c r="C13" s="2" t="s">
        <v>10</v>
      </c>
      <c r="D13" s="2" t="s">
        <v>24</v>
      </c>
      <c r="E13" s="2" t="s">
        <v>8</v>
      </c>
      <c r="F13" s="3">
        <v>25879.85</v>
      </c>
      <c r="G13" s="2" t="s">
        <v>25</v>
      </c>
      <c r="H13" s="4">
        <v>8.9999999999999998E-4</v>
      </c>
      <c r="I13" s="4">
        <v>8.9999999999999998E-4</v>
      </c>
      <c r="J13" s="16">
        <v>-2.0000000000000001E-4</v>
      </c>
    </row>
    <row r="14" spans="1:10" x14ac:dyDescent="0.3">
      <c r="A14" s="1">
        <v>45</v>
      </c>
      <c r="B14" s="2" t="s">
        <v>8</v>
      </c>
      <c r="C14" s="2" t="s">
        <v>9</v>
      </c>
      <c r="D14" s="2" t="s">
        <v>26</v>
      </c>
      <c r="E14" s="2" t="s">
        <v>14</v>
      </c>
      <c r="F14" s="3">
        <v>25441.25</v>
      </c>
      <c r="G14" s="2">
        <v>75</v>
      </c>
      <c r="H14" s="3">
        <v>-2123.5500000000002</v>
      </c>
      <c r="I14" s="3">
        <v>2137.9499999999998</v>
      </c>
      <c r="J14" s="16">
        <v>-812.55</v>
      </c>
    </row>
    <row r="15" spans="1:10" x14ac:dyDescent="0.3">
      <c r="A15" s="2"/>
      <c r="B15" s="2"/>
      <c r="C15" s="2" t="s">
        <v>10</v>
      </c>
      <c r="D15" s="2" t="s">
        <v>27</v>
      </c>
      <c r="E15" s="2" t="s">
        <v>8</v>
      </c>
      <c r="F15" s="3">
        <v>25472.45</v>
      </c>
      <c r="G15" s="2" t="s">
        <v>25</v>
      </c>
      <c r="H15" s="4">
        <v>-1.1000000000000001E-3</v>
      </c>
      <c r="I15" s="4">
        <v>1.1000000000000001E-3</v>
      </c>
      <c r="J15" s="16">
        <v>-4.0000000000000002E-4</v>
      </c>
    </row>
    <row r="16" spans="1:10" x14ac:dyDescent="0.3">
      <c r="A16" s="1">
        <v>44</v>
      </c>
      <c r="B16" s="2" t="s">
        <v>8</v>
      </c>
      <c r="C16" s="2" t="s">
        <v>9</v>
      </c>
      <c r="D16" s="2" t="s">
        <v>28</v>
      </c>
      <c r="E16" s="2" t="s">
        <v>14</v>
      </c>
      <c r="F16" s="3">
        <v>25103.85</v>
      </c>
      <c r="G16" s="2">
        <v>75</v>
      </c>
      <c r="H16" s="3">
        <v>-2923.75</v>
      </c>
      <c r="I16" s="3">
        <v>2588.75</v>
      </c>
      <c r="J16" s="16">
        <v>-2257.25</v>
      </c>
    </row>
    <row r="17" spans="1:10" x14ac:dyDescent="0.3">
      <c r="A17" s="2"/>
      <c r="B17" s="2"/>
      <c r="C17" s="2" t="s">
        <v>10</v>
      </c>
      <c r="D17" s="2" t="s">
        <v>29</v>
      </c>
      <c r="E17" s="2" t="s">
        <v>8</v>
      </c>
      <c r="F17" s="3">
        <v>25131.8</v>
      </c>
      <c r="G17" s="2" t="s">
        <v>30</v>
      </c>
      <c r="H17" s="4">
        <v>-1.5E-3</v>
      </c>
      <c r="I17" s="4">
        <v>1.2999999999999999E-3</v>
      </c>
      <c r="J17" s="16">
        <v>-1.1000000000000001E-3</v>
      </c>
    </row>
    <row r="18" spans="1:10" x14ac:dyDescent="0.3">
      <c r="A18" s="1">
        <v>43</v>
      </c>
      <c r="B18" s="2" t="s">
        <v>8</v>
      </c>
      <c r="C18" s="2" t="s">
        <v>9</v>
      </c>
      <c r="D18" s="2" t="s">
        <v>31</v>
      </c>
      <c r="E18" s="2" t="s">
        <v>14</v>
      </c>
      <c r="F18" s="3">
        <v>25264.15</v>
      </c>
      <c r="G18" s="2">
        <v>75</v>
      </c>
      <c r="H18" s="3">
        <v>1993.55</v>
      </c>
      <c r="I18" s="3">
        <v>1977.55</v>
      </c>
      <c r="J18" s="16">
        <v>-1970.65</v>
      </c>
    </row>
    <row r="19" spans="1:10" x14ac:dyDescent="0.3">
      <c r="A19" s="2"/>
      <c r="B19" s="2"/>
      <c r="C19" s="2" t="s">
        <v>10</v>
      </c>
      <c r="D19" s="2" t="s">
        <v>32</v>
      </c>
      <c r="E19" s="2" t="s">
        <v>8</v>
      </c>
      <c r="F19" s="3">
        <v>25240.45</v>
      </c>
      <c r="G19" s="2" t="s">
        <v>33</v>
      </c>
      <c r="H19" s="4">
        <v>1E-3</v>
      </c>
      <c r="I19" s="4">
        <v>1E-3</v>
      </c>
      <c r="J19" s="16">
        <v>-8.9999999999999998E-4</v>
      </c>
    </row>
    <row r="20" spans="1:10" x14ac:dyDescent="0.3">
      <c r="A20" s="1">
        <v>42</v>
      </c>
      <c r="B20" s="2" t="s">
        <v>8</v>
      </c>
      <c r="C20" s="2" t="s">
        <v>9</v>
      </c>
      <c r="D20" s="2" t="s">
        <v>34</v>
      </c>
      <c r="E20" s="2" t="s">
        <v>14</v>
      </c>
      <c r="F20" s="3">
        <v>25114.799999999999</v>
      </c>
      <c r="G20" s="2">
        <v>75</v>
      </c>
      <c r="H20" s="3">
        <v>1225.95</v>
      </c>
      <c r="I20" s="3">
        <v>1752.15</v>
      </c>
      <c r="J20" s="16">
        <v>-5026</v>
      </c>
    </row>
    <row r="21" spans="1:10" x14ac:dyDescent="0.3">
      <c r="A21" s="2"/>
      <c r="B21" s="2"/>
      <c r="C21" s="2" t="s">
        <v>10</v>
      </c>
      <c r="D21" s="2" t="s">
        <v>35</v>
      </c>
      <c r="E21" s="2" t="s">
        <v>8</v>
      </c>
      <c r="F21" s="3">
        <v>25091.9</v>
      </c>
      <c r="G21" s="2" t="s">
        <v>30</v>
      </c>
      <c r="H21" s="4">
        <v>6.9999999999999999E-4</v>
      </c>
      <c r="I21" s="4">
        <v>1E-3</v>
      </c>
      <c r="J21" s="16">
        <v>-3.0000000000000001E-3</v>
      </c>
    </row>
    <row r="22" spans="1:10" x14ac:dyDescent="0.3">
      <c r="A22" s="1">
        <v>41</v>
      </c>
      <c r="B22" s="2" t="s">
        <v>8</v>
      </c>
      <c r="C22" s="2" t="s">
        <v>9</v>
      </c>
      <c r="D22" s="2" t="s">
        <v>36</v>
      </c>
      <c r="E22" s="2" t="s">
        <v>14</v>
      </c>
      <c r="F22" s="3">
        <v>25294.799999999999</v>
      </c>
      <c r="G22" s="2">
        <v>75</v>
      </c>
      <c r="H22" s="3">
        <v>-2333.65</v>
      </c>
      <c r="I22" s="3">
        <v>2349.4499999999998</v>
      </c>
      <c r="J22" s="16">
        <v>-155.94999999999999</v>
      </c>
    </row>
    <row r="23" spans="1:10" x14ac:dyDescent="0.3">
      <c r="A23" s="2"/>
      <c r="B23" s="2"/>
      <c r="C23" s="2" t="s">
        <v>10</v>
      </c>
      <c r="D23" s="2" t="s">
        <v>37</v>
      </c>
      <c r="E23" s="2" t="s">
        <v>8</v>
      </c>
      <c r="F23" s="3">
        <v>25263.25</v>
      </c>
      <c r="G23" s="2" t="s">
        <v>30</v>
      </c>
      <c r="H23" s="4">
        <v>-1.1999999999999999E-3</v>
      </c>
      <c r="I23" s="4">
        <v>1.1999999999999999E-3</v>
      </c>
      <c r="J23" s="16">
        <v>-1E-4</v>
      </c>
    </row>
    <row r="24" spans="1:10" x14ac:dyDescent="0.3">
      <c r="A24" s="1">
        <v>40</v>
      </c>
      <c r="B24" s="2" t="s">
        <v>8</v>
      </c>
      <c r="C24" s="2" t="s">
        <v>9</v>
      </c>
      <c r="D24" s="2" t="s">
        <v>38</v>
      </c>
      <c r="E24" s="2" t="s">
        <v>14</v>
      </c>
      <c r="F24" s="3">
        <v>25177.5</v>
      </c>
      <c r="G24" s="2">
        <v>75</v>
      </c>
      <c r="H24" s="3">
        <v>-1292.55</v>
      </c>
      <c r="I24" s="2">
        <v>42.55</v>
      </c>
      <c r="J24" s="16">
        <v>-5307.55</v>
      </c>
    </row>
    <row r="25" spans="1:10" x14ac:dyDescent="0.3">
      <c r="A25" s="2"/>
      <c r="B25" s="2"/>
      <c r="C25" s="2" t="s">
        <v>10</v>
      </c>
      <c r="D25" s="2" t="s">
        <v>39</v>
      </c>
      <c r="E25" s="2" t="s">
        <v>8</v>
      </c>
      <c r="F25" s="3">
        <v>25177.45</v>
      </c>
      <c r="G25" s="2" t="s">
        <v>33</v>
      </c>
      <c r="H25" s="4">
        <v>-5.9999999999999995E-4</v>
      </c>
      <c r="I25" s="4">
        <v>0</v>
      </c>
      <c r="J25" s="16">
        <v>-2.5000000000000001E-3</v>
      </c>
    </row>
    <row r="26" spans="1:10" x14ac:dyDescent="0.3">
      <c r="A26" s="1">
        <v>39</v>
      </c>
      <c r="B26" s="2" t="s">
        <v>40</v>
      </c>
      <c r="C26" s="2" t="s">
        <v>9</v>
      </c>
      <c r="D26" s="2" t="s">
        <v>41</v>
      </c>
      <c r="E26" s="2" t="s">
        <v>42</v>
      </c>
      <c r="F26" s="3">
        <v>24811.85</v>
      </c>
      <c r="G26" s="2">
        <v>75</v>
      </c>
      <c r="H26" s="3">
        <v>2162.5500000000002</v>
      </c>
      <c r="I26" s="3">
        <v>2187.5500000000002</v>
      </c>
      <c r="J26" s="16">
        <v>-532.54999999999995</v>
      </c>
    </row>
    <row r="27" spans="1:10" x14ac:dyDescent="0.3">
      <c r="A27" s="2"/>
      <c r="B27" s="2"/>
      <c r="C27" s="2" t="s">
        <v>10</v>
      </c>
      <c r="D27" s="2" t="s">
        <v>43</v>
      </c>
      <c r="E27" s="2" t="s">
        <v>40</v>
      </c>
      <c r="F27" s="3">
        <v>24841.35</v>
      </c>
      <c r="G27" s="2" t="s">
        <v>44</v>
      </c>
      <c r="H27" s="4">
        <v>1.1999999999999999E-3</v>
      </c>
      <c r="I27" s="4">
        <v>1.1999999999999999E-3</v>
      </c>
      <c r="J27" s="16">
        <v>-2.9999999999999997E-4</v>
      </c>
    </row>
    <row r="28" spans="1:10" x14ac:dyDescent="0.3">
      <c r="A28" s="1">
        <v>38</v>
      </c>
      <c r="B28" s="2" t="s">
        <v>40</v>
      </c>
      <c r="C28" s="2" t="s">
        <v>9</v>
      </c>
      <c r="D28" s="2" t="s">
        <v>45</v>
      </c>
      <c r="E28" s="2" t="s">
        <v>42</v>
      </c>
      <c r="F28" s="3">
        <v>24788.1</v>
      </c>
      <c r="G28" s="2">
        <v>75</v>
      </c>
      <c r="H28" s="3">
        <v>-2528.75</v>
      </c>
      <c r="I28" s="3">
        <v>3963.75</v>
      </c>
      <c r="J28" s="16">
        <v>-2976.25</v>
      </c>
    </row>
    <row r="29" spans="1:10" x14ac:dyDescent="0.3">
      <c r="A29" s="2"/>
      <c r="B29" s="2"/>
      <c r="C29" s="2" t="s">
        <v>10</v>
      </c>
      <c r="D29" s="2" t="s">
        <v>46</v>
      </c>
      <c r="E29" s="2" t="s">
        <v>40</v>
      </c>
      <c r="F29" s="3">
        <v>24750.95</v>
      </c>
      <c r="G29" s="2" t="s">
        <v>44</v>
      </c>
      <c r="H29" s="4">
        <v>-1.2999999999999999E-3</v>
      </c>
      <c r="I29" s="4">
        <v>1.6000000000000001E-3</v>
      </c>
      <c r="J29" s="16">
        <v>-1.6000000000000001E-3</v>
      </c>
    </row>
    <row r="30" spans="1:10" x14ac:dyDescent="0.3">
      <c r="A30" s="1">
        <v>37</v>
      </c>
      <c r="B30" s="2" t="s">
        <v>8</v>
      </c>
      <c r="C30" s="2" t="s">
        <v>9</v>
      </c>
      <c r="D30" s="2" t="s">
        <v>47</v>
      </c>
      <c r="E30" s="2" t="s">
        <v>14</v>
      </c>
      <c r="F30" s="3">
        <v>25121.3</v>
      </c>
      <c r="G30" s="2">
        <v>75</v>
      </c>
      <c r="H30" s="3">
        <v>-2171.25</v>
      </c>
      <c r="I30" s="3">
        <v>2146.25</v>
      </c>
      <c r="J30" s="16">
        <v>-546.25</v>
      </c>
    </row>
    <row r="31" spans="1:10" x14ac:dyDescent="0.3">
      <c r="A31" s="2"/>
      <c r="B31" s="2"/>
      <c r="C31" s="2" t="s">
        <v>10</v>
      </c>
      <c r="D31" s="2" t="s">
        <v>48</v>
      </c>
      <c r="E31" s="2" t="s">
        <v>8</v>
      </c>
      <c r="F31" s="3">
        <v>25092.95</v>
      </c>
      <c r="G31" s="2" t="s">
        <v>30</v>
      </c>
      <c r="H31" s="4">
        <v>-1.1000000000000001E-3</v>
      </c>
      <c r="I31" s="4">
        <v>1.1000000000000001E-3</v>
      </c>
      <c r="J31" s="16">
        <v>-2.9999999999999997E-4</v>
      </c>
    </row>
    <row r="32" spans="1:10" x14ac:dyDescent="0.3">
      <c r="A32" s="1">
        <v>36</v>
      </c>
      <c r="B32" s="2" t="s">
        <v>8</v>
      </c>
      <c r="C32" s="2" t="s">
        <v>9</v>
      </c>
      <c r="D32" s="2" t="s">
        <v>49</v>
      </c>
      <c r="E32" s="2" t="s">
        <v>14</v>
      </c>
      <c r="F32" s="3">
        <v>25168</v>
      </c>
      <c r="G32" s="2">
        <v>75</v>
      </c>
      <c r="H32" s="3">
        <v>1982.55</v>
      </c>
      <c r="I32" s="3">
        <v>2097.5500000000002</v>
      </c>
      <c r="J32" s="16">
        <v>-700</v>
      </c>
    </row>
    <row r="33" spans="1:10" x14ac:dyDescent="0.3">
      <c r="A33" s="2"/>
      <c r="B33" s="2"/>
      <c r="C33" s="2" t="s">
        <v>10</v>
      </c>
      <c r="D33" s="2" t="s">
        <v>50</v>
      </c>
      <c r="E33" s="2" t="s">
        <v>8</v>
      </c>
      <c r="F33" s="3">
        <v>25140.9</v>
      </c>
      <c r="G33" s="2" t="s">
        <v>33</v>
      </c>
      <c r="H33" s="4">
        <v>1.1000000000000001E-3</v>
      </c>
      <c r="I33" s="4">
        <v>1.1000000000000001E-3</v>
      </c>
      <c r="J33" s="16">
        <v>-4.0000000000000002E-4</v>
      </c>
    </row>
    <row r="34" spans="1:10" x14ac:dyDescent="0.3">
      <c r="A34" s="1">
        <v>35</v>
      </c>
      <c r="B34" s="2" t="s">
        <v>8</v>
      </c>
      <c r="C34" s="2" t="s">
        <v>9</v>
      </c>
      <c r="D34" s="2" t="s">
        <v>51</v>
      </c>
      <c r="E34" s="2" t="s">
        <v>14</v>
      </c>
      <c r="F34" s="3">
        <v>25233.4</v>
      </c>
      <c r="G34" s="2">
        <v>75</v>
      </c>
      <c r="H34" s="3">
        <v>-3991.25</v>
      </c>
      <c r="I34" s="3">
        <v>1276.25</v>
      </c>
      <c r="J34" s="16">
        <v>-3366.25</v>
      </c>
    </row>
    <row r="35" spans="1:10" x14ac:dyDescent="0.3">
      <c r="A35" s="2"/>
      <c r="B35" s="2"/>
      <c r="C35" s="2" t="s">
        <v>10</v>
      </c>
      <c r="D35" s="2" t="s">
        <v>52</v>
      </c>
      <c r="E35" s="2" t="s">
        <v>8</v>
      </c>
      <c r="F35" s="3">
        <v>25299.95</v>
      </c>
      <c r="G35" s="2" t="s">
        <v>53</v>
      </c>
      <c r="H35" s="4">
        <v>-1.8E-3</v>
      </c>
      <c r="I35" s="4">
        <v>5.0000000000000001E-4</v>
      </c>
      <c r="J35" s="16">
        <v>-1.6000000000000001E-3</v>
      </c>
    </row>
    <row r="36" spans="1:10" x14ac:dyDescent="0.3">
      <c r="A36" s="1">
        <v>34</v>
      </c>
      <c r="B36" s="2" t="s">
        <v>8</v>
      </c>
      <c r="C36" s="2" t="s">
        <v>9</v>
      </c>
      <c r="D36" s="2" t="s">
        <v>54</v>
      </c>
      <c r="E36" s="2" t="s">
        <v>14</v>
      </c>
      <c r="F36" s="3">
        <v>25346.35</v>
      </c>
      <c r="G36" s="2">
        <v>75</v>
      </c>
      <c r="H36" s="3">
        <v>-1629.25</v>
      </c>
      <c r="I36" s="3">
        <v>1601.25</v>
      </c>
      <c r="J36" s="16">
        <v>-246.25</v>
      </c>
    </row>
    <row r="37" spans="1:10" x14ac:dyDescent="0.3">
      <c r="A37" s="2"/>
      <c r="B37" s="2"/>
      <c r="C37" s="2" t="s">
        <v>10</v>
      </c>
      <c r="D37" s="2" t="s">
        <v>55</v>
      </c>
      <c r="E37" s="2" t="s">
        <v>8</v>
      </c>
      <c r="F37" s="3">
        <v>25323.7</v>
      </c>
      <c r="G37" s="2" t="s">
        <v>53</v>
      </c>
      <c r="H37" s="4">
        <v>-8.0000000000000004E-4</v>
      </c>
      <c r="I37" s="4">
        <v>8.0000000000000004E-4</v>
      </c>
      <c r="J37" s="16">
        <v>-1E-4</v>
      </c>
    </row>
    <row r="38" spans="1:10" x14ac:dyDescent="0.3">
      <c r="A38" s="1">
        <v>33</v>
      </c>
      <c r="B38" s="2" t="s">
        <v>8</v>
      </c>
      <c r="C38" s="2" t="s">
        <v>9</v>
      </c>
      <c r="D38" s="2" t="s">
        <v>56</v>
      </c>
      <c r="E38" s="2" t="s">
        <v>14</v>
      </c>
      <c r="F38" s="3">
        <v>25419.15</v>
      </c>
      <c r="G38" s="2">
        <v>75</v>
      </c>
      <c r="H38" s="3">
        <v>-1051.25</v>
      </c>
      <c r="I38" s="3">
        <v>1876.25</v>
      </c>
      <c r="J38" s="16">
        <v>-25</v>
      </c>
    </row>
    <row r="39" spans="1:10" x14ac:dyDescent="0.3">
      <c r="A39" s="2"/>
      <c r="B39" s="2"/>
      <c r="C39" s="2" t="s">
        <v>10</v>
      </c>
      <c r="D39" s="2" t="s">
        <v>57</v>
      </c>
      <c r="E39" s="2" t="s">
        <v>8</v>
      </c>
      <c r="F39" s="3">
        <v>25393.8</v>
      </c>
      <c r="G39" s="2" t="s">
        <v>53</v>
      </c>
      <c r="H39" s="4">
        <v>-5.0000000000000001E-4</v>
      </c>
      <c r="I39" s="4">
        <v>8.9999999999999998E-4</v>
      </c>
      <c r="J39" s="16">
        <v>0</v>
      </c>
    </row>
    <row r="40" spans="1:10" x14ac:dyDescent="0.3">
      <c r="A40" s="1">
        <v>32</v>
      </c>
      <c r="B40" s="2" t="s">
        <v>8</v>
      </c>
      <c r="C40" s="2" t="s">
        <v>9</v>
      </c>
      <c r="D40" s="2" t="s">
        <v>58</v>
      </c>
      <c r="E40" s="2" t="s">
        <v>14</v>
      </c>
      <c r="F40" s="3">
        <v>25261.65</v>
      </c>
      <c r="G40" s="2">
        <v>75</v>
      </c>
      <c r="H40" s="3">
        <v>-3170.9</v>
      </c>
      <c r="I40" s="2">
        <v>818.75</v>
      </c>
      <c r="J40" s="16">
        <v>-3145.9</v>
      </c>
    </row>
    <row r="41" spans="1:10" x14ac:dyDescent="0.3">
      <c r="A41" s="2"/>
      <c r="B41" s="2"/>
      <c r="C41" s="2" t="s">
        <v>10</v>
      </c>
      <c r="D41" s="2" t="s">
        <v>59</v>
      </c>
      <c r="E41" s="2" t="s">
        <v>8</v>
      </c>
      <c r="F41" s="3">
        <v>25422.3</v>
      </c>
      <c r="G41" s="2" t="s">
        <v>25</v>
      </c>
      <c r="H41" s="4">
        <v>-1.5E-3</v>
      </c>
      <c r="I41" s="4">
        <v>4.0000000000000002E-4</v>
      </c>
      <c r="J41" s="16">
        <v>-1.5E-3</v>
      </c>
    </row>
    <row r="42" spans="1:10" x14ac:dyDescent="0.3">
      <c r="A42" s="1">
        <v>31</v>
      </c>
      <c r="B42" s="2" t="s">
        <v>8</v>
      </c>
      <c r="C42" s="2" t="s">
        <v>9</v>
      </c>
      <c r="D42" s="2" t="s">
        <v>60</v>
      </c>
      <c r="E42" s="2" t="s">
        <v>14</v>
      </c>
      <c r="F42" s="3">
        <v>25401.85</v>
      </c>
      <c r="G42" s="2">
        <v>75</v>
      </c>
      <c r="H42" s="3">
        <v>-2271.25</v>
      </c>
      <c r="I42" s="3">
        <v>8206.25</v>
      </c>
      <c r="J42" s="16">
        <v>-730</v>
      </c>
    </row>
    <row r="43" spans="1:10" x14ac:dyDescent="0.3">
      <c r="A43" s="2"/>
      <c r="B43" s="2"/>
      <c r="C43" s="2" t="s">
        <v>10</v>
      </c>
      <c r="D43" s="2" t="s">
        <v>61</v>
      </c>
      <c r="E43" s="2" t="s">
        <v>8</v>
      </c>
      <c r="F43" s="3">
        <v>25370</v>
      </c>
      <c r="G43" s="2" t="s">
        <v>53</v>
      </c>
      <c r="H43" s="4">
        <v>-1.1000000000000001E-3</v>
      </c>
      <c r="I43" s="4">
        <v>4.1000000000000003E-3</v>
      </c>
      <c r="J43" s="16">
        <v>-4.0000000000000002E-4</v>
      </c>
    </row>
    <row r="44" spans="1:10" x14ac:dyDescent="0.3">
      <c r="A44" s="1">
        <v>30</v>
      </c>
      <c r="B44" s="2" t="s">
        <v>8</v>
      </c>
      <c r="C44" s="2" t="s">
        <v>9</v>
      </c>
      <c r="D44" s="2" t="s">
        <v>62</v>
      </c>
      <c r="E44" s="2" t="s">
        <v>14</v>
      </c>
      <c r="F44" s="3">
        <v>25224.799999999999</v>
      </c>
      <c r="G44" s="2">
        <v>75</v>
      </c>
      <c r="H44" s="3">
        <v>1356.25</v>
      </c>
      <c r="I44" s="3">
        <v>1389.25</v>
      </c>
      <c r="J44" s="16">
        <v>-952.55</v>
      </c>
    </row>
    <row r="45" spans="1:10" x14ac:dyDescent="0.3">
      <c r="A45" s="2"/>
      <c r="B45" s="2"/>
      <c r="C45" s="2" t="s">
        <v>10</v>
      </c>
      <c r="D45" s="2" t="s">
        <v>63</v>
      </c>
      <c r="E45" s="2" t="s">
        <v>8</v>
      </c>
      <c r="F45" s="3">
        <v>25206.05</v>
      </c>
      <c r="G45" s="2" t="s">
        <v>33</v>
      </c>
      <c r="H45" s="4">
        <v>6.9999999999999999E-4</v>
      </c>
      <c r="I45" s="4">
        <v>6.9999999999999999E-4</v>
      </c>
      <c r="J45" s="16">
        <v>-5.0000000000000001E-4</v>
      </c>
    </row>
    <row r="46" spans="1:10" x14ac:dyDescent="0.3">
      <c r="A46" s="1">
        <v>29</v>
      </c>
      <c r="B46" s="2" t="s">
        <v>8</v>
      </c>
      <c r="C46" s="2" t="s">
        <v>9</v>
      </c>
      <c r="D46" s="2" t="s">
        <v>64</v>
      </c>
      <c r="E46" s="2" t="s">
        <v>14</v>
      </c>
      <c r="F46" s="3">
        <v>25199.65</v>
      </c>
      <c r="G46" s="2">
        <v>75</v>
      </c>
      <c r="H46" s="3">
        <v>1247.3499999999999</v>
      </c>
      <c r="I46" s="3">
        <v>1273.6500000000001</v>
      </c>
      <c r="J46" s="16">
        <v>-992.55</v>
      </c>
    </row>
    <row r="47" spans="1:10" x14ac:dyDescent="0.3">
      <c r="A47" s="2"/>
      <c r="B47" s="2"/>
      <c r="C47" s="2" t="s">
        <v>10</v>
      </c>
      <c r="D47" s="2" t="s">
        <v>65</v>
      </c>
      <c r="E47" s="2" t="s">
        <v>8</v>
      </c>
      <c r="F47" s="3">
        <v>25174.45</v>
      </c>
      <c r="G47" s="2" t="s">
        <v>33</v>
      </c>
      <c r="H47" s="4">
        <v>5.9999999999999995E-4</v>
      </c>
      <c r="I47" s="4">
        <v>5.9999999999999995E-4</v>
      </c>
      <c r="J47" s="16">
        <v>-5.0000000000000001E-4</v>
      </c>
    </row>
    <row r="48" spans="1:10" x14ac:dyDescent="0.3">
      <c r="A48" s="1">
        <v>28</v>
      </c>
      <c r="B48" s="2" t="s">
        <v>8</v>
      </c>
      <c r="C48" s="2" t="s">
        <v>9</v>
      </c>
      <c r="D48" s="2" t="s">
        <v>66</v>
      </c>
      <c r="E48" s="2" t="s">
        <v>14</v>
      </c>
      <c r="F48" s="3">
        <v>25138.85</v>
      </c>
      <c r="G48" s="2">
        <v>75</v>
      </c>
      <c r="H48" s="3">
        <v>1407.55</v>
      </c>
      <c r="I48" s="3">
        <v>1482.55</v>
      </c>
      <c r="J48" s="16">
        <v>-253.75</v>
      </c>
    </row>
    <row r="49" spans="1:10" x14ac:dyDescent="0.3">
      <c r="A49" s="2"/>
      <c r="B49" s="2"/>
      <c r="C49" s="2" t="s">
        <v>10</v>
      </c>
      <c r="D49" s="2" t="s">
        <v>67</v>
      </c>
      <c r="E49" s="2" t="s">
        <v>8</v>
      </c>
      <c r="F49" s="3">
        <v>25106.75</v>
      </c>
      <c r="G49" s="2" t="s">
        <v>30</v>
      </c>
      <c r="H49" s="4">
        <v>8.0000000000000004E-4</v>
      </c>
      <c r="I49" s="4">
        <v>8.0000000000000004E-4</v>
      </c>
      <c r="J49" s="16">
        <v>-1E-4</v>
      </c>
    </row>
    <row r="50" spans="1:10" x14ac:dyDescent="0.3">
      <c r="A50" s="1">
        <v>27</v>
      </c>
      <c r="B50" s="2" t="s">
        <v>8</v>
      </c>
      <c r="C50" s="2" t="s">
        <v>9</v>
      </c>
      <c r="D50" s="2" t="s">
        <v>68</v>
      </c>
      <c r="E50" s="2" t="s">
        <v>14</v>
      </c>
      <c r="F50" s="3">
        <v>25102.1</v>
      </c>
      <c r="G50" s="2">
        <v>75</v>
      </c>
      <c r="H50" s="3">
        <v>1380.6</v>
      </c>
      <c r="I50" s="3">
        <v>1325.6</v>
      </c>
      <c r="J50" s="16">
        <v>-28.75</v>
      </c>
    </row>
    <row r="51" spans="1:10" x14ac:dyDescent="0.3">
      <c r="A51" s="2"/>
      <c r="B51" s="2"/>
      <c r="C51" s="2" t="s">
        <v>10</v>
      </c>
      <c r="D51" s="2" t="s">
        <v>69</v>
      </c>
      <c r="E51" s="2" t="s">
        <v>8</v>
      </c>
      <c r="F51" s="3">
        <v>25084.1</v>
      </c>
      <c r="G51" s="2" t="s">
        <v>30</v>
      </c>
      <c r="H51" s="4">
        <v>6.9999999999999999E-4</v>
      </c>
      <c r="I51" s="4">
        <v>6.9999999999999999E-4</v>
      </c>
      <c r="J51" s="16">
        <v>0</v>
      </c>
    </row>
    <row r="52" spans="1:10" x14ac:dyDescent="0.3">
      <c r="A52" s="1">
        <v>26</v>
      </c>
      <c r="B52" s="2" t="s">
        <v>8</v>
      </c>
      <c r="C52" s="2" t="s">
        <v>9</v>
      </c>
      <c r="D52" s="2" t="s">
        <v>70</v>
      </c>
      <c r="E52" s="2" t="s">
        <v>14</v>
      </c>
      <c r="F52" s="3">
        <v>25060.45</v>
      </c>
      <c r="G52" s="2">
        <v>75</v>
      </c>
      <c r="H52" s="3">
        <v>1556.35</v>
      </c>
      <c r="I52" s="3">
        <v>2011.25</v>
      </c>
      <c r="J52" s="16">
        <v>-1168.75</v>
      </c>
    </row>
    <row r="53" spans="1:10" x14ac:dyDescent="0.3">
      <c r="A53" s="2"/>
      <c r="B53" s="2"/>
      <c r="C53" s="2" t="s">
        <v>10</v>
      </c>
      <c r="D53" s="2" t="s">
        <v>71</v>
      </c>
      <c r="E53" s="2" t="s">
        <v>8</v>
      </c>
      <c r="F53" s="3">
        <v>25053.8</v>
      </c>
      <c r="G53" s="2" t="s">
        <v>30</v>
      </c>
      <c r="H53" s="4">
        <v>8.0000000000000004E-4</v>
      </c>
      <c r="I53" s="4">
        <v>1.1000000000000001E-3</v>
      </c>
      <c r="J53" s="16">
        <v>-5.9999999999999995E-4</v>
      </c>
    </row>
    <row r="54" spans="1:10" x14ac:dyDescent="0.3">
      <c r="A54" s="1">
        <v>25</v>
      </c>
      <c r="B54" s="2" t="s">
        <v>8</v>
      </c>
      <c r="C54" s="2" t="s">
        <v>9</v>
      </c>
      <c r="D54" s="2" t="s">
        <v>72</v>
      </c>
      <c r="E54" s="2" t="s">
        <v>14</v>
      </c>
      <c r="F54" s="3">
        <v>25017.599999999999</v>
      </c>
      <c r="G54" s="2">
        <v>75</v>
      </c>
      <c r="H54" s="3">
        <v>2262.6</v>
      </c>
      <c r="I54" s="3">
        <v>2285.6</v>
      </c>
      <c r="J54" s="16">
        <v>-2377.25</v>
      </c>
    </row>
    <row r="55" spans="1:10" x14ac:dyDescent="0.3">
      <c r="A55" s="2"/>
      <c r="B55" s="2"/>
      <c r="C55" s="2" t="s">
        <v>10</v>
      </c>
      <c r="D55" s="2" t="s">
        <v>73</v>
      </c>
      <c r="E55" s="2" t="s">
        <v>8</v>
      </c>
      <c r="F55" s="3">
        <v>24986.3</v>
      </c>
      <c r="G55" s="2" t="s">
        <v>74</v>
      </c>
      <c r="H55" s="4">
        <v>1.1999999999999999E-3</v>
      </c>
      <c r="I55" s="4">
        <v>1.1999999999999999E-3</v>
      </c>
      <c r="J55" s="16">
        <v>-1.2999999999999999E-3</v>
      </c>
    </row>
    <row r="56" spans="1:10" x14ac:dyDescent="0.3">
      <c r="A56" s="1">
        <v>24</v>
      </c>
      <c r="B56" s="2" t="s">
        <v>8</v>
      </c>
      <c r="C56" s="2" t="s">
        <v>9</v>
      </c>
      <c r="D56" s="2" t="s">
        <v>75</v>
      </c>
      <c r="E56" s="2" t="s">
        <v>14</v>
      </c>
      <c r="F56" s="3">
        <v>25002.3</v>
      </c>
      <c r="G56" s="2">
        <v>75</v>
      </c>
      <c r="H56" s="3">
        <v>1707.35</v>
      </c>
      <c r="I56" s="3">
        <v>1752.35</v>
      </c>
      <c r="J56" s="16">
        <v>-2988.75</v>
      </c>
    </row>
    <row r="57" spans="1:10" x14ac:dyDescent="0.3">
      <c r="A57" s="2"/>
      <c r="B57" s="2"/>
      <c r="C57" s="2" t="s">
        <v>10</v>
      </c>
      <c r="D57" s="2" t="s">
        <v>76</v>
      </c>
      <c r="E57" s="2" t="s">
        <v>8</v>
      </c>
      <c r="F57" s="3">
        <v>24978.799999999999</v>
      </c>
      <c r="G57" s="2" t="s">
        <v>74</v>
      </c>
      <c r="H57" s="4">
        <v>8.9999999999999998E-4</v>
      </c>
      <c r="I57" s="4">
        <v>8.9999999999999998E-4</v>
      </c>
      <c r="J57" s="16">
        <v>-1.6000000000000001E-3</v>
      </c>
    </row>
    <row r="58" spans="1:10" x14ac:dyDescent="0.3">
      <c r="A58" s="1">
        <v>23</v>
      </c>
      <c r="B58" s="2" t="s">
        <v>8</v>
      </c>
      <c r="C58" s="2" t="s">
        <v>9</v>
      </c>
      <c r="D58" s="2" t="s">
        <v>77</v>
      </c>
      <c r="E58" s="2" t="s">
        <v>14</v>
      </c>
      <c r="F58" s="3">
        <v>24992.799999999999</v>
      </c>
      <c r="G58" s="2">
        <v>75</v>
      </c>
      <c r="H58" s="3">
        <v>-8058.75</v>
      </c>
      <c r="I58" s="3">
        <v>8781.25</v>
      </c>
      <c r="J58" s="16">
        <v>-1761.25</v>
      </c>
    </row>
    <row r="59" spans="1:10" x14ac:dyDescent="0.3">
      <c r="A59" s="2"/>
      <c r="B59" s="2"/>
      <c r="C59" s="2" t="s">
        <v>10</v>
      </c>
      <c r="D59" s="2" t="s">
        <v>78</v>
      </c>
      <c r="E59" s="2" t="s">
        <v>8</v>
      </c>
      <c r="F59" s="3">
        <v>24879.35</v>
      </c>
      <c r="G59" s="2" t="s">
        <v>74</v>
      </c>
      <c r="H59" s="4">
        <v>-4.1000000000000003E-3</v>
      </c>
      <c r="I59" s="4">
        <v>4.4000000000000003E-3</v>
      </c>
      <c r="J59" s="16">
        <v>-8.9999999999999998E-4</v>
      </c>
    </row>
    <row r="60" spans="1:10" x14ac:dyDescent="0.3">
      <c r="A60" s="1">
        <v>22</v>
      </c>
      <c r="B60" s="2" t="s">
        <v>8</v>
      </c>
      <c r="C60" s="2" t="s">
        <v>9</v>
      </c>
      <c r="D60" s="2" t="s">
        <v>79</v>
      </c>
      <c r="E60" s="2" t="s">
        <v>14</v>
      </c>
      <c r="F60" s="3">
        <v>24897.9</v>
      </c>
      <c r="G60" s="2">
        <v>75</v>
      </c>
      <c r="H60" s="2">
        <v>936.35</v>
      </c>
      <c r="I60" s="2">
        <v>941.35</v>
      </c>
      <c r="J60" s="16">
        <v>-3881.25</v>
      </c>
    </row>
    <row r="61" spans="1:10" x14ac:dyDescent="0.3">
      <c r="A61" s="2"/>
      <c r="B61" s="2"/>
      <c r="C61" s="2" t="s">
        <v>10</v>
      </c>
      <c r="D61" s="2" t="s">
        <v>80</v>
      </c>
      <c r="E61" s="2" t="s">
        <v>8</v>
      </c>
      <c r="F61" s="3">
        <v>24884.95</v>
      </c>
      <c r="G61" s="2" t="s">
        <v>44</v>
      </c>
      <c r="H61" s="4">
        <v>5.0000000000000001E-4</v>
      </c>
      <c r="I61" s="4">
        <v>5.0000000000000001E-4</v>
      </c>
      <c r="J61" s="16">
        <v>-2E-3</v>
      </c>
    </row>
    <row r="62" spans="1:10" x14ac:dyDescent="0.3">
      <c r="A62" s="1">
        <v>21</v>
      </c>
      <c r="B62" s="2" t="s">
        <v>8</v>
      </c>
      <c r="C62" s="2" t="s">
        <v>9</v>
      </c>
      <c r="D62" s="2" t="s">
        <v>81</v>
      </c>
      <c r="E62" s="2" t="s">
        <v>14</v>
      </c>
      <c r="F62" s="3">
        <v>24833.75</v>
      </c>
      <c r="G62" s="2">
        <v>75</v>
      </c>
      <c r="H62" s="3">
        <v>-3975.05</v>
      </c>
      <c r="I62" s="2">
        <v>408.25</v>
      </c>
      <c r="J62" s="16">
        <v>-3300.05</v>
      </c>
    </row>
    <row r="63" spans="1:10" x14ac:dyDescent="0.3">
      <c r="A63" s="2"/>
      <c r="B63" s="2"/>
      <c r="C63" s="2" t="s">
        <v>10</v>
      </c>
      <c r="D63" s="2" t="s">
        <v>82</v>
      </c>
      <c r="E63" s="2" t="s">
        <v>8</v>
      </c>
      <c r="F63" s="3">
        <v>24879.75</v>
      </c>
      <c r="G63" s="2" t="s">
        <v>74</v>
      </c>
      <c r="H63" s="4">
        <v>-2E-3</v>
      </c>
      <c r="I63" s="4">
        <v>2.0000000000000001E-4</v>
      </c>
      <c r="J63" s="16">
        <v>-1.6000000000000001E-3</v>
      </c>
    </row>
    <row r="64" spans="1:10" x14ac:dyDescent="0.3">
      <c r="A64" s="1">
        <v>20</v>
      </c>
      <c r="B64" s="2" t="s">
        <v>8</v>
      </c>
      <c r="C64" s="2" t="s">
        <v>9</v>
      </c>
      <c r="D64" s="2" t="s">
        <v>83</v>
      </c>
      <c r="E64" s="2" t="s">
        <v>14</v>
      </c>
      <c r="F64" s="3">
        <v>24803.15</v>
      </c>
      <c r="G64" s="2">
        <v>75</v>
      </c>
      <c r="H64" s="3">
        <v>-2293.75</v>
      </c>
      <c r="I64" s="3">
        <v>2318.75</v>
      </c>
      <c r="J64" s="16">
        <v>-1253.25</v>
      </c>
    </row>
    <row r="65" spans="1:10" x14ac:dyDescent="0.3">
      <c r="A65" s="2"/>
      <c r="B65" s="2"/>
      <c r="C65" s="2" t="s">
        <v>10</v>
      </c>
      <c r="D65" s="2" t="s">
        <v>84</v>
      </c>
      <c r="E65" s="2" t="s">
        <v>8</v>
      </c>
      <c r="F65" s="3">
        <v>24833.9</v>
      </c>
      <c r="G65" s="2" t="s">
        <v>44</v>
      </c>
      <c r="H65" s="4">
        <v>-1.1999999999999999E-3</v>
      </c>
      <c r="I65" s="4">
        <v>1.1999999999999999E-3</v>
      </c>
      <c r="J65" s="16">
        <v>-5.9999999999999995E-4</v>
      </c>
    </row>
    <row r="66" spans="1:10" x14ac:dyDescent="0.3">
      <c r="A66" s="1">
        <v>19</v>
      </c>
      <c r="B66" s="2" t="s">
        <v>8</v>
      </c>
      <c r="C66" s="2" t="s">
        <v>9</v>
      </c>
      <c r="D66" s="2" t="s">
        <v>85</v>
      </c>
      <c r="E66" s="2" t="s">
        <v>14</v>
      </c>
      <c r="F66" s="3">
        <v>24822.45</v>
      </c>
      <c r="G66" s="2">
        <v>75</v>
      </c>
      <c r="H66" s="3">
        <v>2825.65</v>
      </c>
      <c r="I66" s="3">
        <v>2830.65</v>
      </c>
      <c r="J66" s="16">
        <v>-343.75</v>
      </c>
    </row>
    <row r="67" spans="1:10" x14ac:dyDescent="0.3">
      <c r="A67" s="2"/>
      <c r="B67" s="2"/>
      <c r="C67" s="2" t="s">
        <v>10</v>
      </c>
      <c r="D67" s="2" t="s">
        <v>86</v>
      </c>
      <c r="E67" s="2" t="s">
        <v>8</v>
      </c>
      <c r="F67" s="3">
        <v>24788.05</v>
      </c>
      <c r="G67" s="2" t="s">
        <v>44</v>
      </c>
      <c r="H67" s="4">
        <v>1.4E-3</v>
      </c>
      <c r="I67" s="4">
        <v>1.4E-3</v>
      </c>
      <c r="J67" s="16">
        <v>-2.0000000000000001E-4</v>
      </c>
    </row>
    <row r="68" spans="1:10" x14ac:dyDescent="0.3">
      <c r="A68" s="1">
        <v>18</v>
      </c>
      <c r="B68" s="2" t="s">
        <v>40</v>
      </c>
      <c r="C68" s="2" t="s">
        <v>9</v>
      </c>
      <c r="D68" s="2" t="s">
        <v>87</v>
      </c>
      <c r="E68" s="2" t="s">
        <v>42</v>
      </c>
      <c r="F68" s="3">
        <v>24678.35</v>
      </c>
      <c r="G68" s="2">
        <v>75</v>
      </c>
      <c r="H68" s="3">
        <v>3021.35</v>
      </c>
      <c r="I68" s="3">
        <v>3046.35</v>
      </c>
      <c r="J68" s="16">
        <v>-25</v>
      </c>
    </row>
    <row r="69" spans="1:10" x14ac:dyDescent="0.3">
      <c r="A69" s="2"/>
      <c r="B69" s="2"/>
      <c r="C69" s="2" t="s">
        <v>10</v>
      </c>
      <c r="D69" s="2" t="s">
        <v>88</v>
      </c>
      <c r="E69" s="2" t="s">
        <v>40</v>
      </c>
      <c r="F69" s="3">
        <v>24710.45</v>
      </c>
      <c r="G69" s="2" t="s">
        <v>89</v>
      </c>
      <c r="H69" s="4">
        <v>1.6000000000000001E-3</v>
      </c>
      <c r="I69" s="4">
        <v>1.6000000000000001E-3</v>
      </c>
      <c r="J69" s="16">
        <v>0</v>
      </c>
    </row>
    <row r="70" spans="1:10" x14ac:dyDescent="0.3">
      <c r="A70" s="1">
        <v>17</v>
      </c>
      <c r="B70" s="2" t="s">
        <v>8</v>
      </c>
      <c r="C70" s="2" t="s">
        <v>9</v>
      </c>
      <c r="D70" s="2" t="s">
        <v>90</v>
      </c>
      <c r="E70" s="2" t="s">
        <v>14</v>
      </c>
      <c r="F70" s="3">
        <v>24849.599999999999</v>
      </c>
      <c r="G70" s="2">
        <v>75</v>
      </c>
      <c r="H70" s="3">
        <v>-5897.55</v>
      </c>
      <c r="I70" s="2">
        <v>338.75</v>
      </c>
      <c r="J70" s="16">
        <v>-5867.55</v>
      </c>
    </row>
    <row r="71" spans="1:10" x14ac:dyDescent="0.3">
      <c r="A71" s="2"/>
      <c r="B71" s="2"/>
      <c r="C71" s="2" t="s">
        <v>10</v>
      </c>
      <c r="D71" s="2" t="s">
        <v>91</v>
      </c>
      <c r="E71" s="2" t="s">
        <v>8</v>
      </c>
      <c r="F71" s="3">
        <v>24827.5</v>
      </c>
      <c r="G71" s="2" t="s">
        <v>44</v>
      </c>
      <c r="H71" s="4">
        <v>-3.0000000000000001E-3</v>
      </c>
      <c r="I71" s="4">
        <v>2.0000000000000001E-4</v>
      </c>
      <c r="J71" s="16">
        <v>-3.0000000000000001E-3</v>
      </c>
    </row>
    <row r="72" spans="1:10" x14ac:dyDescent="0.3">
      <c r="A72" s="1">
        <v>16</v>
      </c>
      <c r="B72" s="2" t="s">
        <v>40</v>
      </c>
      <c r="C72" s="2" t="s">
        <v>9</v>
      </c>
      <c r="D72" s="2" t="s">
        <v>92</v>
      </c>
      <c r="E72" s="2" t="s">
        <v>42</v>
      </c>
      <c r="F72" s="3">
        <v>24761.9</v>
      </c>
      <c r="G72" s="2">
        <v>75</v>
      </c>
      <c r="H72" s="3">
        <v>2331.25</v>
      </c>
      <c r="I72" s="3">
        <v>2336.25</v>
      </c>
      <c r="J72" s="16">
        <v>-1481.25</v>
      </c>
    </row>
    <row r="73" spans="1:10" x14ac:dyDescent="0.3">
      <c r="A73" s="2"/>
      <c r="B73" s="2"/>
      <c r="C73" s="2" t="s">
        <v>10</v>
      </c>
      <c r="D73" s="2" t="s">
        <v>93</v>
      </c>
      <c r="E73" s="2" t="s">
        <v>40</v>
      </c>
      <c r="F73" s="3">
        <v>24792.95</v>
      </c>
      <c r="G73" s="2" t="s">
        <v>44</v>
      </c>
      <c r="H73" s="4">
        <v>1.1999999999999999E-3</v>
      </c>
      <c r="I73" s="4">
        <v>1.1999999999999999E-3</v>
      </c>
      <c r="J73" s="16">
        <v>-8.0000000000000004E-4</v>
      </c>
    </row>
    <row r="74" spans="1:10" x14ac:dyDescent="0.3">
      <c r="A74" s="1">
        <v>15</v>
      </c>
      <c r="B74" s="2" t="s">
        <v>40</v>
      </c>
      <c r="C74" s="2" t="s">
        <v>9</v>
      </c>
      <c r="D74" s="2" t="s">
        <v>94</v>
      </c>
      <c r="E74" s="2" t="s">
        <v>42</v>
      </c>
      <c r="F74" s="3">
        <v>24684.799999999999</v>
      </c>
      <c r="G74" s="2">
        <v>75</v>
      </c>
      <c r="H74" s="3">
        <v>1040.5999999999999</v>
      </c>
      <c r="I74" s="3">
        <v>1715.6</v>
      </c>
      <c r="J74" s="16">
        <v>-25</v>
      </c>
    </row>
    <row r="75" spans="1:10" x14ac:dyDescent="0.3">
      <c r="A75" s="2"/>
      <c r="B75" s="2"/>
      <c r="C75" s="2" t="s">
        <v>10</v>
      </c>
      <c r="D75" s="2" t="s">
        <v>95</v>
      </c>
      <c r="E75" s="2" t="s">
        <v>40</v>
      </c>
      <c r="F75" s="3">
        <v>24707.200000000001</v>
      </c>
      <c r="G75" s="2" t="s">
        <v>89</v>
      </c>
      <c r="H75" s="4">
        <v>5.0000000000000001E-4</v>
      </c>
      <c r="I75" s="4">
        <v>8.9999999999999998E-4</v>
      </c>
      <c r="J75" s="16">
        <v>0</v>
      </c>
    </row>
    <row r="76" spans="1:10" x14ac:dyDescent="0.3">
      <c r="A76" s="1">
        <v>14</v>
      </c>
      <c r="B76" s="2" t="s">
        <v>40</v>
      </c>
      <c r="C76" s="2" t="s">
        <v>9</v>
      </c>
      <c r="D76" s="2" t="s">
        <v>96</v>
      </c>
      <c r="E76" s="2" t="s">
        <v>42</v>
      </c>
      <c r="F76" s="3">
        <v>24660.9</v>
      </c>
      <c r="G76" s="2">
        <v>75</v>
      </c>
      <c r="H76" s="3">
        <v>-2940.6</v>
      </c>
      <c r="I76" s="3">
        <v>3532.6</v>
      </c>
      <c r="J76" s="16">
        <v>-2400.6</v>
      </c>
    </row>
    <row r="77" spans="1:10" x14ac:dyDescent="0.3">
      <c r="A77" s="2"/>
      <c r="B77" s="2"/>
      <c r="C77" s="2" t="s">
        <v>10</v>
      </c>
      <c r="D77" s="2" t="s">
        <v>97</v>
      </c>
      <c r="E77" s="2" t="s">
        <v>40</v>
      </c>
      <c r="F77" s="3">
        <v>24603.599999999999</v>
      </c>
      <c r="G77" s="2" t="s">
        <v>98</v>
      </c>
      <c r="H77" s="4">
        <v>-1.5E-3</v>
      </c>
      <c r="I77" s="4">
        <v>1.8E-3</v>
      </c>
      <c r="J77" s="16">
        <v>-1.1999999999999999E-3</v>
      </c>
    </row>
    <row r="78" spans="1:10" x14ac:dyDescent="0.3">
      <c r="A78" s="1">
        <v>13</v>
      </c>
      <c r="B78" s="2" t="s">
        <v>40</v>
      </c>
      <c r="C78" s="2" t="s">
        <v>9</v>
      </c>
      <c r="D78" s="2" t="s">
        <v>99</v>
      </c>
      <c r="E78" s="2" t="s">
        <v>42</v>
      </c>
      <c r="F78" s="3">
        <v>24736.25</v>
      </c>
      <c r="G78" s="2">
        <v>75</v>
      </c>
      <c r="H78" s="3">
        <v>1722.55</v>
      </c>
      <c r="I78" s="3">
        <v>1730.55</v>
      </c>
      <c r="J78" s="16">
        <v>-2417.5500000000002</v>
      </c>
    </row>
    <row r="79" spans="1:10" x14ac:dyDescent="0.3">
      <c r="A79" s="2"/>
      <c r="B79" s="2"/>
      <c r="C79" s="2" t="s">
        <v>10</v>
      </c>
      <c r="D79" s="2" t="s">
        <v>100</v>
      </c>
      <c r="E79" s="2" t="s">
        <v>40</v>
      </c>
      <c r="F79" s="3">
        <v>24759.25</v>
      </c>
      <c r="G79" s="2" t="s">
        <v>44</v>
      </c>
      <c r="H79" s="4">
        <v>8.9999999999999998E-4</v>
      </c>
      <c r="I79" s="4">
        <v>8.9999999999999998E-4</v>
      </c>
      <c r="J79" s="16">
        <v>-1.1999999999999999E-3</v>
      </c>
    </row>
    <row r="80" spans="1:10" x14ac:dyDescent="0.3">
      <c r="A80" s="1">
        <v>12</v>
      </c>
      <c r="B80" s="2" t="s">
        <v>8</v>
      </c>
      <c r="C80" s="2" t="s">
        <v>9</v>
      </c>
      <c r="D80" s="2" t="s">
        <v>101</v>
      </c>
      <c r="E80" s="2" t="s">
        <v>14</v>
      </c>
      <c r="F80" s="3">
        <v>24972.15</v>
      </c>
      <c r="G80" s="2">
        <v>75</v>
      </c>
      <c r="H80" s="3">
        <v>-1912.75</v>
      </c>
      <c r="I80" s="3">
        <v>1838.75</v>
      </c>
      <c r="J80" s="16">
        <v>-313.75</v>
      </c>
    </row>
    <row r="81" spans="1:10" x14ac:dyDescent="0.3">
      <c r="A81" s="2"/>
      <c r="B81" s="2"/>
      <c r="C81" s="2" t="s">
        <v>10</v>
      </c>
      <c r="D81" s="2" t="s">
        <v>102</v>
      </c>
      <c r="E81" s="2" t="s">
        <v>8</v>
      </c>
      <c r="F81" s="3">
        <v>24947.9</v>
      </c>
      <c r="G81" s="2" t="s">
        <v>74</v>
      </c>
      <c r="H81" s="4">
        <v>-1E-3</v>
      </c>
      <c r="I81" s="4">
        <v>1E-3</v>
      </c>
      <c r="J81" s="16">
        <v>-2.0000000000000001E-4</v>
      </c>
    </row>
    <row r="82" spans="1:10" x14ac:dyDescent="0.3">
      <c r="A82" s="1">
        <v>11</v>
      </c>
      <c r="B82" s="2" t="s">
        <v>8</v>
      </c>
      <c r="C82" s="2" t="s">
        <v>9</v>
      </c>
      <c r="D82" s="2" t="s">
        <v>103</v>
      </c>
      <c r="E82" s="2" t="s">
        <v>14</v>
      </c>
      <c r="F82" s="3">
        <v>24904.5</v>
      </c>
      <c r="G82" s="2">
        <v>75</v>
      </c>
      <c r="H82" s="3">
        <v>-2249.25</v>
      </c>
      <c r="I82" s="2">
        <v>275</v>
      </c>
      <c r="J82" s="16">
        <v>-2216.25</v>
      </c>
    </row>
    <row r="83" spans="1:10" x14ac:dyDescent="0.3">
      <c r="A83" s="2"/>
      <c r="B83" s="2"/>
      <c r="C83" s="2" t="s">
        <v>10</v>
      </c>
      <c r="D83" s="2" t="s">
        <v>104</v>
      </c>
      <c r="E83" s="2" t="s">
        <v>8</v>
      </c>
      <c r="F83" s="3">
        <v>24947.25</v>
      </c>
      <c r="G83" s="2" t="s">
        <v>74</v>
      </c>
      <c r="H83" s="4">
        <v>-1.1000000000000001E-3</v>
      </c>
      <c r="I83" s="4">
        <v>1E-4</v>
      </c>
      <c r="J83" s="16">
        <v>-1.1000000000000001E-3</v>
      </c>
    </row>
    <row r="84" spans="1:10" x14ac:dyDescent="0.3">
      <c r="A84" s="1">
        <v>10</v>
      </c>
      <c r="B84" s="2" t="s">
        <v>8</v>
      </c>
      <c r="C84" s="2" t="s">
        <v>9</v>
      </c>
      <c r="D84" s="2" t="s">
        <v>105</v>
      </c>
      <c r="E84" s="2" t="s">
        <v>14</v>
      </c>
      <c r="F84" s="3">
        <v>25146.55</v>
      </c>
      <c r="G84" s="2">
        <v>75</v>
      </c>
      <c r="H84" s="3">
        <v>1540.6</v>
      </c>
      <c r="I84" s="3">
        <v>1565.6</v>
      </c>
      <c r="J84" s="16">
        <v>-126.25</v>
      </c>
    </row>
    <row r="85" spans="1:10" x14ac:dyDescent="0.3">
      <c r="A85" s="2"/>
      <c r="B85" s="2"/>
      <c r="C85" s="2" t="s">
        <v>10</v>
      </c>
      <c r="D85" s="2" t="s">
        <v>106</v>
      </c>
      <c r="E85" s="2" t="s">
        <v>8</v>
      </c>
      <c r="F85" s="3">
        <v>25126.35</v>
      </c>
      <c r="G85" s="2" t="s">
        <v>30</v>
      </c>
      <c r="H85" s="4">
        <v>8.0000000000000004E-4</v>
      </c>
      <c r="I85" s="4">
        <v>8.0000000000000004E-4</v>
      </c>
      <c r="J85" s="16">
        <v>-1E-4</v>
      </c>
    </row>
    <row r="86" spans="1:10" x14ac:dyDescent="0.3">
      <c r="A86" s="1">
        <v>9</v>
      </c>
      <c r="B86" s="2" t="s">
        <v>8</v>
      </c>
      <c r="C86" s="2" t="s">
        <v>9</v>
      </c>
      <c r="D86" s="2" t="s">
        <v>107</v>
      </c>
      <c r="E86" s="2" t="s">
        <v>14</v>
      </c>
      <c r="F86" s="3">
        <v>25110.45</v>
      </c>
      <c r="G86" s="2">
        <v>75</v>
      </c>
      <c r="H86" s="3">
        <v>1950.6</v>
      </c>
      <c r="I86" s="3">
        <v>1985.6</v>
      </c>
      <c r="J86" s="16">
        <v>-531.25</v>
      </c>
    </row>
    <row r="87" spans="1:10" x14ac:dyDescent="0.3">
      <c r="A87" s="2"/>
      <c r="B87" s="2"/>
      <c r="C87" s="2" t="s">
        <v>10</v>
      </c>
      <c r="D87" s="2" t="s">
        <v>108</v>
      </c>
      <c r="E87" s="2" t="s">
        <v>8</v>
      </c>
      <c r="F87" s="3">
        <v>25085.05</v>
      </c>
      <c r="G87" s="2" t="s">
        <v>30</v>
      </c>
      <c r="H87" s="4">
        <v>1E-3</v>
      </c>
      <c r="I87" s="4">
        <v>1E-3</v>
      </c>
      <c r="J87" s="16">
        <v>-2.9999999999999997E-4</v>
      </c>
    </row>
    <row r="88" spans="1:10" x14ac:dyDescent="0.3">
      <c r="A88" s="1">
        <v>8</v>
      </c>
      <c r="B88" s="2" t="s">
        <v>8</v>
      </c>
      <c r="C88" s="2" t="s">
        <v>9</v>
      </c>
      <c r="D88" s="2" t="s">
        <v>109</v>
      </c>
      <c r="E88" s="2" t="s">
        <v>14</v>
      </c>
      <c r="F88" s="3">
        <v>25011.55</v>
      </c>
      <c r="G88" s="2">
        <v>75</v>
      </c>
      <c r="H88" s="3">
        <v>2620.6</v>
      </c>
      <c r="I88" s="3">
        <v>2000.6</v>
      </c>
      <c r="J88" s="16">
        <v>-915.75</v>
      </c>
    </row>
    <row r="89" spans="1:10" x14ac:dyDescent="0.3">
      <c r="A89" s="2"/>
      <c r="B89" s="2"/>
      <c r="C89" s="2" t="s">
        <v>10</v>
      </c>
      <c r="D89" s="2" t="s">
        <v>110</v>
      </c>
      <c r="E89" s="2" t="s">
        <v>8</v>
      </c>
      <c r="F89" s="3">
        <v>24984.55</v>
      </c>
      <c r="G89" s="2" t="s">
        <v>74</v>
      </c>
      <c r="H89" s="4">
        <v>1.2999999999999999E-3</v>
      </c>
      <c r="I89" s="4">
        <v>1.1000000000000001E-3</v>
      </c>
      <c r="J89" s="16">
        <v>-5.0000000000000001E-4</v>
      </c>
    </row>
    <row r="90" spans="1:10" x14ac:dyDescent="0.3">
      <c r="A90" s="1">
        <v>7</v>
      </c>
      <c r="B90" s="2" t="s">
        <v>8</v>
      </c>
      <c r="C90" s="2" t="s">
        <v>9</v>
      </c>
      <c r="D90" s="2" t="s">
        <v>111</v>
      </c>
      <c r="E90" s="2" t="s">
        <v>14</v>
      </c>
      <c r="F90" s="3">
        <v>24984.6</v>
      </c>
      <c r="G90" s="2">
        <v>75</v>
      </c>
      <c r="H90" s="3">
        <v>3010.6</v>
      </c>
      <c r="I90" s="3">
        <v>3035.6</v>
      </c>
      <c r="J90" s="16">
        <v>-467.55</v>
      </c>
    </row>
    <row r="91" spans="1:10" x14ac:dyDescent="0.3">
      <c r="A91" s="2"/>
      <c r="B91" s="2"/>
      <c r="C91" s="2" t="s">
        <v>10</v>
      </c>
      <c r="D91" s="2" t="s">
        <v>112</v>
      </c>
      <c r="E91" s="2" t="s">
        <v>8</v>
      </c>
      <c r="F91" s="3">
        <v>24943.8</v>
      </c>
      <c r="G91" s="2" t="s">
        <v>74</v>
      </c>
      <c r="H91" s="4">
        <v>1.5E-3</v>
      </c>
      <c r="I91" s="4">
        <v>1.5E-3</v>
      </c>
      <c r="J91" s="16">
        <v>-2.0000000000000001E-4</v>
      </c>
    </row>
    <row r="92" spans="1:10" x14ac:dyDescent="0.3">
      <c r="A92" s="1">
        <v>6</v>
      </c>
      <c r="B92" s="2" t="s">
        <v>40</v>
      </c>
      <c r="C92" s="2" t="s">
        <v>9</v>
      </c>
      <c r="D92" s="2" t="s">
        <v>113</v>
      </c>
      <c r="E92" s="2" t="s">
        <v>42</v>
      </c>
      <c r="F92" s="3">
        <v>24533.200000000001</v>
      </c>
      <c r="G92" s="2">
        <v>75</v>
      </c>
      <c r="H92" s="3">
        <v>-2442.75</v>
      </c>
      <c r="I92" s="3">
        <v>2468.75</v>
      </c>
      <c r="J92" s="16">
        <v>-3188.25</v>
      </c>
    </row>
    <row r="93" spans="1:10" x14ac:dyDescent="0.3">
      <c r="A93" s="2"/>
      <c r="B93" s="2"/>
      <c r="C93" s="2" t="s">
        <v>10</v>
      </c>
      <c r="D93" s="2" t="s">
        <v>114</v>
      </c>
      <c r="E93" s="2" t="s">
        <v>40</v>
      </c>
      <c r="F93" s="3">
        <v>24563.45</v>
      </c>
      <c r="G93" s="2" t="s">
        <v>98</v>
      </c>
      <c r="H93" s="4">
        <v>-1.2999999999999999E-3</v>
      </c>
      <c r="I93" s="4">
        <v>1.2999999999999999E-3</v>
      </c>
      <c r="J93" s="16">
        <v>-1.6000000000000001E-3</v>
      </c>
    </row>
    <row r="94" spans="1:10" x14ac:dyDescent="0.3">
      <c r="A94" s="1">
        <v>5</v>
      </c>
      <c r="B94" s="2" t="s">
        <v>40</v>
      </c>
      <c r="C94" s="2" t="s">
        <v>9</v>
      </c>
      <c r="D94" s="2" t="s">
        <v>115</v>
      </c>
      <c r="E94" s="2" t="s">
        <v>42</v>
      </c>
      <c r="F94" s="3">
        <v>24391.75</v>
      </c>
      <c r="G94" s="2">
        <v>75</v>
      </c>
      <c r="H94" s="3">
        <v>2267.5500000000002</v>
      </c>
      <c r="I94" s="3">
        <v>2292.5500000000002</v>
      </c>
      <c r="J94" s="16">
        <v>-1960</v>
      </c>
    </row>
    <row r="95" spans="1:10" x14ac:dyDescent="0.3">
      <c r="A95" s="2"/>
      <c r="B95" s="2"/>
      <c r="C95" s="2" t="s">
        <v>10</v>
      </c>
      <c r="D95" s="2" t="s">
        <v>116</v>
      </c>
      <c r="E95" s="2" t="s">
        <v>40</v>
      </c>
      <c r="F95" s="3">
        <v>24422.85</v>
      </c>
      <c r="G95" s="2" t="s">
        <v>117</v>
      </c>
      <c r="H95" s="4">
        <v>1.1999999999999999E-3</v>
      </c>
      <c r="I95" s="4">
        <v>1.1999999999999999E-3</v>
      </c>
      <c r="J95" s="16">
        <v>-1.1000000000000001E-3</v>
      </c>
    </row>
    <row r="96" spans="1:10" x14ac:dyDescent="0.3">
      <c r="A96" s="1">
        <v>4</v>
      </c>
      <c r="B96" s="2" t="s">
        <v>40</v>
      </c>
      <c r="C96" s="2" t="s">
        <v>9</v>
      </c>
      <c r="D96" s="2" t="s">
        <v>118</v>
      </c>
      <c r="E96" s="2" t="s">
        <v>42</v>
      </c>
      <c r="F96" s="3">
        <v>24650.3</v>
      </c>
      <c r="G96" s="2">
        <v>75</v>
      </c>
      <c r="H96" s="3">
        <v>2245.4499999999998</v>
      </c>
      <c r="I96" s="3">
        <v>2270.4499999999998</v>
      </c>
      <c r="J96" s="16">
        <v>-1000</v>
      </c>
    </row>
    <row r="97" spans="1:10" x14ac:dyDescent="0.3">
      <c r="A97" s="2"/>
      <c r="B97" s="2"/>
      <c r="C97" s="2" t="s">
        <v>10</v>
      </c>
      <c r="D97" s="2" t="s">
        <v>119</v>
      </c>
      <c r="E97" s="2" t="s">
        <v>40</v>
      </c>
      <c r="F97" s="3">
        <v>24680.9</v>
      </c>
      <c r="G97" s="2" t="s">
        <v>89</v>
      </c>
      <c r="H97" s="4">
        <v>1.1999999999999999E-3</v>
      </c>
      <c r="I97" s="4">
        <v>1.1999999999999999E-3</v>
      </c>
      <c r="J97" s="16">
        <v>-5.0000000000000001E-4</v>
      </c>
    </row>
    <row r="98" spans="1:10" x14ac:dyDescent="0.3">
      <c r="A98" s="1">
        <v>3</v>
      </c>
      <c r="B98" s="2" t="s">
        <v>40</v>
      </c>
      <c r="C98" s="2" t="s">
        <v>9</v>
      </c>
      <c r="D98" s="2" t="s">
        <v>120</v>
      </c>
      <c r="E98" s="2" t="s">
        <v>42</v>
      </c>
      <c r="F98" s="3">
        <v>24660</v>
      </c>
      <c r="G98" s="2">
        <v>75</v>
      </c>
      <c r="H98" s="3">
        <v>3022.55</v>
      </c>
      <c r="I98" s="3">
        <v>3057.55</v>
      </c>
      <c r="J98" s="16">
        <v>-441.25</v>
      </c>
    </row>
    <row r="99" spans="1:10" x14ac:dyDescent="0.3">
      <c r="A99" s="2"/>
      <c r="B99" s="2"/>
      <c r="C99" s="2" t="s">
        <v>10</v>
      </c>
      <c r="D99" s="2" t="s">
        <v>121</v>
      </c>
      <c r="E99" s="2" t="s">
        <v>40</v>
      </c>
      <c r="F99" s="3">
        <v>24700.5</v>
      </c>
      <c r="G99" s="2" t="s">
        <v>89</v>
      </c>
      <c r="H99" s="4">
        <v>1.6000000000000001E-3</v>
      </c>
      <c r="I99" s="4">
        <v>1.6999999999999999E-3</v>
      </c>
      <c r="J99" s="16">
        <v>-2.0000000000000001E-4</v>
      </c>
    </row>
    <row r="100" spans="1:10" x14ac:dyDescent="0.3">
      <c r="A100" s="1">
        <v>2</v>
      </c>
      <c r="B100" s="2" t="s">
        <v>40</v>
      </c>
      <c r="C100" s="2" t="s">
        <v>9</v>
      </c>
      <c r="D100" s="2" t="s">
        <v>122</v>
      </c>
      <c r="E100" s="2" t="s">
        <v>42</v>
      </c>
      <c r="F100" s="3">
        <v>24760.35</v>
      </c>
      <c r="G100" s="2">
        <v>75</v>
      </c>
      <c r="H100" s="3">
        <v>-2815.65</v>
      </c>
      <c r="I100" s="3">
        <v>2640.65</v>
      </c>
      <c r="J100" s="16">
        <v>-1993.75</v>
      </c>
    </row>
    <row r="101" spans="1:10" x14ac:dyDescent="0.3">
      <c r="A101" s="2"/>
      <c r="B101" s="2"/>
      <c r="C101" s="2" t="s">
        <v>10</v>
      </c>
      <c r="D101" s="2" t="s">
        <v>123</v>
      </c>
      <c r="E101" s="2" t="s">
        <v>40</v>
      </c>
      <c r="F101" s="3">
        <v>24798.35</v>
      </c>
      <c r="G101" s="2" t="s">
        <v>44</v>
      </c>
      <c r="H101" s="4">
        <v>-1.4E-3</v>
      </c>
      <c r="I101" s="4">
        <v>1.2999999999999999E-3</v>
      </c>
      <c r="J101" s="16">
        <v>-1E-3</v>
      </c>
    </row>
    <row r="102" spans="1:10" x14ac:dyDescent="0.3">
      <c r="A102" s="1">
        <v>1</v>
      </c>
      <c r="B102" s="2" t="s">
        <v>8</v>
      </c>
      <c r="C102" s="2" t="s">
        <v>9</v>
      </c>
      <c r="D102" s="2" t="s">
        <v>124</v>
      </c>
      <c r="E102" s="2" t="s">
        <v>14</v>
      </c>
      <c r="F102" s="3">
        <v>25213.599999999999</v>
      </c>
      <c r="G102" s="2">
        <v>75</v>
      </c>
      <c r="H102" s="3">
        <v>1333.6</v>
      </c>
      <c r="I102" s="3">
        <v>1588.6</v>
      </c>
      <c r="J102" s="16">
        <v>-696.25</v>
      </c>
    </row>
    <row r="103" spans="1:10" x14ac:dyDescent="0.3">
      <c r="A103" s="2"/>
      <c r="B103" s="2"/>
      <c r="C103" s="2" t="s">
        <v>10</v>
      </c>
      <c r="D103" s="2" t="s">
        <v>125</v>
      </c>
      <c r="E103" s="2" t="s">
        <v>8</v>
      </c>
      <c r="F103" s="3">
        <v>25195.599999999999</v>
      </c>
      <c r="G103" s="2" t="s">
        <v>33</v>
      </c>
      <c r="H103" s="4">
        <v>6.9999999999999999E-4</v>
      </c>
      <c r="I103" s="4">
        <v>8.0000000000000004E-4</v>
      </c>
      <c r="J103" s="16">
        <v>-4.0000000000000002E-4</v>
      </c>
    </row>
  </sheetData>
  <conditionalFormatting sqref="C2:C103">
    <cfRule type="containsText" dxfId="3" priority="3" operator="containsText" text="entry">
      <formula>NOT(ISERROR(SEARCH("entry",C2)))</formula>
    </cfRule>
    <cfRule type="containsText" dxfId="2" priority="4" operator="containsText" text="Exit">
      <formula>NOT(ISERROR(SEARCH("Exit",C2)))</formula>
    </cfRule>
  </conditionalFormatting>
  <conditionalFormatting sqref="E2:E103">
    <cfRule type="containsText" dxfId="1" priority="1" operator="containsText" text="entry">
      <formula>NOT(ISERROR(SEARCH("entry",E2)))</formula>
    </cfRule>
    <cfRule type="containsText" dxfId="0" priority="2" operator="containsText" text="Exit">
      <formula>NOT(ISERROR(SEARCH("Exit",E2)))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Normal="100" workbookViewId="0">
      <selection activeCell="E2" sqref="E2"/>
    </sheetView>
  </sheetViews>
  <sheetFormatPr defaultRowHeight="14.4" x14ac:dyDescent="0.3"/>
  <cols>
    <col min="1" max="1" width="10" bestFit="1" customWidth="1"/>
    <col min="2" max="2" width="7.33203125" bestFit="1" customWidth="1"/>
    <col min="3" max="3" width="12.77734375" bestFit="1" customWidth="1"/>
    <col min="4" max="4" width="13.33203125" bestFit="1" customWidth="1"/>
    <col min="5" max="5" width="14.33203125" bestFit="1" customWidth="1"/>
    <col min="6" max="6" width="29.33203125" bestFit="1" customWidth="1"/>
    <col min="7" max="7" width="12.77734375" bestFit="1" customWidth="1"/>
    <col min="8" max="8" width="21.109375" bestFit="1" customWidth="1"/>
    <col min="9" max="9" width="21.109375" customWidth="1"/>
    <col min="10" max="10" width="15.44140625" bestFit="1" customWidth="1"/>
    <col min="11" max="11" width="15.44140625" customWidth="1"/>
    <col min="12" max="12" width="21.21875" bestFit="1" customWidth="1"/>
    <col min="21" max="21" width="11.44140625" bestFit="1" customWidth="1"/>
  </cols>
  <sheetData>
    <row r="1" spans="1:24" x14ac:dyDescent="0.3">
      <c r="A1" s="14" t="s">
        <v>0</v>
      </c>
      <c r="B1" s="14" t="s">
        <v>1</v>
      </c>
      <c r="C1" s="12" t="s">
        <v>134</v>
      </c>
      <c r="D1" s="12" t="s">
        <v>131</v>
      </c>
      <c r="E1" s="12" t="s">
        <v>132</v>
      </c>
      <c r="F1" s="12" t="s">
        <v>152</v>
      </c>
      <c r="G1" s="11"/>
      <c r="H1" s="14" t="s">
        <v>129</v>
      </c>
      <c r="I1" s="14" t="s">
        <v>130</v>
      </c>
      <c r="J1" s="14" t="s">
        <v>126</v>
      </c>
      <c r="K1" s="14" t="s">
        <v>127</v>
      </c>
      <c r="L1" s="13" t="s">
        <v>4</v>
      </c>
    </row>
    <row r="2" spans="1:24" x14ac:dyDescent="0.3">
      <c r="A2" s="7">
        <v>51</v>
      </c>
      <c r="B2" s="2" t="s">
        <v>8</v>
      </c>
      <c r="C2" s="2" t="str">
        <f>IF(B2="Long","Call","Put")</f>
        <v>Call</v>
      </c>
      <c r="D2" s="2">
        <f t="shared" ref="D2:D33" si="0">IF(B2="Long",(CEILING(J2,50)),(FLOOR(J2,50)))</f>
        <v>25950</v>
      </c>
      <c r="E2" s="17">
        <f t="shared" ref="E2:E33" si="1">G2+(7-WEEKDAY(G2,3))+1</f>
        <v>45965</v>
      </c>
      <c r="F2" s="17" t="str">
        <f>CONCATENATE("Nifty ",C2," ",D2," ",TEXT(E2, "Mmm dd, yyyy"))</f>
        <v>Nifty Call 25950 Nov 04, 2025</v>
      </c>
      <c r="G2" s="9">
        <f t="shared" ref="G2:G33" si="2">DATE(MID(H2, 9, 4),MONTH(DATEVALUE(LEFT(H2, 3) &amp; " 1")),MID(H2, 5, 2))</f>
        <v>45958</v>
      </c>
      <c r="H2" s="2" t="s">
        <v>133</v>
      </c>
      <c r="I2" s="2" t="s">
        <v>128</v>
      </c>
      <c r="J2" s="3">
        <v>25943</v>
      </c>
      <c r="K2" s="2">
        <v>25988.2</v>
      </c>
      <c r="L2" s="2">
        <f>((IF(B2="Long",(K2-J2),(J2-K2)))*75)-50</f>
        <v>3340.0000000000546</v>
      </c>
    </row>
    <row r="3" spans="1:24" x14ac:dyDescent="0.3">
      <c r="A3" s="8">
        <v>50</v>
      </c>
      <c r="B3" s="2" t="s">
        <v>8</v>
      </c>
      <c r="C3" s="2" t="str">
        <f t="shared" ref="C3:C52" si="3">IF(B3="Long","Call","Put")</f>
        <v>Call</v>
      </c>
      <c r="D3" s="2">
        <f t="shared" si="0"/>
        <v>25900</v>
      </c>
      <c r="E3" s="17">
        <f t="shared" si="1"/>
        <v>45965</v>
      </c>
      <c r="F3" s="17" t="str">
        <f t="shared" ref="F3:F52" si="4">CONCATENATE("Nifty ",C3," ",D3," ",TEXT(E3, "Mmm dd, yyyy"))</f>
        <v>Nifty Call 25900 Nov 04, 2025</v>
      </c>
      <c r="G3" s="9">
        <f t="shared" si="2"/>
        <v>45958</v>
      </c>
      <c r="H3" s="2" t="s">
        <v>15</v>
      </c>
      <c r="I3" s="2" t="s">
        <v>13</v>
      </c>
      <c r="J3" s="3">
        <v>25873.95</v>
      </c>
      <c r="K3" s="2">
        <v>25907.65</v>
      </c>
      <c r="L3" s="2">
        <f t="shared" ref="L3:L52" si="5">((IF(B3="Long",(K3-J3),(J3-K3)))*75)-50</f>
        <v>2477.5000000000546</v>
      </c>
    </row>
    <row r="4" spans="1:24" x14ac:dyDescent="0.3">
      <c r="A4" s="8">
        <v>49</v>
      </c>
      <c r="B4" s="2" t="s">
        <v>8</v>
      </c>
      <c r="C4" s="2" t="str">
        <f t="shared" si="3"/>
        <v>Call</v>
      </c>
      <c r="D4" s="2">
        <f t="shared" si="0"/>
        <v>26000</v>
      </c>
      <c r="E4" s="17">
        <f t="shared" si="1"/>
        <v>45965</v>
      </c>
      <c r="F4" s="17" t="str">
        <f t="shared" si="4"/>
        <v>Nifty Call 26000 Nov 04, 2025</v>
      </c>
      <c r="G4" s="9">
        <f t="shared" si="2"/>
        <v>45957</v>
      </c>
      <c r="H4" s="2" t="s">
        <v>18</v>
      </c>
      <c r="I4" s="2" t="s">
        <v>135</v>
      </c>
      <c r="J4" s="3">
        <v>25994.9</v>
      </c>
      <c r="K4" s="2">
        <v>25936.1</v>
      </c>
      <c r="L4" s="2">
        <f t="shared" si="5"/>
        <v>-4460.0000000002183</v>
      </c>
    </row>
    <row r="5" spans="1:24" x14ac:dyDescent="0.3">
      <c r="A5" s="8">
        <v>48</v>
      </c>
      <c r="B5" s="2" t="s">
        <v>8</v>
      </c>
      <c r="C5" s="2" t="str">
        <f t="shared" si="3"/>
        <v>Call</v>
      </c>
      <c r="D5" s="2">
        <f t="shared" si="0"/>
        <v>25800</v>
      </c>
      <c r="E5" s="17">
        <f t="shared" si="1"/>
        <v>45958</v>
      </c>
      <c r="F5" s="17" t="str">
        <f t="shared" si="4"/>
        <v>Nifty Call 25800 Oct 28, 2025</v>
      </c>
      <c r="G5" s="9">
        <f t="shared" si="2"/>
        <v>45954</v>
      </c>
      <c r="H5" s="2" t="s">
        <v>136</v>
      </c>
      <c r="I5" s="2" t="s">
        <v>19</v>
      </c>
      <c r="J5" s="3">
        <v>25794.05</v>
      </c>
      <c r="K5" s="2">
        <v>25853.65</v>
      </c>
      <c r="L5" s="2">
        <f t="shared" si="5"/>
        <v>4420.0000000001637</v>
      </c>
    </row>
    <row r="6" spans="1:24" x14ac:dyDescent="0.3">
      <c r="A6" s="8">
        <v>47</v>
      </c>
      <c r="B6" s="2" t="s">
        <v>8</v>
      </c>
      <c r="C6" s="2" t="str">
        <f t="shared" si="3"/>
        <v>Call</v>
      </c>
      <c r="D6" s="2">
        <f t="shared" si="0"/>
        <v>25900</v>
      </c>
      <c r="E6" s="17">
        <f t="shared" si="1"/>
        <v>45958</v>
      </c>
      <c r="F6" s="17" t="str">
        <f t="shared" si="4"/>
        <v>Nifty Call 25900 Oct 28, 2025</v>
      </c>
      <c r="G6" s="9">
        <f t="shared" si="2"/>
        <v>45950</v>
      </c>
      <c r="H6" s="2" t="s">
        <v>137</v>
      </c>
      <c r="I6" s="2" t="s">
        <v>22</v>
      </c>
      <c r="J6" s="3">
        <v>25868.3</v>
      </c>
      <c r="K6" s="2">
        <v>25905.05</v>
      </c>
      <c r="L6" s="2">
        <f t="shared" si="5"/>
        <v>2706.25</v>
      </c>
      <c r="U6" s="3">
        <v>25999</v>
      </c>
      <c r="W6">
        <f>_xlfn.CEILING.MATH(U6,-100)</f>
        <v>26000</v>
      </c>
      <c r="X6">
        <f>FLOOR(U6,50)</f>
        <v>25950</v>
      </c>
    </row>
    <row r="7" spans="1:24" x14ac:dyDescent="0.3">
      <c r="A7" s="8">
        <v>46</v>
      </c>
      <c r="B7" s="2" t="s">
        <v>8</v>
      </c>
      <c r="C7" s="2" t="str">
        <f t="shared" si="3"/>
        <v>Call</v>
      </c>
      <c r="D7" s="2">
        <f t="shared" si="0"/>
        <v>25500</v>
      </c>
      <c r="E7" s="17">
        <f t="shared" si="1"/>
        <v>45951</v>
      </c>
      <c r="F7" s="17" t="str">
        <f t="shared" si="4"/>
        <v>Nifty Call 25500 Oct 21, 2025</v>
      </c>
      <c r="G7" s="9">
        <f t="shared" si="2"/>
        <v>45946</v>
      </c>
      <c r="H7" s="2" t="s">
        <v>24</v>
      </c>
      <c r="I7" s="2" t="s">
        <v>23</v>
      </c>
      <c r="J7" s="3">
        <v>25479.05</v>
      </c>
      <c r="K7" s="2">
        <v>25502</v>
      </c>
      <c r="L7" s="2">
        <f t="shared" si="5"/>
        <v>1671.2500000000546</v>
      </c>
      <c r="U7" s="3">
        <v>25101.8</v>
      </c>
      <c r="W7">
        <f>_xlfn.CEILING.MATH(U7,-100)</f>
        <v>25200</v>
      </c>
      <c r="X7">
        <f>FLOOR(U7,50)</f>
        <v>25100</v>
      </c>
    </row>
    <row r="8" spans="1:24" x14ac:dyDescent="0.3">
      <c r="A8" s="8">
        <v>45</v>
      </c>
      <c r="B8" s="2" t="s">
        <v>8</v>
      </c>
      <c r="C8" s="2" t="str">
        <f t="shared" si="3"/>
        <v>Call</v>
      </c>
      <c r="D8" s="2">
        <f t="shared" si="0"/>
        <v>25450</v>
      </c>
      <c r="E8" s="17">
        <f t="shared" si="1"/>
        <v>45951</v>
      </c>
      <c r="F8" s="17" t="str">
        <f t="shared" si="4"/>
        <v>Nifty Call 25450 Oct 21, 2025</v>
      </c>
      <c r="G8" s="9">
        <f t="shared" si="2"/>
        <v>45946</v>
      </c>
      <c r="H8" s="2" t="s">
        <v>138</v>
      </c>
      <c r="I8" s="2" t="s">
        <v>26</v>
      </c>
      <c r="J8" s="3">
        <v>25412.15</v>
      </c>
      <c r="K8" s="2">
        <v>25441.25</v>
      </c>
      <c r="L8" s="2">
        <f t="shared" si="5"/>
        <v>2132.4999999998909</v>
      </c>
    </row>
    <row r="9" spans="1:24" x14ac:dyDescent="0.3">
      <c r="A9" s="8">
        <v>44</v>
      </c>
      <c r="B9" s="2" t="s">
        <v>8</v>
      </c>
      <c r="C9" s="2" t="str">
        <f t="shared" si="3"/>
        <v>Call</v>
      </c>
      <c r="D9" s="2">
        <f t="shared" si="0"/>
        <v>25150</v>
      </c>
      <c r="E9" s="17">
        <f t="shared" si="1"/>
        <v>45951</v>
      </c>
      <c r="F9" s="17" t="str">
        <f t="shared" si="4"/>
        <v>Nifty Call 25150 Oct 21, 2025</v>
      </c>
      <c r="G9" s="9">
        <f t="shared" si="2"/>
        <v>45944</v>
      </c>
      <c r="H9" s="2" t="s">
        <v>139</v>
      </c>
      <c r="I9" s="2" t="s">
        <v>28</v>
      </c>
      <c r="J9" s="3">
        <v>25121.8</v>
      </c>
      <c r="K9" s="2">
        <v>25155.85</v>
      </c>
      <c r="L9" s="2">
        <f t="shared" si="5"/>
        <v>2503.7499999999454</v>
      </c>
    </row>
    <row r="10" spans="1:24" x14ac:dyDescent="0.3">
      <c r="A10" s="8">
        <v>43</v>
      </c>
      <c r="B10" s="2" t="s">
        <v>8</v>
      </c>
      <c r="C10" s="2" t="str">
        <f t="shared" si="3"/>
        <v>Call</v>
      </c>
      <c r="D10" s="2">
        <f t="shared" si="0"/>
        <v>25200</v>
      </c>
      <c r="E10" s="17">
        <f t="shared" si="1"/>
        <v>45944</v>
      </c>
      <c r="F10" s="17" t="str">
        <f t="shared" si="4"/>
        <v>Nifty Call 25200 Oct 14, 2025</v>
      </c>
      <c r="G10" s="9">
        <f t="shared" si="2"/>
        <v>45940</v>
      </c>
      <c r="H10" s="2" t="s">
        <v>32</v>
      </c>
      <c r="I10" s="2" t="s">
        <v>31</v>
      </c>
      <c r="J10" s="3">
        <v>25189.45</v>
      </c>
      <c r="K10" s="2">
        <v>25216.15</v>
      </c>
      <c r="L10" s="2">
        <f t="shared" si="5"/>
        <v>1952.5000000000546</v>
      </c>
    </row>
    <row r="11" spans="1:24" x14ac:dyDescent="0.3">
      <c r="A11" s="8">
        <v>42</v>
      </c>
      <c r="B11" s="2" t="s">
        <v>8</v>
      </c>
      <c r="C11" s="2" t="str">
        <f t="shared" si="3"/>
        <v>Call</v>
      </c>
      <c r="D11" s="2">
        <f t="shared" si="0"/>
        <v>25100</v>
      </c>
      <c r="E11" s="17">
        <f t="shared" si="1"/>
        <v>45944</v>
      </c>
      <c r="F11" s="17" t="str">
        <f t="shared" si="4"/>
        <v>Nifty Call 25100 Oct 14, 2025</v>
      </c>
      <c r="G11" s="9">
        <f t="shared" si="2"/>
        <v>45939</v>
      </c>
      <c r="H11" s="2" t="s">
        <v>35</v>
      </c>
      <c r="I11" s="2" t="s">
        <v>34</v>
      </c>
      <c r="J11" s="3">
        <v>25091.1</v>
      </c>
      <c r="K11" s="2">
        <v>25114.799999999999</v>
      </c>
      <c r="L11" s="2">
        <f t="shared" si="5"/>
        <v>1727.5000000000546</v>
      </c>
    </row>
    <row r="12" spans="1:24" x14ac:dyDescent="0.3">
      <c r="A12" s="8">
        <v>41</v>
      </c>
      <c r="B12" s="2" t="s">
        <v>8</v>
      </c>
      <c r="C12" s="2" t="str">
        <f t="shared" si="3"/>
        <v>Call</v>
      </c>
      <c r="D12" s="2">
        <f t="shared" si="0"/>
        <v>25100</v>
      </c>
      <c r="E12" s="17">
        <f t="shared" si="1"/>
        <v>45944</v>
      </c>
      <c r="F12" s="17" t="str">
        <f t="shared" si="4"/>
        <v>Nifty Call 25100 Oct 14, 2025</v>
      </c>
      <c r="G12" s="9">
        <f t="shared" si="2"/>
        <v>45938</v>
      </c>
      <c r="H12" s="2" t="s">
        <v>37</v>
      </c>
      <c r="I12" s="2" t="s">
        <v>36</v>
      </c>
      <c r="J12" s="3">
        <v>25063.200000000001</v>
      </c>
      <c r="K12" s="2">
        <v>25094.799999999999</v>
      </c>
      <c r="L12" s="2">
        <f t="shared" si="5"/>
        <v>2319.9999999998909</v>
      </c>
    </row>
    <row r="13" spans="1:24" x14ac:dyDescent="0.3">
      <c r="A13" s="8">
        <v>40</v>
      </c>
      <c r="B13" s="2" t="s">
        <v>8</v>
      </c>
      <c r="C13" s="2" t="str">
        <f t="shared" si="3"/>
        <v>Call</v>
      </c>
      <c r="D13" s="2">
        <f t="shared" si="0"/>
        <v>25200</v>
      </c>
      <c r="E13" s="17">
        <f t="shared" si="1"/>
        <v>45944</v>
      </c>
      <c r="F13" s="17" t="str">
        <f t="shared" si="4"/>
        <v>Nifty Call 25200 Oct 14, 2025</v>
      </c>
      <c r="G13" s="9">
        <f t="shared" si="2"/>
        <v>45938</v>
      </c>
      <c r="H13" s="2" t="s">
        <v>39</v>
      </c>
      <c r="I13" s="2" t="s">
        <v>140</v>
      </c>
      <c r="J13" s="3">
        <v>25177.4</v>
      </c>
      <c r="K13" s="2">
        <v>25107.5</v>
      </c>
      <c r="L13" s="2">
        <f t="shared" si="5"/>
        <v>-5292.5000000001091</v>
      </c>
    </row>
    <row r="14" spans="1:24" x14ac:dyDescent="0.3">
      <c r="A14" s="8">
        <v>39</v>
      </c>
      <c r="B14" s="2" t="s">
        <v>40</v>
      </c>
      <c r="C14" s="2" t="str">
        <f t="shared" si="3"/>
        <v>Put</v>
      </c>
      <c r="D14" s="2">
        <f t="shared" si="0"/>
        <v>24600</v>
      </c>
      <c r="E14" s="17">
        <f t="shared" si="1"/>
        <v>45937</v>
      </c>
      <c r="F14" s="17" t="str">
        <f t="shared" si="4"/>
        <v>Nifty Put 24600 Oct 07, 2025</v>
      </c>
      <c r="G14" s="9">
        <f t="shared" si="2"/>
        <v>45930</v>
      </c>
      <c r="H14" s="2" t="s">
        <v>43</v>
      </c>
      <c r="I14" s="2" t="s">
        <v>41</v>
      </c>
      <c r="J14" s="3">
        <v>24641.35</v>
      </c>
      <c r="K14" s="2">
        <v>24611.85</v>
      </c>
      <c r="L14" s="2">
        <f t="shared" si="5"/>
        <v>2162.5</v>
      </c>
    </row>
    <row r="15" spans="1:24" x14ac:dyDescent="0.3">
      <c r="A15" s="8">
        <v>38</v>
      </c>
      <c r="B15" s="2" t="s">
        <v>40</v>
      </c>
      <c r="C15" s="2" t="str">
        <f t="shared" si="3"/>
        <v>Put</v>
      </c>
      <c r="D15" s="2">
        <f t="shared" si="0"/>
        <v>24750</v>
      </c>
      <c r="E15" s="17">
        <f t="shared" si="1"/>
        <v>45937</v>
      </c>
      <c r="F15" s="17" t="str">
        <f t="shared" si="4"/>
        <v>Nifty Put 24750 Oct 07, 2025</v>
      </c>
      <c r="G15" s="9">
        <f t="shared" si="2"/>
        <v>45929</v>
      </c>
      <c r="H15" s="2" t="s">
        <v>46</v>
      </c>
      <c r="I15" s="2" t="s">
        <v>43</v>
      </c>
      <c r="J15" s="3">
        <v>24755.95</v>
      </c>
      <c r="K15" s="2">
        <v>24708.1</v>
      </c>
      <c r="L15" s="2">
        <f t="shared" si="5"/>
        <v>3538.7500000001637</v>
      </c>
    </row>
    <row r="16" spans="1:24" x14ac:dyDescent="0.3">
      <c r="A16" s="8">
        <v>37</v>
      </c>
      <c r="B16" s="2" t="s">
        <v>8</v>
      </c>
      <c r="C16" s="2" t="str">
        <f t="shared" si="3"/>
        <v>Call</v>
      </c>
      <c r="D16" s="2">
        <f t="shared" si="0"/>
        <v>25100</v>
      </c>
      <c r="E16" s="17">
        <f t="shared" si="1"/>
        <v>45930</v>
      </c>
      <c r="F16" s="17" t="str">
        <f t="shared" si="4"/>
        <v>Nifty Call 25100 Sep 30, 2025</v>
      </c>
      <c r="G16" s="9">
        <f t="shared" si="2"/>
        <v>45924</v>
      </c>
      <c r="H16" s="2" t="s">
        <v>48</v>
      </c>
      <c r="I16" s="2" t="s">
        <v>47</v>
      </c>
      <c r="J16" s="3">
        <v>25092.55</v>
      </c>
      <c r="K16" s="2">
        <v>25121.5</v>
      </c>
      <c r="L16" s="2">
        <f t="shared" si="5"/>
        <v>2121.2500000000546</v>
      </c>
    </row>
    <row r="17" spans="1:12" x14ac:dyDescent="0.3">
      <c r="A17" s="8">
        <v>36</v>
      </c>
      <c r="B17" s="2" t="s">
        <v>8</v>
      </c>
      <c r="C17" s="2" t="str">
        <f t="shared" si="3"/>
        <v>Call</v>
      </c>
      <c r="D17" s="2">
        <f t="shared" si="0"/>
        <v>25150</v>
      </c>
      <c r="E17" s="17">
        <f t="shared" si="1"/>
        <v>45930</v>
      </c>
      <c r="F17" s="17" t="str">
        <f t="shared" si="4"/>
        <v>Nifty Call 25150 Sep 30, 2025</v>
      </c>
      <c r="G17" s="9">
        <f t="shared" si="2"/>
        <v>45923</v>
      </c>
      <c r="H17" s="2" t="s">
        <v>50</v>
      </c>
      <c r="I17" s="2" t="s">
        <v>49</v>
      </c>
      <c r="J17" s="3">
        <v>25140.9</v>
      </c>
      <c r="K17" s="2">
        <v>25168</v>
      </c>
      <c r="L17" s="2">
        <f t="shared" si="5"/>
        <v>1982.4999999998909</v>
      </c>
    </row>
    <row r="18" spans="1:12" x14ac:dyDescent="0.3">
      <c r="A18" s="8">
        <v>35</v>
      </c>
      <c r="B18" s="2" t="s">
        <v>8</v>
      </c>
      <c r="C18" s="2" t="str">
        <f t="shared" si="3"/>
        <v>Call</v>
      </c>
      <c r="D18" s="2">
        <f t="shared" si="0"/>
        <v>25300</v>
      </c>
      <c r="E18" s="17">
        <f t="shared" si="1"/>
        <v>45930</v>
      </c>
      <c r="F18" s="17" t="str">
        <f t="shared" si="4"/>
        <v>Nifty Call 25300 Sep 30, 2025</v>
      </c>
      <c r="G18" s="9">
        <f t="shared" si="2"/>
        <v>45922</v>
      </c>
      <c r="H18" s="2" t="s">
        <v>141</v>
      </c>
      <c r="I18" s="2" t="s">
        <v>51</v>
      </c>
      <c r="J18" s="3">
        <v>25299.95</v>
      </c>
      <c r="K18" s="2">
        <v>25255.4</v>
      </c>
      <c r="L18" s="2">
        <f t="shared" si="5"/>
        <v>-3391.2499999999454</v>
      </c>
    </row>
    <row r="19" spans="1:12" x14ac:dyDescent="0.3">
      <c r="A19" s="8">
        <v>34</v>
      </c>
      <c r="B19" s="2" t="s">
        <v>8</v>
      </c>
      <c r="C19" s="2" t="str">
        <f t="shared" si="3"/>
        <v>Call</v>
      </c>
      <c r="D19" s="2">
        <f t="shared" si="0"/>
        <v>25350</v>
      </c>
      <c r="E19" s="17">
        <f t="shared" si="1"/>
        <v>45923</v>
      </c>
      <c r="F19" s="17" t="str">
        <f t="shared" si="4"/>
        <v>Nifty Call 25350 Sep 23, 2025</v>
      </c>
      <c r="G19" s="9">
        <f t="shared" si="2"/>
        <v>45919</v>
      </c>
      <c r="H19" s="2" t="s">
        <v>55</v>
      </c>
      <c r="I19" s="2" t="s">
        <v>54</v>
      </c>
      <c r="J19" s="3">
        <v>25323.7</v>
      </c>
      <c r="K19" s="2">
        <v>25346.05</v>
      </c>
      <c r="L19" s="2">
        <f t="shared" si="5"/>
        <v>1626.2499999998909</v>
      </c>
    </row>
    <row r="20" spans="1:12" x14ac:dyDescent="0.3">
      <c r="A20" s="8">
        <v>33</v>
      </c>
      <c r="B20" s="2" t="s">
        <v>8</v>
      </c>
      <c r="C20" s="2" t="str">
        <f t="shared" si="3"/>
        <v>Call</v>
      </c>
      <c r="D20" s="2">
        <f t="shared" si="0"/>
        <v>25400</v>
      </c>
      <c r="E20" s="17">
        <f t="shared" si="1"/>
        <v>45923</v>
      </c>
      <c r="F20" s="17" t="str">
        <f t="shared" si="4"/>
        <v>Nifty Call 25400 Sep 23, 2025</v>
      </c>
      <c r="G20" s="9">
        <f t="shared" si="2"/>
        <v>45918</v>
      </c>
      <c r="H20" s="2" t="s">
        <v>142</v>
      </c>
      <c r="I20" s="2" t="s">
        <v>143</v>
      </c>
      <c r="J20" s="3">
        <v>25393.8</v>
      </c>
      <c r="K20" s="2">
        <v>25419.15</v>
      </c>
      <c r="L20" s="2">
        <f t="shared" si="5"/>
        <v>1851.2500000001637</v>
      </c>
    </row>
    <row r="21" spans="1:12" x14ac:dyDescent="0.3">
      <c r="A21" s="8">
        <v>32</v>
      </c>
      <c r="B21" s="2" t="s">
        <v>8</v>
      </c>
      <c r="C21" s="2" t="str">
        <f t="shared" si="3"/>
        <v>Call</v>
      </c>
      <c r="D21" s="2">
        <f t="shared" si="0"/>
        <v>25450</v>
      </c>
      <c r="E21" s="17">
        <f t="shared" si="1"/>
        <v>45923</v>
      </c>
      <c r="F21" s="17" t="str">
        <f t="shared" si="4"/>
        <v>Nifty Call 25450 Sep 23, 2025</v>
      </c>
      <c r="G21" s="9">
        <f t="shared" si="2"/>
        <v>45916</v>
      </c>
      <c r="H21" s="2" t="s">
        <v>59</v>
      </c>
      <c r="I21" s="2" t="s">
        <v>144</v>
      </c>
      <c r="J21" s="3">
        <v>25423.200000000001</v>
      </c>
      <c r="K21" s="2">
        <v>25381.599999999999</v>
      </c>
      <c r="L21" s="2">
        <f t="shared" si="5"/>
        <v>-3170.0000000001637</v>
      </c>
    </row>
    <row r="22" spans="1:12" x14ac:dyDescent="0.3">
      <c r="A22" s="8">
        <v>31</v>
      </c>
      <c r="B22" s="2" t="s">
        <v>8</v>
      </c>
      <c r="C22" s="2" t="str">
        <f t="shared" si="3"/>
        <v>Call</v>
      </c>
      <c r="D22" s="2">
        <f t="shared" si="0"/>
        <v>25350</v>
      </c>
      <c r="E22" s="17">
        <f t="shared" si="1"/>
        <v>45923</v>
      </c>
      <c r="F22" s="17" t="str">
        <f t="shared" si="4"/>
        <v>Nifty Call 25350 Sep 23, 2025</v>
      </c>
      <c r="G22" s="9">
        <f t="shared" si="2"/>
        <v>45917</v>
      </c>
      <c r="H22" s="2" t="s">
        <v>61</v>
      </c>
      <c r="I22" s="2" t="s">
        <v>60</v>
      </c>
      <c r="J22" s="3">
        <v>25330.7</v>
      </c>
      <c r="K22" s="2">
        <v>25441.65</v>
      </c>
      <c r="L22" s="2">
        <f t="shared" si="5"/>
        <v>8271.2500000000546</v>
      </c>
    </row>
    <row r="23" spans="1:12" x14ac:dyDescent="0.3">
      <c r="A23" s="8">
        <v>30</v>
      </c>
      <c r="B23" s="2" t="s">
        <v>8</v>
      </c>
      <c r="C23" s="2" t="str">
        <f t="shared" si="3"/>
        <v>Call</v>
      </c>
      <c r="D23" s="2">
        <f t="shared" si="0"/>
        <v>25250</v>
      </c>
      <c r="E23" s="17">
        <f t="shared" si="1"/>
        <v>45923</v>
      </c>
      <c r="F23" s="17" t="str">
        <f t="shared" si="4"/>
        <v>Nifty Call 25250 Sep 23, 2025</v>
      </c>
      <c r="G23" s="9">
        <f t="shared" si="2"/>
        <v>45916</v>
      </c>
      <c r="H23" s="2" t="s">
        <v>63</v>
      </c>
      <c r="I23" s="2" t="s">
        <v>62</v>
      </c>
      <c r="J23" s="3">
        <v>25206.05</v>
      </c>
      <c r="K23" s="2">
        <v>25224.799999999999</v>
      </c>
      <c r="L23" s="2">
        <f t="shared" si="5"/>
        <v>1356.25</v>
      </c>
    </row>
    <row r="24" spans="1:12" x14ac:dyDescent="0.3">
      <c r="A24" s="8">
        <v>29</v>
      </c>
      <c r="B24" s="2" t="s">
        <v>8</v>
      </c>
      <c r="C24" s="2" t="str">
        <f t="shared" si="3"/>
        <v>Call</v>
      </c>
      <c r="D24" s="2">
        <f t="shared" si="0"/>
        <v>25200</v>
      </c>
      <c r="E24" s="17">
        <f t="shared" si="1"/>
        <v>45923</v>
      </c>
      <c r="F24" s="17" t="str">
        <f t="shared" si="4"/>
        <v>Nifty Call 25200 Sep 23, 2025</v>
      </c>
      <c r="G24" s="9">
        <f t="shared" si="2"/>
        <v>45916</v>
      </c>
      <c r="H24" s="2" t="s">
        <v>65</v>
      </c>
      <c r="I24" s="2" t="s">
        <v>64</v>
      </c>
      <c r="J24" s="3">
        <v>25174.400000000001</v>
      </c>
      <c r="K24" s="2">
        <v>25191.7</v>
      </c>
      <c r="L24" s="2">
        <f t="shared" si="5"/>
        <v>1247.4999999999454</v>
      </c>
    </row>
    <row r="25" spans="1:12" x14ac:dyDescent="0.3">
      <c r="A25" s="8">
        <v>28</v>
      </c>
      <c r="B25" s="2" t="s">
        <v>8</v>
      </c>
      <c r="C25" s="2" t="str">
        <f t="shared" si="3"/>
        <v>Call</v>
      </c>
      <c r="D25" s="2">
        <f t="shared" si="0"/>
        <v>25150</v>
      </c>
      <c r="E25" s="17">
        <f t="shared" si="1"/>
        <v>45916</v>
      </c>
      <c r="F25" s="17" t="str">
        <f t="shared" si="4"/>
        <v>Nifty Call 25150 Sep 16, 2025</v>
      </c>
      <c r="G25" s="9">
        <f t="shared" si="2"/>
        <v>45909</v>
      </c>
      <c r="H25" s="2" t="s">
        <v>67</v>
      </c>
      <c r="I25" s="2" t="s">
        <v>66</v>
      </c>
      <c r="J25" s="3">
        <v>25106.75</v>
      </c>
      <c r="K25" s="2">
        <v>25126.85</v>
      </c>
      <c r="L25" s="2">
        <f t="shared" si="5"/>
        <v>1457.4999999998909</v>
      </c>
    </row>
    <row r="26" spans="1:12" x14ac:dyDescent="0.3">
      <c r="A26" s="8">
        <v>27</v>
      </c>
      <c r="B26" s="2" t="s">
        <v>8</v>
      </c>
      <c r="C26" s="2" t="str">
        <f t="shared" si="3"/>
        <v>Call</v>
      </c>
      <c r="D26" s="2">
        <f t="shared" si="0"/>
        <v>25100</v>
      </c>
      <c r="E26" s="17">
        <f t="shared" si="1"/>
        <v>45916</v>
      </c>
      <c r="F26" s="17" t="str">
        <f t="shared" si="4"/>
        <v>Nifty Call 25100 Sep 16, 2025</v>
      </c>
      <c r="G26" s="9">
        <f t="shared" si="2"/>
        <v>45913</v>
      </c>
      <c r="H26" s="2" t="s">
        <v>69</v>
      </c>
      <c r="I26" s="2" t="s">
        <v>68</v>
      </c>
      <c r="J26" s="3">
        <v>25084.1</v>
      </c>
      <c r="K26" s="2">
        <v>25102.1</v>
      </c>
      <c r="L26" s="2">
        <f t="shared" si="5"/>
        <v>1300</v>
      </c>
    </row>
    <row r="27" spans="1:12" x14ac:dyDescent="0.3">
      <c r="A27" s="8">
        <v>26</v>
      </c>
      <c r="B27" s="2" t="s">
        <v>8</v>
      </c>
      <c r="C27" s="2" t="str">
        <f t="shared" si="3"/>
        <v>Call</v>
      </c>
      <c r="D27" s="2">
        <f t="shared" si="0"/>
        <v>25100</v>
      </c>
      <c r="E27" s="17">
        <f t="shared" si="1"/>
        <v>45916</v>
      </c>
      <c r="F27" s="17" t="str">
        <f t="shared" si="4"/>
        <v>Nifty Call 25100 Sep 16, 2025</v>
      </c>
      <c r="G27" s="9">
        <f t="shared" si="2"/>
        <v>45912</v>
      </c>
      <c r="H27" s="2" t="s">
        <v>71</v>
      </c>
      <c r="I27" s="2" t="s">
        <v>70</v>
      </c>
      <c r="J27" s="3">
        <v>25053.3</v>
      </c>
      <c r="K27" s="2">
        <v>25080.45</v>
      </c>
      <c r="L27" s="2">
        <f t="shared" si="5"/>
        <v>1986.2500000001091</v>
      </c>
    </row>
    <row r="28" spans="1:12" x14ac:dyDescent="0.3">
      <c r="A28" s="8">
        <v>25</v>
      </c>
      <c r="B28" s="2" t="s">
        <v>8</v>
      </c>
      <c r="C28" s="2" t="str">
        <f t="shared" si="3"/>
        <v>Call</v>
      </c>
      <c r="D28" s="2">
        <f t="shared" si="0"/>
        <v>25000</v>
      </c>
      <c r="E28" s="17">
        <f t="shared" si="1"/>
        <v>45916</v>
      </c>
      <c r="F28" s="17" t="str">
        <f t="shared" si="4"/>
        <v>Nifty Call 25000 Sep 16, 2025</v>
      </c>
      <c r="G28" s="9">
        <f t="shared" si="2"/>
        <v>45911</v>
      </c>
      <c r="H28" s="2" t="s">
        <v>73</v>
      </c>
      <c r="I28" s="2" t="s">
        <v>145</v>
      </c>
      <c r="J28" s="3">
        <v>24986.799999999999</v>
      </c>
      <c r="K28" s="2">
        <v>25017.599999999999</v>
      </c>
      <c r="L28" s="2">
        <f t="shared" si="5"/>
        <v>2259.9999999999454</v>
      </c>
    </row>
    <row r="29" spans="1:12" x14ac:dyDescent="0.3">
      <c r="A29" s="8">
        <v>24</v>
      </c>
      <c r="B29" s="2" t="s">
        <v>8</v>
      </c>
      <c r="C29" s="2" t="str">
        <f t="shared" si="3"/>
        <v>Call</v>
      </c>
      <c r="D29" s="2">
        <f t="shared" si="0"/>
        <v>25000</v>
      </c>
      <c r="E29" s="17">
        <f t="shared" si="1"/>
        <v>45916</v>
      </c>
      <c r="F29" s="17" t="str">
        <f t="shared" si="4"/>
        <v>Nifty Call 25000 Sep 16, 2025</v>
      </c>
      <c r="G29" s="9">
        <f t="shared" si="2"/>
        <v>45910</v>
      </c>
      <c r="H29" s="2" t="s">
        <v>146</v>
      </c>
      <c r="I29" s="2" t="s">
        <v>75</v>
      </c>
      <c r="J29" s="3">
        <v>24978.6</v>
      </c>
      <c r="K29" s="2">
        <v>25002.3</v>
      </c>
      <c r="L29" s="2">
        <f t="shared" si="5"/>
        <v>1727.5000000000546</v>
      </c>
    </row>
    <row r="30" spans="1:12" x14ac:dyDescent="0.3">
      <c r="A30" s="8">
        <v>23</v>
      </c>
      <c r="B30" s="2" t="s">
        <v>8</v>
      </c>
      <c r="C30" s="2" t="str">
        <f t="shared" si="3"/>
        <v>Call</v>
      </c>
      <c r="D30" s="2">
        <f t="shared" si="0"/>
        <v>24900</v>
      </c>
      <c r="E30" s="17">
        <f t="shared" si="1"/>
        <v>45916</v>
      </c>
      <c r="F30" s="17" t="str">
        <f t="shared" si="4"/>
        <v>Nifty Call 24900 Sep 16, 2025</v>
      </c>
      <c r="G30" s="9">
        <f t="shared" si="2"/>
        <v>45909</v>
      </c>
      <c r="H30" s="2" t="s">
        <v>78</v>
      </c>
      <c r="I30" s="2" t="s">
        <v>77</v>
      </c>
      <c r="J30" s="3">
        <v>24875.35</v>
      </c>
      <c r="K30" s="2">
        <v>24992.799999999999</v>
      </c>
      <c r="L30" s="2">
        <f t="shared" si="5"/>
        <v>8758.7500000000546</v>
      </c>
    </row>
    <row r="31" spans="1:12" x14ac:dyDescent="0.3">
      <c r="A31" s="8">
        <v>22</v>
      </c>
      <c r="B31" s="2" t="s">
        <v>8</v>
      </c>
      <c r="C31" s="2" t="str">
        <f t="shared" si="3"/>
        <v>Call</v>
      </c>
      <c r="D31" s="2">
        <f t="shared" si="0"/>
        <v>24900</v>
      </c>
      <c r="E31" s="17">
        <f t="shared" si="1"/>
        <v>45916</v>
      </c>
      <c r="F31" s="17" t="str">
        <f t="shared" si="4"/>
        <v>Nifty Call 24900 Sep 16, 2025</v>
      </c>
      <c r="G31" s="9">
        <f t="shared" si="2"/>
        <v>45909</v>
      </c>
      <c r="H31" s="2" t="s">
        <v>80</v>
      </c>
      <c r="I31" s="2" t="s">
        <v>79</v>
      </c>
      <c r="J31" s="3">
        <v>24854.75</v>
      </c>
      <c r="K31" s="2">
        <v>24867.9</v>
      </c>
      <c r="L31" s="2">
        <f t="shared" si="5"/>
        <v>936.25000000010914</v>
      </c>
    </row>
    <row r="32" spans="1:12" x14ac:dyDescent="0.3">
      <c r="A32" s="8">
        <v>21</v>
      </c>
      <c r="B32" s="2" t="s">
        <v>8</v>
      </c>
      <c r="C32" s="2" t="str">
        <f t="shared" si="3"/>
        <v>Call</v>
      </c>
      <c r="D32" s="2">
        <f t="shared" si="0"/>
        <v>24900</v>
      </c>
      <c r="E32" s="17">
        <f t="shared" si="1"/>
        <v>45916</v>
      </c>
      <c r="F32" s="17" t="str">
        <f t="shared" si="4"/>
        <v>Nifty Call 24900 Sep 16, 2025</v>
      </c>
      <c r="G32" s="9">
        <f t="shared" si="2"/>
        <v>45908</v>
      </c>
      <c r="H32" s="2" t="s">
        <v>82</v>
      </c>
      <c r="I32" s="2" t="s">
        <v>81</v>
      </c>
      <c r="J32" s="3">
        <v>24879.75</v>
      </c>
      <c r="K32" s="2">
        <v>24832.75</v>
      </c>
      <c r="L32" s="2">
        <f t="shared" si="5"/>
        <v>-3575</v>
      </c>
    </row>
    <row r="33" spans="1:12" x14ac:dyDescent="0.3">
      <c r="A33" s="8">
        <v>20</v>
      </c>
      <c r="B33" s="2" t="s">
        <v>8</v>
      </c>
      <c r="C33" s="2" t="str">
        <f t="shared" si="3"/>
        <v>Call</v>
      </c>
      <c r="D33" s="2">
        <f t="shared" si="0"/>
        <v>24850</v>
      </c>
      <c r="E33" s="17">
        <f t="shared" si="1"/>
        <v>45916</v>
      </c>
      <c r="F33" s="17" t="str">
        <f t="shared" si="4"/>
        <v>Nifty Call 24850 Sep 16, 2025</v>
      </c>
      <c r="G33" s="9">
        <f t="shared" si="2"/>
        <v>45908</v>
      </c>
      <c r="H33" s="2" t="s">
        <v>84</v>
      </c>
      <c r="I33" s="2" t="s">
        <v>83</v>
      </c>
      <c r="J33" s="3">
        <v>24823.9</v>
      </c>
      <c r="K33" s="2">
        <v>24855.15</v>
      </c>
      <c r="L33" s="2">
        <f t="shared" si="5"/>
        <v>2293.75</v>
      </c>
    </row>
    <row r="34" spans="1:12" x14ac:dyDescent="0.3">
      <c r="A34" s="8">
        <v>19</v>
      </c>
      <c r="B34" s="2" t="s">
        <v>8</v>
      </c>
      <c r="C34" s="2" t="str">
        <f t="shared" si="3"/>
        <v>Call</v>
      </c>
      <c r="D34" s="2">
        <f t="shared" ref="D34:D52" si="6">IF(B34="Long",(CEILING(J34,50)),(FLOOR(J34,50)))</f>
        <v>24800</v>
      </c>
      <c r="E34" s="17">
        <f t="shared" ref="E34:E52" si="7">G34+(7-WEEKDAY(G34,3))+1</f>
        <v>45916</v>
      </c>
      <c r="F34" s="17" t="str">
        <f t="shared" si="4"/>
        <v>Nifty Call 24800 Sep 16, 2025</v>
      </c>
      <c r="G34" s="9">
        <f t="shared" ref="G34:G52" si="8">DATE(MID(H34, 9, 4),MONTH(DATEVALUE(LEFT(H34, 3) &amp; " 1")),MID(H34, 5, 2))</f>
        <v>45908</v>
      </c>
      <c r="H34" s="2" t="s">
        <v>86</v>
      </c>
      <c r="I34" s="2" t="s">
        <v>85</v>
      </c>
      <c r="J34" s="3">
        <v>24788.05</v>
      </c>
      <c r="K34" s="2">
        <v>24823.45</v>
      </c>
      <c r="L34" s="2">
        <f t="shared" si="5"/>
        <v>2605.0000000001091</v>
      </c>
    </row>
    <row r="35" spans="1:12" x14ac:dyDescent="0.3">
      <c r="A35" s="8">
        <v>18</v>
      </c>
      <c r="B35" s="2" t="s">
        <v>40</v>
      </c>
      <c r="C35" s="2" t="str">
        <f t="shared" si="3"/>
        <v>Put</v>
      </c>
      <c r="D35" s="2">
        <f t="shared" si="6"/>
        <v>24650</v>
      </c>
      <c r="E35" s="17">
        <f t="shared" si="7"/>
        <v>45909</v>
      </c>
      <c r="F35" s="17" t="str">
        <f t="shared" si="4"/>
        <v>Nifty Put 24650 Sep 09, 2025</v>
      </c>
      <c r="G35" s="9">
        <f t="shared" si="8"/>
        <v>45905</v>
      </c>
      <c r="H35" s="2" t="s">
        <v>90</v>
      </c>
      <c r="I35" s="2" t="s">
        <v>88</v>
      </c>
      <c r="J35" s="3">
        <v>24679.35</v>
      </c>
      <c r="K35" s="2">
        <v>24638.400000000001</v>
      </c>
      <c r="L35" s="2">
        <f t="shared" si="5"/>
        <v>3021.2499999997817</v>
      </c>
    </row>
    <row r="36" spans="1:12" x14ac:dyDescent="0.3">
      <c r="A36" s="8">
        <v>17</v>
      </c>
      <c r="B36" s="2" t="s">
        <v>8</v>
      </c>
      <c r="C36" s="2" t="str">
        <f t="shared" si="3"/>
        <v>Call</v>
      </c>
      <c r="D36" s="2">
        <f t="shared" si="6"/>
        <v>24850</v>
      </c>
      <c r="E36" s="17">
        <f t="shared" si="7"/>
        <v>45909</v>
      </c>
      <c r="F36" s="17" t="str">
        <f t="shared" si="4"/>
        <v>Nifty Call 24850 Sep 09, 2025</v>
      </c>
      <c r="G36" s="9">
        <f t="shared" si="8"/>
        <v>45905</v>
      </c>
      <c r="H36" s="2" t="s">
        <v>91</v>
      </c>
      <c r="I36" s="2" t="s">
        <v>90</v>
      </c>
      <c r="J36" s="3">
        <v>24827.5</v>
      </c>
      <c r="K36" s="2">
        <v>24749.599999999999</v>
      </c>
      <c r="L36" s="2">
        <f t="shared" si="5"/>
        <v>-5892.5000000001091</v>
      </c>
    </row>
    <row r="37" spans="1:12" x14ac:dyDescent="0.3">
      <c r="A37" s="8">
        <v>16</v>
      </c>
      <c r="B37" s="2" t="s">
        <v>40</v>
      </c>
      <c r="C37" s="2" t="str">
        <f t="shared" si="3"/>
        <v>Put</v>
      </c>
      <c r="D37" s="2">
        <f t="shared" si="6"/>
        <v>24750</v>
      </c>
      <c r="E37" s="17">
        <f t="shared" si="7"/>
        <v>45909</v>
      </c>
      <c r="F37" s="17" t="str">
        <f t="shared" si="4"/>
        <v>Nifty Put 24750 Sep 09, 2025</v>
      </c>
      <c r="G37" s="9">
        <f t="shared" si="8"/>
        <v>45904</v>
      </c>
      <c r="H37" s="2" t="s">
        <v>93</v>
      </c>
      <c r="I37" s="2" t="s">
        <v>92</v>
      </c>
      <c r="J37" s="3">
        <v>24773.25</v>
      </c>
      <c r="K37" s="2">
        <v>24741.9</v>
      </c>
      <c r="L37" s="2">
        <f t="shared" si="5"/>
        <v>2301.2499999998909</v>
      </c>
    </row>
    <row r="38" spans="1:12" x14ac:dyDescent="0.3">
      <c r="A38" s="8">
        <v>15</v>
      </c>
      <c r="B38" s="2" t="s">
        <v>40</v>
      </c>
      <c r="C38" s="2" t="str">
        <f t="shared" si="3"/>
        <v>Put</v>
      </c>
      <c r="D38" s="2">
        <f t="shared" si="6"/>
        <v>24700</v>
      </c>
      <c r="E38" s="17">
        <f t="shared" si="7"/>
        <v>45909</v>
      </c>
      <c r="F38" s="17" t="str">
        <f t="shared" si="4"/>
        <v>Nifty Put 24700 Sep 09, 2025</v>
      </c>
      <c r="G38" s="9">
        <f t="shared" si="8"/>
        <v>45903</v>
      </c>
      <c r="H38" s="2" t="s">
        <v>95</v>
      </c>
      <c r="I38" s="2" t="s">
        <v>94</v>
      </c>
      <c r="J38" s="3">
        <v>24707.3</v>
      </c>
      <c r="K38" s="2">
        <v>24684.1</v>
      </c>
      <c r="L38" s="2">
        <f t="shared" si="5"/>
        <v>1690.0000000000546</v>
      </c>
    </row>
    <row r="39" spans="1:12" x14ac:dyDescent="0.3">
      <c r="A39" s="8">
        <v>14</v>
      </c>
      <c r="B39" s="2" t="s">
        <v>40</v>
      </c>
      <c r="C39" s="2" t="str">
        <f t="shared" si="3"/>
        <v>Put</v>
      </c>
      <c r="D39" s="2">
        <f t="shared" si="6"/>
        <v>24500</v>
      </c>
      <c r="E39" s="17">
        <f t="shared" si="7"/>
        <v>45902</v>
      </c>
      <c r="F39" s="17" t="str">
        <f t="shared" si="4"/>
        <v>Nifty Put 24500 Sep 02, 2025</v>
      </c>
      <c r="G39" s="9">
        <f t="shared" si="8"/>
        <v>45897</v>
      </c>
      <c r="H39" s="2" t="s">
        <v>97</v>
      </c>
      <c r="I39" s="2" t="s">
        <v>96</v>
      </c>
      <c r="J39" s="3">
        <v>24500.6</v>
      </c>
      <c r="K39" s="2">
        <v>24466.6</v>
      </c>
      <c r="L39" s="2">
        <f t="shared" si="5"/>
        <v>2500</v>
      </c>
    </row>
    <row r="40" spans="1:12" x14ac:dyDescent="0.3">
      <c r="A40" s="8">
        <v>13</v>
      </c>
      <c r="B40" s="2" t="s">
        <v>40</v>
      </c>
      <c r="C40" s="2" t="str">
        <f t="shared" si="3"/>
        <v>Put</v>
      </c>
      <c r="D40" s="2">
        <f t="shared" si="6"/>
        <v>24750</v>
      </c>
      <c r="E40" s="17">
        <f t="shared" si="7"/>
        <v>45902</v>
      </c>
      <c r="F40" s="17" t="str">
        <f t="shared" si="4"/>
        <v>Nifty Put 24750 Sep 02, 2025</v>
      </c>
      <c r="G40" s="9">
        <f t="shared" si="8"/>
        <v>45897</v>
      </c>
      <c r="H40" s="2" t="s">
        <v>148</v>
      </c>
      <c r="I40" s="2" t="s">
        <v>147</v>
      </c>
      <c r="J40" s="3">
        <v>24759.65</v>
      </c>
      <c r="K40" s="2">
        <v>24736.25</v>
      </c>
      <c r="L40" s="2">
        <f t="shared" si="5"/>
        <v>1705.0000000001091</v>
      </c>
    </row>
    <row r="41" spans="1:12" x14ac:dyDescent="0.3">
      <c r="A41" s="8">
        <v>12</v>
      </c>
      <c r="B41" s="2" t="s">
        <v>8</v>
      </c>
      <c r="C41" s="2" t="str">
        <f t="shared" si="3"/>
        <v>Call</v>
      </c>
      <c r="D41" s="2">
        <f t="shared" si="6"/>
        <v>24950</v>
      </c>
      <c r="E41" s="17">
        <f t="shared" si="7"/>
        <v>45902</v>
      </c>
      <c r="F41" s="17" t="str">
        <f t="shared" si="4"/>
        <v>Nifty Call 24950 Sep 02, 2025</v>
      </c>
      <c r="G41" s="9">
        <f t="shared" si="8"/>
        <v>45895</v>
      </c>
      <c r="H41" s="2" t="s">
        <v>102</v>
      </c>
      <c r="I41" s="2" t="s">
        <v>101</v>
      </c>
      <c r="J41" s="3">
        <v>24947.3</v>
      </c>
      <c r="K41" s="2">
        <v>24972.15</v>
      </c>
      <c r="L41" s="2">
        <f t="shared" si="5"/>
        <v>1813.7500000001637</v>
      </c>
    </row>
    <row r="42" spans="1:12" x14ac:dyDescent="0.3">
      <c r="A42" s="8">
        <v>11</v>
      </c>
      <c r="B42" s="2" t="s">
        <v>8</v>
      </c>
      <c r="C42" s="2" t="str">
        <f t="shared" si="3"/>
        <v>Call</v>
      </c>
      <c r="D42" s="2">
        <f t="shared" si="6"/>
        <v>24950</v>
      </c>
      <c r="E42" s="17">
        <f t="shared" si="7"/>
        <v>45895</v>
      </c>
      <c r="F42" s="17" t="str">
        <f t="shared" si="4"/>
        <v>Nifty Call 24950 Aug 26, 2025</v>
      </c>
      <c r="G42" s="9">
        <f t="shared" si="8"/>
        <v>45891</v>
      </c>
      <c r="H42" s="2" t="s">
        <v>104</v>
      </c>
      <c r="I42" s="2" t="s">
        <v>103</v>
      </c>
      <c r="J42" s="3">
        <v>24947.05</v>
      </c>
      <c r="K42" s="2">
        <v>24904.5</v>
      </c>
      <c r="L42" s="2">
        <f t="shared" si="5"/>
        <v>-3241.2499999999454</v>
      </c>
    </row>
    <row r="43" spans="1:12" x14ac:dyDescent="0.3">
      <c r="A43" s="8">
        <v>10</v>
      </c>
      <c r="B43" s="2" t="s">
        <v>8</v>
      </c>
      <c r="C43" s="2" t="str">
        <f t="shared" si="3"/>
        <v>Call</v>
      </c>
      <c r="D43" s="2">
        <f t="shared" si="6"/>
        <v>25150</v>
      </c>
      <c r="E43" s="17">
        <f t="shared" si="7"/>
        <v>45895</v>
      </c>
      <c r="F43" s="17" t="str">
        <f t="shared" si="4"/>
        <v>Nifty Call 25150 Aug 26, 2025</v>
      </c>
      <c r="G43" s="9">
        <f t="shared" si="8"/>
        <v>45890</v>
      </c>
      <c r="H43" s="2" t="s">
        <v>106</v>
      </c>
      <c r="I43" s="2" t="s">
        <v>103</v>
      </c>
      <c r="J43" s="3">
        <v>25125.35</v>
      </c>
      <c r="K43" s="2">
        <v>25146.55</v>
      </c>
      <c r="L43" s="2">
        <f t="shared" si="5"/>
        <v>1540.0000000000546</v>
      </c>
    </row>
    <row r="44" spans="1:12" x14ac:dyDescent="0.3">
      <c r="A44" s="8">
        <v>9</v>
      </c>
      <c r="B44" s="2" t="s">
        <v>8</v>
      </c>
      <c r="C44" s="2" t="str">
        <f t="shared" si="3"/>
        <v>Call</v>
      </c>
      <c r="D44" s="2">
        <f t="shared" si="6"/>
        <v>25100</v>
      </c>
      <c r="E44" s="17">
        <f t="shared" si="7"/>
        <v>45895</v>
      </c>
      <c r="F44" s="17" t="str">
        <f t="shared" si="4"/>
        <v>Nifty Call 25100 Aug 26, 2025</v>
      </c>
      <c r="G44" s="9">
        <f t="shared" si="8"/>
        <v>45890</v>
      </c>
      <c r="H44" s="2" t="s">
        <v>108</v>
      </c>
      <c r="I44" s="2" t="s">
        <v>107</v>
      </c>
      <c r="J44" s="3">
        <v>25092.65</v>
      </c>
      <c r="K44" s="2">
        <v>25119.45</v>
      </c>
      <c r="L44" s="2">
        <f t="shared" si="5"/>
        <v>1959.9999999999454</v>
      </c>
    </row>
    <row r="45" spans="1:12" x14ac:dyDescent="0.3">
      <c r="A45" s="8">
        <v>8</v>
      </c>
      <c r="B45" s="2" t="s">
        <v>8</v>
      </c>
      <c r="C45" s="2" t="str">
        <f t="shared" si="3"/>
        <v>Call</v>
      </c>
      <c r="D45" s="2">
        <f t="shared" si="6"/>
        <v>25000</v>
      </c>
      <c r="E45" s="17">
        <f t="shared" si="7"/>
        <v>45895</v>
      </c>
      <c r="F45" s="17" t="str">
        <f t="shared" si="4"/>
        <v>Nifty Call 25000 Aug 26, 2025</v>
      </c>
      <c r="G45" s="9">
        <f t="shared" si="8"/>
        <v>45889</v>
      </c>
      <c r="H45" s="2" t="s">
        <v>149</v>
      </c>
      <c r="I45" s="2" t="s">
        <v>150</v>
      </c>
      <c r="J45" s="3">
        <v>24984.55</v>
      </c>
      <c r="K45" s="2">
        <v>25011.55</v>
      </c>
      <c r="L45" s="2">
        <f t="shared" si="5"/>
        <v>1975</v>
      </c>
    </row>
    <row r="46" spans="1:12" x14ac:dyDescent="0.3">
      <c r="A46" s="8">
        <v>7</v>
      </c>
      <c r="B46" s="2" t="s">
        <v>8</v>
      </c>
      <c r="C46" s="2" t="str">
        <f t="shared" si="3"/>
        <v>Call</v>
      </c>
      <c r="D46" s="2">
        <f t="shared" si="6"/>
        <v>24950</v>
      </c>
      <c r="E46" s="17">
        <f t="shared" si="7"/>
        <v>45895</v>
      </c>
      <c r="F46" s="17" t="str">
        <f t="shared" si="4"/>
        <v>Nifty Call 24950 Aug 26, 2025</v>
      </c>
      <c r="G46" s="9">
        <f t="shared" si="8"/>
        <v>45888</v>
      </c>
      <c r="H46" s="2" t="s">
        <v>112</v>
      </c>
      <c r="I46" s="2" t="s">
        <v>111</v>
      </c>
      <c r="J46" s="3">
        <v>24943.3</v>
      </c>
      <c r="K46" s="2">
        <v>24984.1</v>
      </c>
      <c r="L46" s="2">
        <f t="shared" si="5"/>
        <v>3009.9999999999454</v>
      </c>
    </row>
    <row r="47" spans="1:12" x14ac:dyDescent="0.3">
      <c r="A47" s="8">
        <v>6</v>
      </c>
      <c r="B47" s="2" t="s">
        <v>40</v>
      </c>
      <c r="C47" s="2" t="str">
        <f t="shared" si="3"/>
        <v>Put</v>
      </c>
      <c r="D47" s="2">
        <f t="shared" si="6"/>
        <v>24550</v>
      </c>
      <c r="E47" s="17">
        <f t="shared" si="7"/>
        <v>45888</v>
      </c>
      <c r="F47" s="17" t="str">
        <f t="shared" si="4"/>
        <v>Nifty Put 24550 Aug 19, 2025</v>
      </c>
      <c r="G47" s="9">
        <f t="shared" si="8"/>
        <v>45886</v>
      </c>
      <c r="H47" s="2" t="s">
        <v>114</v>
      </c>
      <c r="I47" s="2" t="s">
        <v>113</v>
      </c>
      <c r="J47" s="3">
        <v>24565.45</v>
      </c>
      <c r="K47" s="2">
        <v>24532.2</v>
      </c>
      <c r="L47" s="2">
        <f t="shared" si="5"/>
        <v>2443.75</v>
      </c>
    </row>
    <row r="48" spans="1:12" x14ac:dyDescent="0.3">
      <c r="A48" s="8">
        <v>5</v>
      </c>
      <c r="B48" s="2" t="s">
        <v>40</v>
      </c>
      <c r="C48" s="2" t="str">
        <f t="shared" si="3"/>
        <v>Put</v>
      </c>
      <c r="D48" s="2">
        <f t="shared" si="6"/>
        <v>24400</v>
      </c>
      <c r="E48" s="17">
        <f t="shared" si="7"/>
        <v>45888</v>
      </c>
      <c r="F48" s="17" t="str">
        <f t="shared" si="4"/>
        <v>Nifty Put 24400 Aug 19, 2025</v>
      </c>
      <c r="G48" s="9">
        <f t="shared" si="8"/>
        <v>45885</v>
      </c>
      <c r="H48" s="2" t="s">
        <v>116</v>
      </c>
      <c r="I48" s="2" t="s">
        <v>115</v>
      </c>
      <c r="J48" s="3">
        <v>24423.65</v>
      </c>
      <c r="K48" s="2">
        <v>24392.75</v>
      </c>
      <c r="L48" s="2">
        <f t="shared" si="5"/>
        <v>2267.5000000001091</v>
      </c>
    </row>
    <row r="49" spans="1:12" x14ac:dyDescent="0.3">
      <c r="A49" s="8">
        <v>4</v>
      </c>
      <c r="B49" s="2" t="s">
        <v>40</v>
      </c>
      <c r="C49" s="2" t="str">
        <f t="shared" si="3"/>
        <v>Put</v>
      </c>
      <c r="D49" s="2">
        <f t="shared" si="6"/>
        <v>24650</v>
      </c>
      <c r="E49" s="17">
        <f t="shared" si="7"/>
        <v>45888</v>
      </c>
      <c r="F49" s="17" t="str">
        <f t="shared" si="4"/>
        <v>Nifty Put 24650 Aug 19, 2025</v>
      </c>
      <c r="G49" s="9">
        <f t="shared" si="8"/>
        <v>45884</v>
      </c>
      <c r="H49" s="2" t="s">
        <v>119</v>
      </c>
      <c r="I49" s="2" t="s">
        <v>118</v>
      </c>
      <c r="J49" s="3">
        <v>24689.9</v>
      </c>
      <c r="K49" s="2">
        <v>24659.3</v>
      </c>
      <c r="L49" s="2">
        <f t="shared" si="5"/>
        <v>2245.0000000001637</v>
      </c>
    </row>
    <row r="50" spans="1:12" x14ac:dyDescent="0.3">
      <c r="A50" s="8">
        <v>3</v>
      </c>
      <c r="B50" s="2" t="s">
        <v>40</v>
      </c>
      <c r="C50" s="2" t="str">
        <f t="shared" si="3"/>
        <v>Put</v>
      </c>
      <c r="D50" s="2">
        <f t="shared" si="6"/>
        <v>24700</v>
      </c>
      <c r="E50" s="17">
        <f t="shared" si="7"/>
        <v>45874</v>
      </c>
      <c r="F50" s="17" t="str">
        <f t="shared" si="4"/>
        <v>Nifty Put 24700 Aug 05, 2025</v>
      </c>
      <c r="G50" s="9">
        <f t="shared" si="8"/>
        <v>45869</v>
      </c>
      <c r="H50" s="2" t="s">
        <v>121</v>
      </c>
      <c r="I50" s="2" t="s">
        <v>120</v>
      </c>
      <c r="J50" s="3">
        <v>24701.1</v>
      </c>
      <c r="K50" s="2">
        <v>24660</v>
      </c>
      <c r="L50" s="2">
        <f t="shared" si="5"/>
        <v>3032.4999999998909</v>
      </c>
    </row>
    <row r="51" spans="1:12" x14ac:dyDescent="0.3">
      <c r="A51" s="8">
        <v>2</v>
      </c>
      <c r="B51" s="2" t="s">
        <v>40</v>
      </c>
      <c r="C51" s="2" t="str">
        <f t="shared" si="3"/>
        <v>Put</v>
      </c>
      <c r="D51" s="2">
        <f t="shared" si="6"/>
        <v>24750</v>
      </c>
      <c r="E51" s="17">
        <f t="shared" si="7"/>
        <v>45874</v>
      </c>
      <c r="F51" s="17" t="str">
        <f t="shared" si="4"/>
        <v>Nifty Put 24750 Aug 05, 2025</v>
      </c>
      <c r="G51" s="9">
        <f t="shared" si="8"/>
        <v>45868</v>
      </c>
      <c r="H51" s="2" t="s">
        <v>123</v>
      </c>
      <c r="I51" s="2" t="s">
        <v>122</v>
      </c>
      <c r="J51" s="3">
        <v>24798.35</v>
      </c>
      <c r="K51" s="2">
        <v>24760.15</v>
      </c>
      <c r="L51" s="2">
        <f t="shared" si="5"/>
        <v>2814.9999999997817</v>
      </c>
    </row>
    <row r="52" spans="1:12" x14ac:dyDescent="0.3">
      <c r="A52" s="8">
        <v>1</v>
      </c>
      <c r="B52" s="2" t="s">
        <v>8</v>
      </c>
      <c r="C52" s="2" t="str">
        <f t="shared" si="3"/>
        <v>Call</v>
      </c>
      <c r="D52" s="2">
        <f t="shared" si="6"/>
        <v>25200</v>
      </c>
      <c r="E52" s="17">
        <f t="shared" si="7"/>
        <v>45867</v>
      </c>
      <c r="F52" s="17" t="str">
        <f t="shared" si="4"/>
        <v>Nifty Call 25200 Jul 29, 2025</v>
      </c>
      <c r="G52" s="9">
        <f t="shared" si="8"/>
        <v>45861</v>
      </c>
      <c r="H52" s="2" t="s">
        <v>151</v>
      </c>
      <c r="I52" s="2" t="s">
        <v>124</v>
      </c>
      <c r="J52" s="3">
        <v>25191.599999999999</v>
      </c>
      <c r="K52" s="2">
        <v>25213</v>
      </c>
      <c r="L52" s="2">
        <f t="shared" si="5"/>
        <v>1555.0000000001091</v>
      </c>
    </row>
    <row r="53" spans="1:12" x14ac:dyDescent="0.3">
      <c r="L53" s="10">
        <f>SUM(L2:L52)</f>
        <v>79586.250000000116</v>
      </c>
    </row>
  </sheetData>
  <autoFilter ref="A1:L52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C5D5-9735-4A79-BF1B-078E922E22B1}">
  <dimension ref="A1"/>
  <sheetViews>
    <sheetView workbookViewId="0">
      <selection activeCell="I13" sqref="I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Doulat Dutta</cp:lastModifiedBy>
  <dcterms:created xsi:type="dcterms:W3CDTF">2025-10-28T17:02:45Z</dcterms:created>
  <dcterms:modified xsi:type="dcterms:W3CDTF">2025-10-30T12:17:49Z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2025-10-29T05:47:24Z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881a0887-df3e-49ca-996a-3b518fc21102</vt:lpwstr>
  </property>
  <property fmtid="{D5CDD505-2E9C-101B-9397-08002B2CF9AE}" pid="8" name="MSIP_Label_2f50afb6-ab6e-4e8b-96b5-6e00ab52e29e_ContentBits">
    <vt:lpwstr>0</vt:lpwstr>
  </property>
</Properties>
</file>