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1060" windowHeight="7092"/>
  </bookViews>
  <sheets>
    <sheet name="Chronology" sheetId="3" r:id="rId1"/>
    <sheet name="Timeline" sheetId="6" r:id="rId2"/>
    <sheet name="Constants" sheetId="4" r:id="rId3"/>
  </sheets>
  <definedNames>
    <definedName name="Abram_birth">Chronology!$C$26</definedName>
    <definedName name="Adam_birth">Chronology!$C$4</definedName>
    <definedName name="Arpachshad_birth">Chronology!$C$18</definedName>
    <definedName name="BCoffset">Constants!$B$1</definedName>
    <definedName name="Eber_birth">Chronology!$C$20</definedName>
    <definedName name="Enoch_birth">Chronology!$C$10</definedName>
    <definedName name="Enosh_birth">Chronology!$C$6</definedName>
    <definedName name="Flood">Chronology!$C$17</definedName>
    <definedName name="Isaac_birth">Chronology!$C$33</definedName>
    <definedName name="Jacob_birth">Chronology!$C$36</definedName>
    <definedName name="Joseph_birth">Chronology!$C$49</definedName>
    <definedName name="Kenan_birth">Chronology!$C$7</definedName>
    <definedName name="Lamech_birth">Chronology!$C$12</definedName>
    <definedName name="Mahalalel_birth">Chronology!$C$8</definedName>
    <definedName name="Methuselah_birth">Chronology!$C$11</definedName>
    <definedName name="Nahor_birth">Chronology!$C$24</definedName>
    <definedName name="Noah_birth">Chronology!$C$13</definedName>
    <definedName name="Peleg_birth">Chronology!$C$21</definedName>
    <definedName name="Reu_birth">Chronology!$C$22</definedName>
    <definedName name="Serug_birth">Chronology!$C$23</definedName>
    <definedName name="Shelah_birth">Chronology!$C$19</definedName>
    <definedName name="Shem_birth">Chronology!$C$14</definedName>
    <definedName name="Terah_birth">Chronology!$C$25</definedName>
    <definedName name="Terah_death">Chronology!$E$25</definedName>
  </definedNames>
  <calcPr calcId="145621"/>
</workbook>
</file>

<file path=xl/calcChain.xml><?xml version="1.0" encoding="utf-8"?>
<calcChain xmlns="http://schemas.openxmlformats.org/spreadsheetml/2006/main">
  <c r="C16" i="3" l="1"/>
  <c r="C15" i="3"/>
  <c r="D143" i="3" l="1"/>
  <c r="E143" i="3" s="1"/>
  <c r="E146" i="3"/>
  <c r="E144" i="3"/>
  <c r="E141" i="3"/>
  <c r="E136" i="3"/>
  <c r="E134" i="3"/>
  <c r="E131" i="3"/>
  <c r="E125" i="3"/>
  <c r="E120" i="3"/>
  <c r="E110" i="3"/>
  <c r="E84" i="3"/>
  <c r="E81" i="3"/>
  <c r="C82" i="3" s="1"/>
  <c r="C84" i="3" s="1"/>
  <c r="D152" i="3"/>
  <c r="C51" i="3"/>
  <c r="C80" i="3"/>
  <c r="C81" i="3" s="1"/>
  <c r="C3" i="3"/>
  <c r="C4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6" i="3" s="1"/>
  <c r="G15" i="3" s="1"/>
  <c r="G152" i="3" s="1"/>
  <c r="G153" i="3" s="1"/>
  <c r="E4" i="3"/>
  <c r="C5" i="3"/>
  <c r="C6" i="3" s="1"/>
  <c r="E6" i="3" l="1"/>
  <c r="E5" i="3"/>
  <c r="C7" i="3"/>
  <c r="E7" i="3" l="1"/>
  <c r="C8" i="3"/>
  <c r="C9" i="3" l="1"/>
  <c r="E8" i="3"/>
  <c r="C10" i="3" l="1"/>
  <c r="E9" i="3"/>
  <c r="E10" i="3" l="1"/>
  <c r="C11" i="3"/>
  <c r="E11" i="3" l="1"/>
  <c r="C12" i="3"/>
  <c r="E12" i="3" l="1"/>
  <c r="C13" i="3"/>
  <c r="C14" i="3" s="1"/>
  <c r="C17" i="3" s="1"/>
  <c r="C18" i="3" l="1"/>
  <c r="E14" i="3" s="1"/>
  <c r="D14" i="3" s="1"/>
  <c r="C19" i="3" l="1"/>
  <c r="E18" i="3" l="1"/>
  <c r="D18" i="3" s="1"/>
  <c r="C20" i="3"/>
  <c r="E19" i="3" s="1"/>
  <c r="D19" i="3" s="1"/>
  <c r="C21" i="3" l="1"/>
  <c r="E20" i="3" l="1"/>
  <c r="D20" i="3" s="1"/>
  <c r="C22" i="3"/>
  <c r="C23" i="3" l="1"/>
  <c r="E21" i="3"/>
  <c r="D21" i="3" s="1"/>
  <c r="E22" i="3" l="1"/>
  <c r="D22" i="3" s="1"/>
  <c r="C24" i="3"/>
  <c r="C25" i="3" l="1"/>
  <c r="E23" i="3"/>
  <c r="D23" i="3" s="1"/>
  <c r="E24" i="3" l="1"/>
  <c r="D24" i="3" s="1"/>
  <c r="C26" i="3"/>
  <c r="E25" i="3"/>
  <c r="E31" i="3" s="1"/>
  <c r="C31" i="3"/>
  <c r="C30" i="3"/>
  <c r="C33" i="3" l="1"/>
  <c r="E33" i="3" s="1"/>
  <c r="C27" i="3"/>
  <c r="C28" i="3" s="1"/>
  <c r="C29" i="3" s="1"/>
  <c r="C32" i="3" l="1"/>
  <c r="C34" i="3"/>
  <c r="C36" i="3" l="1"/>
  <c r="C54" i="3" s="1"/>
  <c r="C53" i="3" s="1"/>
  <c r="C52" i="3" s="1"/>
  <c r="E52" i="3" s="1"/>
  <c r="E53" i="3" s="1"/>
  <c r="E36" i="3" l="1"/>
</calcChain>
</file>

<file path=xl/sharedStrings.xml><?xml version="1.0" encoding="utf-8"?>
<sst xmlns="http://schemas.openxmlformats.org/spreadsheetml/2006/main" count="268" uniqueCount="183">
  <si>
    <t>Event</t>
  </si>
  <si>
    <t>Duration</t>
  </si>
  <si>
    <t>Hellenist War</t>
  </si>
  <si>
    <t>Alexander the Great</t>
  </si>
  <si>
    <t>Date Calculator</t>
  </si>
  <si>
    <t>Eden</t>
  </si>
  <si>
    <t>Adam</t>
  </si>
  <si>
    <t>Seth</t>
  </si>
  <si>
    <t>Enosh</t>
  </si>
  <si>
    <t>Kenan</t>
  </si>
  <si>
    <t>Mahalalel</t>
  </si>
  <si>
    <t>Jared</t>
  </si>
  <si>
    <t>Enoch</t>
  </si>
  <si>
    <t>Methuselah</t>
  </si>
  <si>
    <t>translated</t>
  </si>
  <si>
    <t>Lamech</t>
  </si>
  <si>
    <t>Noah</t>
  </si>
  <si>
    <t>Shem</t>
  </si>
  <si>
    <t>Ham</t>
  </si>
  <si>
    <t>Japheth</t>
  </si>
  <si>
    <t>ID</t>
  </si>
  <si>
    <t>Start</t>
  </si>
  <si>
    <t>Date</t>
  </si>
  <si>
    <t>after</t>
  </si>
  <si>
    <t>Years B.C.</t>
  </si>
  <si>
    <t>July</t>
  </si>
  <si>
    <t>Moses</t>
  </si>
  <si>
    <t>Feb</t>
  </si>
  <si>
    <t>David</t>
  </si>
  <si>
    <t>Arpachshad</t>
  </si>
  <si>
    <t>Flood</t>
  </si>
  <si>
    <t>Gen 11:10</t>
  </si>
  <si>
    <t>Shelah</t>
  </si>
  <si>
    <t>Eber</t>
  </si>
  <si>
    <t>Peleg</t>
  </si>
  <si>
    <t>???</t>
  </si>
  <si>
    <t>Serug</t>
  </si>
  <si>
    <t>Nahor</t>
  </si>
  <si>
    <t>Terah</t>
  </si>
  <si>
    <t>Reu</t>
  </si>
  <si>
    <t>Abram</t>
  </si>
  <si>
    <t>Haran</t>
  </si>
  <si>
    <t>before</t>
  </si>
  <si>
    <t>Gen 11</t>
  </si>
  <si>
    <t>June</t>
  </si>
  <si>
    <t>Isaac</t>
  </si>
  <si>
    <t>Esau</t>
  </si>
  <si>
    <t>Jacob/Israel</t>
  </si>
  <si>
    <t>Sarah</t>
  </si>
  <si>
    <t>Isaac marries Rebekah</t>
  </si>
  <si>
    <t>Gen 35:28</t>
  </si>
  <si>
    <t>Abram departed Haran</t>
  </si>
  <si>
    <t>Gen 12:4</t>
  </si>
  <si>
    <t>Abram arrived Canaan</t>
  </si>
  <si>
    <t>Abram married Hagar</t>
  </si>
  <si>
    <t>Gen 16:3</t>
  </si>
  <si>
    <t>Reuben</t>
  </si>
  <si>
    <t>Simeon</t>
  </si>
  <si>
    <t>Leah</t>
  </si>
  <si>
    <t>Levi</t>
  </si>
  <si>
    <t>Dan</t>
  </si>
  <si>
    <t>Bilhah</t>
  </si>
  <si>
    <t>Naphtali</t>
  </si>
  <si>
    <t>Yissachar</t>
  </si>
  <si>
    <t>Gad</t>
  </si>
  <si>
    <t>Zilpah</t>
  </si>
  <si>
    <t>Zebulun</t>
  </si>
  <si>
    <t>Asher</t>
  </si>
  <si>
    <t>Dinah</t>
  </si>
  <si>
    <t>Rachel</t>
  </si>
  <si>
    <t>Benyamin</t>
  </si>
  <si>
    <t>Gen 41:46</t>
  </si>
  <si>
    <t>Gen 47:28</t>
  </si>
  <si>
    <t>Joseph</t>
  </si>
  <si>
    <t>Jacob arrives Egypt</t>
  </si>
  <si>
    <t>Judah</t>
  </si>
  <si>
    <t>Joseph becomes prime minister</t>
  </si>
  <si>
    <t>Gen 45:6, 41</t>
  </si>
  <si>
    <t>Years of famine</t>
  </si>
  <si>
    <t>Years of plenty</t>
  </si>
  <si>
    <t>Gen 41</t>
  </si>
  <si>
    <t>Joshua</t>
  </si>
  <si>
    <t>Othniel</t>
  </si>
  <si>
    <t>Gen 45:6</t>
  </si>
  <si>
    <t>Ehud</t>
  </si>
  <si>
    <t>Shamgar</t>
  </si>
  <si>
    <t>Deborah</t>
  </si>
  <si>
    <t>Gideon</t>
  </si>
  <si>
    <t>Abimelech</t>
  </si>
  <si>
    <t>Tola</t>
  </si>
  <si>
    <t>Jair</t>
  </si>
  <si>
    <t>Jephthah</t>
  </si>
  <si>
    <t>Boaz</t>
  </si>
  <si>
    <t>Eilon</t>
  </si>
  <si>
    <t>Avdon</t>
  </si>
  <si>
    <t>Shimshaon</t>
  </si>
  <si>
    <t>Eli</t>
  </si>
  <si>
    <t>Samuel</t>
  </si>
  <si>
    <t>Saul reigned</t>
  </si>
  <si>
    <t>David reigned</t>
  </si>
  <si>
    <t>Solomon reigned</t>
  </si>
  <si>
    <t>Rehoboam</t>
  </si>
  <si>
    <t>Rehoboam reigned</t>
  </si>
  <si>
    <t>south</t>
  </si>
  <si>
    <t>Jeroboam reigned</t>
  </si>
  <si>
    <t>north</t>
  </si>
  <si>
    <t>Aviyyam reigned</t>
  </si>
  <si>
    <t>Asa reigned</t>
  </si>
  <si>
    <t>Nadav reigned</t>
  </si>
  <si>
    <t>Basha reigned</t>
  </si>
  <si>
    <t>Elah reigned</t>
  </si>
  <si>
    <t>Zimri reigned</t>
  </si>
  <si>
    <t>Omri reigned</t>
  </si>
  <si>
    <t>Ahab reigned</t>
  </si>
  <si>
    <t>Jehoshaphat</t>
  </si>
  <si>
    <t>Ahaziah son of Ahab</t>
  </si>
  <si>
    <t>Jehoram son of Ahab</t>
  </si>
  <si>
    <t>Jehoram son of Jehoshaphat</t>
  </si>
  <si>
    <t>Ahaziah son of Jehoram</t>
  </si>
  <si>
    <t>Athaliah reigned</t>
  </si>
  <si>
    <t>Jehoahaz</t>
  </si>
  <si>
    <t>Azariah/Uzziah</t>
  </si>
  <si>
    <t>Jehu reigned</t>
  </si>
  <si>
    <t>Jehoash reigned</t>
  </si>
  <si>
    <t>Jehoahaz reigned</t>
  </si>
  <si>
    <t>Amaziah son of Jehoash reigned</t>
  </si>
  <si>
    <t>Jeroboam II son of Jehoash reigned</t>
  </si>
  <si>
    <t>Uzziah reigned</t>
  </si>
  <si>
    <t>Zechariah reigned</t>
  </si>
  <si>
    <t>Shallum</t>
  </si>
  <si>
    <t>Menahem</t>
  </si>
  <si>
    <t>Pekaiah</t>
  </si>
  <si>
    <t>Jotham</t>
  </si>
  <si>
    <t>Jotham regency</t>
  </si>
  <si>
    <t>Jotham reigned</t>
  </si>
  <si>
    <t>Ahaz son of Jotham</t>
  </si>
  <si>
    <t>Ahaz son of Jotham reigned</t>
  </si>
  <si>
    <t>Hoshea reigned</t>
  </si>
  <si>
    <t>Hezekiah</t>
  </si>
  <si>
    <t>Hezekiah reigned</t>
  </si>
  <si>
    <t>Manasseh</t>
  </si>
  <si>
    <t>Manasseh reigned</t>
  </si>
  <si>
    <t>Amon</t>
  </si>
  <si>
    <t>Amon reigned</t>
  </si>
  <si>
    <t>Joshiah son of Amon</t>
  </si>
  <si>
    <t>Joshiah reigned</t>
  </si>
  <si>
    <t>Eliakim</t>
  </si>
  <si>
    <t>Eliakim regined</t>
  </si>
  <si>
    <t>Jehoiachin</t>
  </si>
  <si>
    <t>Notes</t>
  </si>
  <si>
    <t>Jehoiachin reigned</t>
  </si>
  <si>
    <t>Mattaniah/Zedekiah</t>
  </si>
  <si>
    <t>Zedekiah reigned</t>
  </si>
  <si>
    <t>Neb-pehty-ra Ah-mosheh I</t>
  </si>
  <si>
    <t>Djeser-ka-ra Amun-hotep I</t>
  </si>
  <si>
    <t>Aa-kheper-ka-ra Thoth-mosheh I</t>
  </si>
  <si>
    <t>Aa-kheper-en-ra Thoth-mosheh II</t>
  </si>
  <si>
    <t>Ma-at-ka-ra Hat-shep-sut</t>
  </si>
  <si>
    <t>Men-kheper-ra Thoth-mosheh III</t>
  </si>
  <si>
    <t>Egyptian pharaoh</t>
  </si>
  <si>
    <t>Ashur-nasir-pal II</t>
  </si>
  <si>
    <t>Assyria</t>
  </si>
  <si>
    <t>Shalmaneser V reigned</t>
  </si>
  <si>
    <t>Tiglath-pileser III reigned</t>
  </si>
  <si>
    <t>Shalmaneser III reigned</t>
  </si>
  <si>
    <t>Sargon II reigned</t>
  </si>
  <si>
    <t>Sennacherib reigned</t>
  </si>
  <si>
    <t>Esarhaddon reigned</t>
  </si>
  <si>
    <t>Osorkon IV</t>
  </si>
  <si>
    <t>Egyptian Pharaoh</t>
  </si>
  <si>
    <t>Ashurbanipal reigned</t>
  </si>
  <si>
    <t>Nabopolassar reigned</t>
  </si>
  <si>
    <t>Babylon</t>
  </si>
  <si>
    <t>Merodach-baladan II reigned</t>
  </si>
  <si>
    <t>Nebuchadnezzar II</t>
  </si>
  <si>
    <t>Amel-Marduk reigned</t>
  </si>
  <si>
    <t>Neriglissar reigned</t>
  </si>
  <si>
    <t>Nabonidus</t>
  </si>
  <si>
    <t>Gen 10:21</t>
  </si>
  <si>
    <t>Gen 5:32, 6:10, 7:13, 10:1</t>
  </si>
  <si>
    <t>1Chr 1:4</t>
  </si>
  <si>
    <t>Note</t>
  </si>
  <si>
    <t>Gen 47:9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</si>
</sst>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AD&quot;;0&quot; BC&quot;;0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2" borderId="0" xfId="2"/>
    <xf numFmtId="164" fontId="2" fillId="2" borderId="0" xfId="2" applyNumberFormat="1"/>
    <xf numFmtId="3" fontId="2" fillId="2" borderId="0" xfId="2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Hyperlink" xfId="1" builtinId="8"/>
    <cellStyle name="Non-Biblic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</c:v>
          </c:tx>
          <c:spPr>
            <a:ln w="28575">
              <a:noFill/>
            </a:ln>
          </c:spPr>
          <c:dLbls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Chronology!$C$3:$C$13</c:f>
              <c:numCache>
                <c:formatCode>0" AD";0" BC";0;@</c:formatCode>
                <c:ptCount val="11"/>
                <c:pt idx="0">
                  <c:v>-3924</c:v>
                </c:pt>
                <c:pt idx="1">
                  <c:v>-3924</c:v>
                </c:pt>
                <c:pt idx="2">
                  <c:v>-3794</c:v>
                </c:pt>
                <c:pt idx="3">
                  <c:v>-3689</c:v>
                </c:pt>
                <c:pt idx="4">
                  <c:v>-3599</c:v>
                </c:pt>
                <c:pt idx="5">
                  <c:v>-3529</c:v>
                </c:pt>
                <c:pt idx="6">
                  <c:v>-3464</c:v>
                </c:pt>
                <c:pt idx="7">
                  <c:v>-3302</c:v>
                </c:pt>
                <c:pt idx="8">
                  <c:v>-3237</c:v>
                </c:pt>
                <c:pt idx="9">
                  <c:v>-3050</c:v>
                </c:pt>
                <c:pt idx="10">
                  <c:v>-2868</c:v>
                </c:pt>
              </c:numCache>
            </c:numRef>
          </c:xVal>
          <c:yVal>
            <c:numRef>
              <c:f>Chronology!$A$3:$A$13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30240"/>
        <c:axId val="238331776"/>
      </c:scatterChart>
      <c:valAx>
        <c:axId val="238330240"/>
        <c:scaling>
          <c:orientation val="minMax"/>
        </c:scaling>
        <c:delete val="0"/>
        <c:axPos val="b"/>
        <c:numFmt formatCode="0&quot; AD&quot;;0&quot; BC&quot;;0;@" sourceLinked="1"/>
        <c:majorTickMark val="out"/>
        <c:minorTickMark val="none"/>
        <c:tickLblPos val="nextTo"/>
        <c:crossAx val="238331776"/>
        <c:crosses val="autoZero"/>
        <c:crossBetween val="midCat"/>
      </c:valAx>
      <c:valAx>
        <c:axId val="238331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23833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eisan.casio.com/exec/system/1247118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pane ySplit="2" topLeftCell="A135" activePane="bottomLeft" state="frozenSplit"/>
      <selection pane="bottomLeft" activeCell="J1" sqref="J1"/>
    </sheetView>
  </sheetViews>
  <sheetFormatPr defaultRowHeight="14.4" x14ac:dyDescent="0.3"/>
  <cols>
    <col min="1" max="1" width="30.21875" bestFit="1" customWidth="1"/>
    <col min="2" max="2" width="7.77734375" bestFit="1" customWidth="1"/>
    <col min="3" max="3" width="10.5546875" style="2" bestFit="1" customWidth="1"/>
    <col min="4" max="4" width="8.109375" style="1" bestFit="1" customWidth="1"/>
    <col min="5" max="5" width="10.5546875" style="2" bestFit="1" customWidth="1"/>
    <col min="6" max="6" width="9.21875" bestFit="1" customWidth="1"/>
    <col min="7" max="7" width="3" bestFit="1" customWidth="1"/>
    <col min="8" max="8" width="10.109375" bestFit="1" customWidth="1"/>
  </cols>
  <sheetData>
    <row r="1" spans="1:9" s="5" customFormat="1" x14ac:dyDescent="0.3">
      <c r="A1" s="3" t="s">
        <v>4</v>
      </c>
      <c r="B1" s="10" t="s">
        <v>21</v>
      </c>
      <c r="C1" s="10"/>
      <c r="D1" s="11" t="s">
        <v>1</v>
      </c>
      <c r="E1" s="4"/>
    </row>
    <row r="2" spans="1:9" s="5" customFormat="1" x14ac:dyDescent="0.3">
      <c r="A2" s="5" t="s">
        <v>0</v>
      </c>
      <c r="B2" s="5" t="s">
        <v>181</v>
      </c>
      <c r="C2" s="6" t="s">
        <v>22</v>
      </c>
      <c r="D2" s="11"/>
      <c r="E2" s="6" t="s">
        <v>22</v>
      </c>
      <c r="F2" s="5" t="s">
        <v>181</v>
      </c>
      <c r="G2" s="5" t="s">
        <v>20</v>
      </c>
      <c r="H2" s="5" t="s">
        <v>149</v>
      </c>
    </row>
    <row r="3" spans="1:9" x14ac:dyDescent="0.3">
      <c r="A3" t="s">
        <v>5</v>
      </c>
      <c r="C3" s="2">
        <f>Constants!$B$1</f>
        <v>-3924</v>
      </c>
      <c r="D3" s="1">
        <v>40</v>
      </c>
      <c r="E3" s="2">
        <v>40</v>
      </c>
      <c r="G3">
        <v>0</v>
      </c>
    </row>
    <row r="4" spans="1:9" x14ac:dyDescent="0.3">
      <c r="A4" t="s">
        <v>6</v>
      </c>
      <c r="C4" s="2">
        <f>Constants!$B$1</f>
        <v>-3924</v>
      </c>
      <c r="D4" s="1">
        <v>930</v>
      </c>
      <c r="E4" s="2">
        <f>Adam_birth+D4</f>
        <v>-2994</v>
      </c>
      <c r="G4">
        <f>IF(LEN(A4),G3+1,"")</f>
        <v>1</v>
      </c>
    </row>
    <row r="5" spans="1:9" x14ac:dyDescent="0.3">
      <c r="A5" t="s">
        <v>7</v>
      </c>
      <c r="C5" s="2">
        <f>Adam_birth+130</f>
        <v>-3794</v>
      </c>
      <c r="D5" s="1">
        <v>912</v>
      </c>
      <c r="E5" s="2">
        <f>C5+D5</f>
        <v>-2882</v>
      </c>
      <c r="G5">
        <f t="shared" ref="G5:G153" si="0">IF(LEN(A5),G4+1,"")</f>
        <v>2</v>
      </c>
    </row>
    <row r="6" spans="1:9" x14ac:dyDescent="0.3">
      <c r="A6" t="s">
        <v>8</v>
      </c>
      <c r="C6" s="2">
        <f>C5+105</f>
        <v>-3689</v>
      </c>
      <c r="D6" s="1">
        <v>905</v>
      </c>
      <c r="E6" s="2">
        <f>Enosh_birth+D6</f>
        <v>-2784</v>
      </c>
      <c r="G6">
        <f t="shared" si="0"/>
        <v>3</v>
      </c>
    </row>
    <row r="7" spans="1:9" x14ac:dyDescent="0.3">
      <c r="A7" t="s">
        <v>9</v>
      </c>
      <c r="C7" s="2">
        <f>Enosh_birth+90</f>
        <v>-3599</v>
      </c>
      <c r="D7" s="1">
        <v>910</v>
      </c>
      <c r="E7" s="2">
        <f>Kenan_birth+D7</f>
        <v>-2689</v>
      </c>
      <c r="G7">
        <f t="shared" si="0"/>
        <v>4</v>
      </c>
    </row>
    <row r="8" spans="1:9" x14ac:dyDescent="0.3">
      <c r="A8" t="s">
        <v>10</v>
      </c>
      <c r="C8" s="2">
        <f>C7+70</f>
        <v>-3529</v>
      </c>
      <c r="D8" s="1">
        <v>895</v>
      </c>
      <c r="E8" s="2">
        <f>Mahalalel_birth+D8</f>
        <v>-2634</v>
      </c>
      <c r="G8">
        <f t="shared" si="0"/>
        <v>5</v>
      </c>
    </row>
    <row r="9" spans="1:9" x14ac:dyDescent="0.3">
      <c r="A9" t="s">
        <v>11</v>
      </c>
      <c r="C9" s="2">
        <f>Mahalalel_birth+65</f>
        <v>-3464</v>
      </c>
      <c r="D9" s="1">
        <v>962</v>
      </c>
      <c r="E9" s="2">
        <f>C9+D9</f>
        <v>-2502</v>
      </c>
      <c r="G9">
        <f t="shared" si="0"/>
        <v>6</v>
      </c>
    </row>
    <row r="10" spans="1:9" x14ac:dyDescent="0.3">
      <c r="A10" t="s">
        <v>12</v>
      </c>
      <c r="C10" s="2">
        <f>C9+162</f>
        <v>-3302</v>
      </c>
      <c r="D10" s="1">
        <v>365</v>
      </c>
      <c r="E10" s="2">
        <f>Enoch_birth+D10</f>
        <v>-2937</v>
      </c>
      <c r="F10" t="s">
        <v>14</v>
      </c>
      <c r="G10">
        <f t="shared" si="0"/>
        <v>7</v>
      </c>
    </row>
    <row r="11" spans="1:9" x14ac:dyDescent="0.3">
      <c r="A11" t="s">
        <v>13</v>
      </c>
      <c r="C11" s="2">
        <f>Enoch_birth+65</f>
        <v>-3237</v>
      </c>
      <c r="D11" s="1">
        <v>969</v>
      </c>
      <c r="E11" s="2">
        <f>Methuselah_birth+D11</f>
        <v>-2268</v>
      </c>
      <c r="G11">
        <f t="shared" si="0"/>
        <v>8</v>
      </c>
    </row>
    <row r="12" spans="1:9" x14ac:dyDescent="0.3">
      <c r="A12" t="s">
        <v>15</v>
      </c>
      <c r="C12" s="2">
        <f>Methuselah_birth+187</f>
        <v>-3050</v>
      </c>
      <c r="D12" s="1">
        <v>777</v>
      </c>
      <c r="E12" s="2">
        <f>Lamech_birth+D12</f>
        <v>-2273</v>
      </c>
      <c r="G12">
        <f t="shared" si="0"/>
        <v>9</v>
      </c>
    </row>
    <row r="13" spans="1:9" x14ac:dyDescent="0.3">
      <c r="A13" t="s">
        <v>16</v>
      </c>
      <c r="C13" s="2">
        <f>Lamech_birth+182</f>
        <v>-2868</v>
      </c>
      <c r="G13">
        <f t="shared" si="0"/>
        <v>10</v>
      </c>
    </row>
    <row r="14" spans="1:9" x14ac:dyDescent="0.3">
      <c r="A14" t="s">
        <v>17</v>
      </c>
      <c r="C14" s="2">
        <f>Noah_birth+502</f>
        <v>-2366</v>
      </c>
      <c r="D14" s="1">
        <f>E14-Shem_birth</f>
        <v>600</v>
      </c>
      <c r="E14" s="2">
        <f>Arpachshad_birth+500</f>
        <v>-1766</v>
      </c>
      <c r="G14">
        <f>IF(LEN(A14),G13+1,"")</f>
        <v>11</v>
      </c>
      <c r="H14" t="s">
        <v>178</v>
      </c>
    </row>
    <row r="15" spans="1:9" x14ac:dyDescent="0.3">
      <c r="A15" t="s">
        <v>19</v>
      </c>
      <c r="B15" t="s">
        <v>23</v>
      </c>
      <c r="C15" s="2">
        <f>Shem_birth</f>
        <v>-2366</v>
      </c>
      <c r="G15">
        <f>IF(LEN(A15),G16+1,"")</f>
        <v>13</v>
      </c>
      <c r="H15" t="s">
        <v>179</v>
      </c>
      <c r="I15" t="s">
        <v>180</v>
      </c>
    </row>
    <row r="16" spans="1:9" x14ac:dyDescent="0.3">
      <c r="A16" t="s">
        <v>18</v>
      </c>
      <c r="B16" t="s">
        <v>23</v>
      </c>
      <c r="C16" s="2">
        <f>Shem_birth</f>
        <v>-2366</v>
      </c>
      <c r="G16">
        <f>IF(LEN(A16),G14+1,"")</f>
        <v>12</v>
      </c>
    </row>
    <row r="17" spans="1:8" x14ac:dyDescent="0.3">
      <c r="A17" t="s">
        <v>30</v>
      </c>
      <c r="C17" s="2">
        <f>Shem_birth+98</f>
        <v>-2268</v>
      </c>
      <c r="H17" t="s">
        <v>31</v>
      </c>
    </row>
    <row r="18" spans="1:8" x14ac:dyDescent="0.3">
      <c r="A18" t="s">
        <v>29</v>
      </c>
      <c r="C18" s="2">
        <f>Shem_birth+100</f>
        <v>-2266</v>
      </c>
      <c r="D18" s="1">
        <f>E18-Arpachshad_birth</f>
        <v>438</v>
      </c>
      <c r="E18" s="2">
        <f>Shelah_birth+403</f>
        <v>-1828</v>
      </c>
      <c r="H18" t="s">
        <v>43</v>
      </c>
    </row>
    <row r="19" spans="1:8" x14ac:dyDescent="0.3">
      <c r="A19" t="s">
        <v>32</v>
      </c>
      <c r="C19" s="2">
        <f>Arpachshad_birth+35</f>
        <v>-2231</v>
      </c>
      <c r="D19" s="1">
        <f>E19-Shelah_birth</f>
        <v>433</v>
      </c>
      <c r="E19" s="2">
        <f>Eber_birth+403</f>
        <v>-1798</v>
      </c>
      <c r="H19" t="s">
        <v>43</v>
      </c>
    </row>
    <row r="20" spans="1:8" x14ac:dyDescent="0.3">
      <c r="A20" t="s">
        <v>33</v>
      </c>
      <c r="C20" s="2">
        <f>Shelah_birth+30</f>
        <v>-2201</v>
      </c>
      <c r="D20" s="1">
        <f>E20-Eber_birth</f>
        <v>464</v>
      </c>
      <c r="E20" s="2">
        <f>C21+430</f>
        <v>-1737</v>
      </c>
      <c r="H20" t="s">
        <v>43</v>
      </c>
    </row>
    <row r="21" spans="1:8" x14ac:dyDescent="0.3">
      <c r="A21" t="s">
        <v>34</v>
      </c>
      <c r="C21" s="2">
        <f>Eber_birth+34</f>
        <v>-2167</v>
      </c>
      <c r="D21" s="1">
        <f>E21-Peleg_birth</f>
        <v>239</v>
      </c>
      <c r="E21" s="2">
        <f>Reu_birth+209</f>
        <v>-1928</v>
      </c>
      <c r="H21" t="s">
        <v>43</v>
      </c>
    </row>
    <row r="22" spans="1:8" x14ac:dyDescent="0.3">
      <c r="A22" t="s">
        <v>39</v>
      </c>
      <c r="C22" s="2">
        <f>Peleg_birth+30</f>
        <v>-2137</v>
      </c>
      <c r="D22" s="1">
        <f>E22-Reu_birth</f>
        <v>239</v>
      </c>
      <c r="E22" s="2">
        <f>C23+207</f>
        <v>-1898</v>
      </c>
      <c r="H22" t="s">
        <v>43</v>
      </c>
    </row>
    <row r="23" spans="1:8" x14ac:dyDescent="0.3">
      <c r="A23" t="s">
        <v>36</v>
      </c>
      <c r="C23" s="2">
        <f>Reu_birth+32</f>
        <v>-2105</v>
      </c>
      <c r="D23" s="1">
        <f>E23-Serug_birth</f>
        <v>230</v>
      </c>
      <c r="E23" s="2">
        <f>C24+200</f>
        <v>-1875</v>
      </c>
      <c r="H23" t="s">
        <v>43</v>
      </c>
    </row>
    <row r="24" spans="1:8" x14ac:dyDescent="0.3">
      <c r="A24" t="s">
        <v>37</v>
      </c>
      <c r="C24" s="2">
        <f>Serug_birth+30</f>
        <v>-2075</v>
      </c>
      <c r="D24" s="1">
        <f>E24-Nahor_birth</f>
        <v>148</v>
      </c>
      <c r="E24" s="2">
        <f>Terah_birth+119</f>
        <v>-1927</v>
      </c>
      <c r="H24" t="s">
        <v>43</v>
      </c>
    </row>
    <row r="25" spans="1:8" x14ac:dyDescent="0.3">
      <c r="A25" t="s">
        <v>38</v>
      </c>
      <c r="C25" s="2">
        <f>Nahor_birth+29</f>
        <v>-2046</v>
      </c>
      <c r="D25" s="1">
        <v>205</v>
      </c>
      <c r="E25" s="2">
        <f>Terah_birth+D25</f>
        <v>-1841</v>
      </c>
      <c r="H25" t="s">
        <v>43</v>
      </c>
    </row>
    <row r="26" spans="1:8" x14ac:dyDescent="0.3">
      <c r="A26" t="s">
        <v>40</v>
      </c>
      <c r="B26" t="s">
        <v>23</v>
      </c>
      <c r="C26" s="2">
        <f>Terah_birth+70</f>
        <v>-1976</v>
      </c>
      <c r="H26" t="s">
        <v>43</v>
      </c>
    </row>
    <row r="27" spans="1:8" x14ac:dyDescent="0.3">
      <c r="A27" t="s">
        <v>51</v>
      </c>
      <c r="C27" s="2">
        <f>Abram_birth+75</f>
        <v>-1901</v>
      </c>
      <c r="H27" t="s">
        <v>52</v>
      </c>
    </row>
    <row r="28" spans="1:8" x14ac:dyDescent="0.3">
      <c r="A28" t="s">
        <v>53</v>
      </c>
      <c r="B28" t="s">
        <v>23</v>
      </c>
      <c r="C28" s="2">
        <f>C27</f>
        <v>-1901</v>
      </c>
    </row>
    <row r="29" spans="1:8" x14ac:dyDescent="0.3">
      <c r="A29" t="s">
        <v>54</v>
      </c>
      <c r="C29" s="2">
        <f>C28+10</f>
        <v>-1891</v>
      </c>
      <c r="H29" t="s">
        <v>55</v>
      </c>
    </row>
    <row r="30" spans="1:8" x14ac:dyDescent="0.3">
      <c r="A30" t="s">
        <v>37</v>
      </c>
      <c r="B30" t="s">
        <v>23</v>
      </c>
      <c r="C30" s="2">
        <f>Terah_birth+70</f>
        <v>-1976</v>
      </c>
      <c r="H30" t="s">
        <v>43</v>
      </c>
    </row>
    <row r="31" spans="1:8" x14ac:dyDescent="0.3">
      <c r="A31" t="s">
        <v>41</v>
      </c>
      <c r="B31" t="s">
        <v>23</v>
      </c>
      <c r="C31" s="2">
        <f>Terah_birth+70</f>
        <v>-1976</v>
      </c>
      <c r="E31" s="2">
        <f>Terah_death</f>
        <v>-1841</v>
      </c>
      <c r="F31" t="s">
        <v>42</v>
      </c>
      <c r="H31" t="s">
        <v>43</v>
      </c>
    </row>
    <row r="32" spans="1:8" x14ac:dyDescent="0.3">
      <c r="A32" t="s">
        <v>48</v>
      </c>
      <c r="C32" s="2">
        <f>C33-90</f>
        <v>-1966</v>
      </c>
    </row>
    <row r="33" spans="1:8" x14ac:dyDescent="0.3">
      <c r="A33" t="s">
        <v>45</v>
      </c>
      <c r="C33" s="2">
        <f>Abram_birth+100</f>
        <v>-1876</v>
      </c>
      <c r="D33" s="1">
        <v>180</v>
      </c>
      <c r="E33" s="2">
        <f>Isaac_birth+D33</f>
        <v>-1696</v>
      </c>
      <c r="H33" t="s">
        <v>50</v>
      </c>
    </row>
    <row r="34" spans="1:8" x14ac:dyDescent="0.3">
      <c r="A34" t="s">
        <v>49</v>
      </c>
      <c r="C34" s="2">
        <f>Isaac_birth+42</f>
        <v>-1834</v>
      </c>
    </row>
    <row r="35" spans="1:8" x14ac:dyDescent="0.3">
      <c r="A35" t="s">
        <v>46</v>
      </c>
    </row>
    <row r="36" spans="1:8" x14ac:dyDescent="0.3">
      <c r="A36" t="s">
        <v>47</v>
      </c>
      <c r="C36" s="2">
        <f>C34+91</f>
        <v>-1743</v>
      </c>
      <c r="D36" s="1">
        <v>147</v>
      </c>
      <c r="E36" s="2">
        <f>C36+D36</f>
        <v>-1596</v>
      </c>
      <c r="H36" t="s">
        <v>72</v>
      </c>
    </row>
    <row r="37" spans="1:8" x14ac:dyDescent="0.3">
      <c r="H37" t="s">
        <v>77</v>
      </c>
    </row>
    <row r="38" spans="1:8" x14ac:dyDescent="0.3">
      <c r="A38" t="s">
        <v>56</v>
      </c>
      <c r="C38" s="2">
        <v>-1731</v>
      </c>
      <c r="H38" t="s">
        <v>58</v>
      </c>
    </row>
    <row r="39" spans="1:8" x14ac:dyDescent="0.3">
      <c r="A39" t="s">
        <v>57</v>
      </c>
      <c r="C39" s="2">
        <v>-1730</v>
      </c>
      <c r="H39" t="s">
        <v>58</v>
      </c>
    </row>
    <row r="40" spans="1:8" x14ac:dyDescent="0.3">
      <c r="A40" t="s">
        <v>59</v>
      </c>
      <c r="C40" s="2">
        <v>-1729</v>
      </c>
      <c r="E40" s="2">
        <v>1592</v>
      </c>
      <c r="H40" t="s">
        <v>58</v>
      </c>
    </row>
    <row r="41" spans="1:8" x14ac:dyDescent="0.3">
      <c r="A41" t="s">
        <v>60</v>
      </c>
      <c r="C41" s="2">
        <v>-1729</v>
      </c>
      <c r="H41" t="s">
        <v>61</v>
      </c>
    </row>
    <row r="42" spans="1:8" x14ac:dyDescent="0.3">
      <c r="A42" t="s">
        <v>75</v>
      </c>
      <c r="C42" s="2">
        <v>-1728</v>
      </c>
      <c r="H42" t="s">
        <v>58</v>
      </c>
    </row>
    <row r="43" spans="1:8" x14ac:dyDescent="0.3">
      <c r="A43" t="s">
        <v>62</v>
      </c>
      <c r="C43" s="2">
        <v>-1728</v>
      </c>
      <c r="H43" t="s">
        <v>61</v>
      </c>
    </row>
    <row r="44" spans="1:8" x14ac:dyDescent="0.3">
      <c r="A44" t="s">
        <v>63</v>
      </c>
      <c r="C44" s="2">
        <v>-1727</v>
      </c>
      <c r="H44" t="s">
        <v>58</v>
      </c>
    </row>
    <row r="45" spans="1:8" x14ac:dyDescent="0.3">
      <c r="A45" t="s">
        <v>64</v>
      </c>
      <c r="C45" s="2">
        <v>-1727</v>
      </c>
      <c r="H45" t="s">
        <v>65</v>
      </c>
    </row>
    <row r="46" spans="1:8" x14ac:dyDescent="0.3">
      <c r="A46" t="s">
        <v>66</v>
      </c>
      <c r="C46" s="2">
        <v>-1726</v>
      </c>
      <c r="H46" t="s">
        <v>58</v>
      </c>
    </row>
    <row r="47" spans="1:8" x14ac:dyDescent="0.3">
      <c r="A47" t="s">
        <v>67</v>
      </c>
      <c r="C47" s="2">
        <v>-1726</v>
      </c>
      <c r="H47" t="s">
        <v>65</v>
      </c>
    </row>
    <row r="48" spans="1:8" x14ac:dyDescent="0.3">
      <c r="A48" t="s">
        <v>68</v>
      </c>
      <c r="C48" s="2">
        <v>-1725</v>
      </c>
      <c r="H48" t="s">
        <v>58</v>
      </c>
    </row>
    <row r="49" spans="1:8" x14ac:dyDescent="0.3">
      <c r="A49" t="s">
        <v>73</v>
      </c>
      <c r="C49" s="2">
        <v>-1725</v>
      </c>
      <c r="E49" s="2">
        <v>1615</v>
      </c>
      <c r="H49" t="s">
        <v>69</v>
      </c>
    </row>
    <row r="50" spans="1:8" x14ac:dyDescent="0.3">
      <c r="A50" t="s">
        <v>70</v>
      </c>
      <c r="C50" s="2">
        <v>-1717</v>
      </c>
      <c r="H50" t="s">
        <v>69</v>
      </c>
    </row>
    <row r="51" spans="1:8" x14ac:dyDescent="0.3">
      <c r="A51" t="s">
        <v>76</v>
      </c>
      <c r="C51" s="2">
        <f>C49+30</f>
        <v>-1695</v>
      </c>
      <c r="H51" t="s">
        <v>71</v>
      </c>
    </row>
    <row r="52" spans="1:8" x14ac:dyDescent="0.3">
      <c r="A52" t="s">
        <v>79</v>
      </c>
      <c r="B52" t="s">
        <v>23</v>
      </c>
      <c r="C52" s="2">
        <f>C53-7</f>
        <v>-1622</v>
      </c>
      <c r="D52" s="1">
        <v>7</v>
      </c>
      <c r="E52" s="2">
        <f>C52+D52</f>
        <v>-1615</v>
      </c>
      <c r="H52" t="s">
        <v>80</v>
      </c>
    </row>
    <row r="53" spans="1:8" x14ac:dyDescent="0.3">
      <c r="A53" t="s">
        <v>78</v>
      </c>
      <c r="C53" s="2">
        <f>C54-2</f>
        <v>-1615</v>
      </c>
      <c r="D53" s="1">
        <v>7</v>
      </c>
      <c r="E53" s="2">
        <f>C53+D53</f>
        <v>-1608</v>
      </c>
      <c r="H53" t="s">
        <v>83</v>
      </c>
    </row>
    <row r="54" spans="1:8" x14ac:dyDescent="0.3">
      <c r="A54" t="s">
        <v>74</v>
      </c>
      <c r="C54" s="2">
        <f>Jacob_birth+130</f>
        <v>-1613</v>
      </c>
      <c r="H54" t="s">
        <v>182</v>
      </c>
    </row>
    <row r="55" spans="1:8" s="7" customFormat="1" x14ac:dyDescent="0.3">
      <c r="A55" s="7" t="s">
        <v>153</v>
      </c>
      <c r="B55" s="7" t="s">
        <v>159</v>
      </c>
      <c r="C55" s="8">
        <v>-1550</v>
      </c>
      <c r="D55" s="9"/>
      <c r="E55" s="8">
        <v>-1525</v>
      </c>
    </row>
    <row r="56" spans="1:8" s="7" customFormat="1" x14ac:dyDescent="0.3">
      <c r="A56" s="7" t="s">
        <v>154</v>
      </c>
      <c r="B56" s="7" t="s">
        <v>159</v>
      </c>
      <c r="C56" s="8">
        <v>-1525</v>
      </c>
      <c r="D56" s="9"/>
      <c r="E56" s="8">
        <v>-1504</v>
      </c>
    </row>
    <row r="57" spans="1:8" s="7" customFormat="1" x14ac:dyDescent="0.3">
      <c r="A57" s="7" t="s">
        <v>155</v>
      </c>
      <c r="B57" s="7" t="s">
        <v>159</v>
      </c>
      <c r="C57" s="8">
        <v>-1504</v>
      </c>
      <c r="D57" s="9"/>
      <c r="E57" s="8">
        <v>-1492</v>
      </c>
    </row>
    <row r="58" spans="1:8" s="7" customFormat="1" x14ac:dyDescent="0.3">
      <c r="A58" s="7" t="s">
        <v>156</v>
      </c>
      <c r="B58" s="7" t="s">
        <v>159</v>
      </c>
      <c r="C58" s="8">
        <v>-1492</v>
      </c>
      <c r="D58" s="9"/>
      <c r="E58" s="8">
        <v>-1479</v>
      </c>
    </row>
    <row r="59" spans="1:8" s="7" customFormat="1" x14ac:dyDescent="0.3">
      <c r="A59" s="7" t="s">
        <v>157</v>
      </c>
      <c r="B59" s="7" t="s">
        <v>159</v>
      </c>
      <c r="C59" s="8">
        <v>-1479</v>
      </c>
      <c r="D59" s="9"/>
      <c r="E59" s="8">
        <v>-1457</v>
      </c>
    </row>
    <row r="60" spans="1:8" s="7" customFormat="1" x14ac:dyDescent="0.3">
      <c r="A60" s="7" t="s">
        <v>158</v>
      </c>
      <c r="B60" s="7" t="s">
        <v>159</v>
      </c>
      <c r="C60" s="8">
        <v>-1479</v>
      </c>
      <c r="D60" s="9"/>
      <c r="E60" s="8">
        <v>-1415</v>
      </c>
    </row>
    <row r="61" spans="1:8" x14ac:dyDescent="0.3">
      <c r="A61" t="s">
        <v>26</v>
      </c>
      <c r="B61" t="s">
        <v>27</v>
      </c>
      <c r="C61" s="2">
        <v>-1476</v>
      </c>
      <c r="E61" s="2">
        <v>-1437</v>
      </c>
    </row>
    <row r="62" spans="1:8" x14ac:dyDescent="0.3">
      <c r="A62" t="s">
        <v>81</v>
      </c>
      <c r="C62" s="2">
        <v>-1436</v>
      </c>
      <c r="E62" s="2">
        <v>-1409</v>
      </c>
    </row>
    <row r="63" spans="1:8" x14ac:dyDescent="0.3">
      <c r="A63" t="s">
        <v>82</v>
      </c>
      <c r="C63" s="2">
        <v>-1408</v>
      </c>
      <c r="E63" s="2">
        <v>-1369</v>
      </c>
    </row>
    <row r="64" spans="1:8" x14ac:dyDescent="0.3">
      <c r="A64" t="s">
        <v>84</v>
      </c>
      <c r="C64" s="2">
        <v>-1368</v>
      </c>
      <c r="E64" s="2">
        <v>-1289</v>
      </c>
    </row>
    <row r="65" spans="1:5" x14ac:dyDescent="0.3">
      <c r="A65" t="s">
        <v>85</v>
      </c>
      <c r="C65" s="2">
        <v>-1288</v>
      </c>
    </row>
    <row r="66" spans="1:5" x14ac:dyDescent="0.3">
      <c r="A66" t="s">
        <v>86</v>
      </c>
      <c r="C66" s="2">
        <v>-1288</v>
      </c>
      <c r="E66" s="2">
        <v>-1249</v>
      </c>
    </row>
    <row r="67" spans="1:5" x14ac:dyDescent="0.3">
      <c r="A67" t="s">
        <v>87</v>
      </c>
      <c r="C67" s="2">
        <v>-1241</v>
      </c>
      <c r="E67" s="2">
        <v>-1202</v>
      </c>
    </row>
    <row r="68" spans="1:5" x14ac:dyDescent="0.3">
      <c r="A68" t="s">
        <v>88</v>
      </c>
      <c r="C68" s="2">
        <v>-1201</v>
      </c>
      <c r="E68" s="2">
        <v>-1199</v>
      </c>
    </row>
    <row r="69" spans="1:5" x14ac:dyDescent="0.3">
      <c r="A69" t="s">
        <v>89</v>
      </c>
      <c r="C69" s="2">
        <v>-1198</v>
      </c>
      <c r="E69" s="2">
        <v>-1176</v>
      </c>
    </row>
    <row r="70" spans="1:5" x14ac:dyDescent="0.3">
      <c r="A70" t="s">
        <v>90</v>
      </c>
      <c r="C70" s="2">
        <v>-1175</v>
      </c>
      <c r="E70" s="2">
        <v>-1154</v>
      </c>
    </row>
    <row r="71" spans="1:5" x14ac:dyDescent="0.3">
      <c r="A71" t="s">
        <v>91</v>
      </c>
      <c r="C71" s="2">
        <v>-1137</v>
      </c>
      <c r="E71" s="2">
        <v>-1132</v>
      </c>
    </row>
    <row r="72" spans="1:5" x14ac:dyDescent="0.3">
      <c r="A72" t="s">
        <v>92</v>
      </c>
      <c r="C72" s="2">
        <v>-1132</v>
      </c>
      <c r="E72" s="2">
        <v>-1126</v>
      </c>
    </row>
    <row r="73" spans="1:5" x14ac:dyDescent="0.3">
      <c r="A73" t="s">
        <v>93</v>
      </c>
      <c r="C73" s="2">
        <v>-1126</v>
      </c>
      <c r="E73" s="2">
        <v>-1117</v>
      </c>
    </row>
    <row r="74" spans="1:5" x14ac:dyDescent="0.3">
      <c r="A74" t="s">
        <v>94</v>
      </c>
      <c r="C74" s="2">
        <v>-1117</v>
      </c>
      <c r="E74" s="2">
        <v>-1110</v>
      </c>
    </row>
    <row r="75" spans="1:5" x14ac:dyDescent="0.3">
      <c r="A75" t="s">
        <v>95</v>
      </c>
      <c r="C75" s="2">
        <v>-1110</v>
      </c>
      <c r="E75" s="2">
        <v>-1091</v>
      </c>
    </row>
    <row r="76" spans="1:5" x14ac:dyDescent="0.3">
      <c r="A76" t="s">
        <v>96</v>
      </c>
      <c r="C76" s="2">
        <v>-1091</v>
      </c>
      <c r="E76" s="2">
        <v>-1052</v>
      </c>
    </row>
    <row r="77" spans="1:5" x14ac:dyDescent="0.3">
      <c r="A77" t="s">
        <v>97</v>
      </c>
      <c r="C77" s="2">
        <v>-1052</v>
      </c>
      <c r="E77" s="2">
        <v>-1042</v>
      </c>
    </row>
    <row r="79" spans="1:5" x14ac:dyDescent="0.3">
      <c r="A79" t="s">
        <v>98</v>
      </c>
      <c r="C79" s="2">
        <v>-1080</v>
      </c>
      <c r="E79" s="2">
        <v>-1040</v>
      </c>
    </row>
    <row r="80" spans="1:5" x14ac:dyDescent="0.3">
      <c r="A80" t="s">
        <v>28</v>
      </c>
      <c r="C80" s="2">
        <f>2854+Constants!B1</f>
        <v>-1070</v>
      </c>
      <c r="E80" s="2">
        <v>-1001</v>
      </c>
    </row>
    <row r="81" spans="1:5" x14ac:dyDescent="0.3">
      <c r="A81" t="s">
        <v>99</v>
      </c>
      <c r="C81" s="2">
        <f>C80+30</f>
        <v>-1040</v>
      </c>
      <c r="E81" s="2">
        <f>E80</f>
        <v>-1001</v>
      </c>
    </row>
    <row r="82" spans="1:5" x14ac:dyDescent="0.3">
      <c r="A82" t="s">
        <v>100</v>
      </c>
      <c r="C82" s="2">
        <f>E81</f>
        <v>-1001</v>
      </c>
      <c r="E82" s="2">
        <v>-961</v>
      </c>
    </row>
    <row r="84" spans="1:5" x14ac:dyDescent="0.3">
      <c r="A84" t="s">
        <v>101</v>
      </c>
      <c r="C84" s="2">
        <f>C82</f>
        <v>-1001</v>
      </c>
      <c r="E84" s="2">
        <f>E85</f>
        <v>-944</v>
      </c>
    </row>
    <row r="85" spans="1:5" x14ac:dyDescent="0.3">
      <c r="A85" t="s">
        <v>102</v>
      </c>
      <c r="B85" t="s">
        <v>103</v>
      </c>
      <c r="C85" s="2">
        <v>-960</v>
      </c>
      <c r="E85" s="2">
        <v>-944</v>
      </c>
    </row>
    <row r="86" spans="1:5" x14ac:dyDescent="0.3">
      <c r="A86" t="s">
        <v>104</v>
      </c>
      <c r="B86" t="s">
        <v>105</v>
      </c>
      <c r="C86" s="2">
        <v>-960</v>
      </c>
      <c r="E86" s="2">
        <v>-939</v>
      </c>
    </row>
    <row r="87" spans="1:5" x14ac:dyDescent="0.3">
      <c r="A87" t="s">
        <v>106</v>
      </c>
      <c r="B87" t="s">
        <v>103</v>
      </c>
      <c r="C87" s="2">
        <v>-943</v>
      </c>
      <c r="E87" s="2">
        <v>-941</v>
      </c>
    </row>
    <row r="88" spans="1:5" x14ac:dyDescent="0.3">
      <c r="A88" t="s">
        <v>107</v>
      </c>
      <c r="B88" t="s">
        <v>103</v>
      </c>
      <c r="C88" s="2">
        <v>-940</v>
      </c>
      <c r="E88" s="2">
        <v>-900</v>
      </c>
    </row>
    <row r="89" spans="1:5" x14ac:dyDescent="0.3">
      <c r="A89" t="s">
        <v>108</v>
      </c>
      <c r="B89" t="s">
        <v>105</v>
      </c>
      <c r="C89" s="2">
        <v>-939</v>
      </c>
      <c r="E89" s="2">
        <v>-938</v>
      </c>
    </row>
    <row r="90" spans="1:5" x14ac:dyDescent="0.3">
      <c r="A90" t="s">
        <v>109</v>
      </c>
      <c r="B90" t="s">
        <v>105</v>
      </c>
      <c r="C90" s="2">
        <v>-938</v>
      </c>
      <c r="E90" s="2">
        <v>-915</v>
      </c>
    </row>
    <row r="91" spans="1:5" x14ac:dyDescent="0.3">
      <c r="A91" t="s">
        <v>110</v>
      </c>
      <c r="B91" t="s">
        <v>105</v>
      </c>
      <c r="C91" s="2">
        <v>-915</v>
      </c>
      <c r="E91" s="2">
        <v>-914</v>
      </c>
    </row>
    <row r="92" spans="1:5" x14ac:dyDescent="0.3">
      <c r="A92" t="s">
        <v>111</v>
      </c>
      <c r="B92" t="s">
        <v>105</v>
      </c>
      <c r="C92" s="2">
        <v>-914</v>
      </c>
      <c r="E92" s="2">
        <v>-914</v>
      </c>
    </row>
    <row r="93" spans="1:5" x14ac:dyDescent="0.3">
      <c r="A93" t="s">
        <v>112</v>
      </c>
      <c r="B93" t="s">
        <v>105</v>
      </c>
      <c r="C93" s="2">
        <v>-914</v>
      </c>
      <c r="E93" s="2">
        <v>-903</v>
      </c>
    </row>
    <row r="94" spans="1:5" x14ac:dyDescent="0.3">
      <c r="A94" t="s">
        <v>113</v>
      </c>
      <c r="B94" t="s">
        <v>105</v>
      </c>
      <c r="C94" s="2">
        <v>-903</v>
      </c>
      <c r="E94" s="2">
        <v>-882</v>
      </c>
    </row>
    <row r="95" spans="1:5" x14ac:dyDescent="0.3">
      <c r="A95" t="s">
        <v>114</v>
      </c>
      <c r="B95" t="s">
        <v>103</v>
      </c>
      <c r="C95" s="2">
        <v>-899</v>
      </c>
      <c r="E95" s="2">
        <v>-875</v>
      </c>
    </row>
    <row r="96" spans="1:5" x14ac:dyDescent="0.3">
      <c r="A96" t="s">
        <v>160</v>
      </c>
      <c r="B96" t="s">
        <v>161</v>
      </c>
      <c r="C96" s="2">
        <v>-883</v>
      </c>
      <c r="E96" s="2">
        <v>-859</v>
      </c>
    </row>
    <row r="97" spans="1:5" x14ac:dyDescent="0.3">
      <c r="A97" t="s">
        <v>115</v>
      </c>
      <c r="B97" t="s">
        <v>105</v>
      </c>
      <c r="C97" s="2">
        <v>-882</v>
      </c>
      <c r="E97" s="2">
        <v>-881</v>
      </c>
    </row>
    <row r="98" spans="1:5" x14ac:dyDescent="0.3">
      <c r="A98" t="s">
        <v>116</v>
      </c>
      <c r="B98" t="s">
        <v>105</v>
      </c>
      <c r="C98" s="2">
        <v>-881</v>
      </c>
      <c r="E98" s="2">
        <v>-870</v>
      </c>
    </row>
    <row r="99" spans="1:5" x14ac:dyDescent="0.3">
      <c r="A99" t="s">
        <v>117</v>
      </c>
      <c r="B99" t="s">
        <v>103</v>
      </c>
      <c r="C99" s="2">
        <v>-877</v>
      </c>
      <c r="E99" s="2">
        <v>-870</v>
      </c>
    </row>
    <row r="100" spans="1:5" x14ac:dyDescent="0.3">
      <c r="A100" t="s">
        <v>118</v>
      </c>
      <c r="B100" t="s">
        <v>103</v>
      </c>
      <c r="C100" s="2">
        <v>-870</v>
      </c>
      <c r="E100" s="2">
        <v>-870</v>
      </c>
    </row>
    <row r="101" spans="1:5" x14ac:dyDescent="0.3">
      <c r="A101" t="s">
        <v>119</v>
      </c>
      <c r="B101" t="s">
        <v>103</v>
      </c>
      <c r="C101" s="2">
        <v>-869</v>
      </c>
      <c r="E101" s="2">
        <v>-864</v>
      </c>
    </row>
    <row r="102" spans="1:5" x14ac:dyDescent="0.3">
      <c r="A102" t="s">
        <v>122</v>
      </c>
      <c r="B102" t="s">
        <v>105</v>
      </c>
      <c r="C102" s="2">
        <v>-869</v>
      </c>
      <c r="E102" s="2">
        <v>-842</v>
      </c>
    </row>
    <row r="103" spans="1:5" x14ac:dyDescent="0.3">
      <c r="A103" t="s">
        <v>123</v>
      </c>
      <c r="B103" t="s">
        <v>103</v>
      </c>
      <c r="C103" s="2">
        <v>-863</v>
      </c>
      <c r="E103" s="2">
        <v>-825</v>
      </c>
    </row>
    <row r="104" spans="1:5" x14ac:dyDescent="0.3">
      <c r="A104" t="s">
        <v>164</v>
      </c>
      <c r="B104" t="s">
        <v>161</v>
      </c>
      <c r="C104" s="2">
        <v>-858</v>
      </c>
      <c r="E104" s="2">
        <v>-824</v>
      </c>
    </row>
    <row r="105" spans="1:5" x14ac:dyDescent="0.3">
      <c r="A105" t="s">
        <v>124</v>
      </c>
      <c r="B105" t="s">
        <v>105</v>
      </c>
      <c r="C105" s="2">
        <v>-842</v>
      </c>
      <c r="E105" s="2">
        <v>-826</v>
      </c>
    </row>
    <row r="106" spans="1:5" x14ac:dyDescent="0.3">
      <c r="A106" t="s">
        <v>123</v>
      </c>
      <c r="B106" t="s">
        <v>105</v>
      </c>
      <c r="C106" s="2">
        <v>-825</v>
      </c>
      <c r="E106" s="2">
        <v>-812</v>
      </c>
    </row>
    <row r="107" spans="1:5" x14ac:dyDescent="0.3">
      <c r="A107" t="s">
        <v>125</v>
      </c>
      <c r="B107" t="s">
        <v>103</v>
      </c>
      <c r="C107" s="2">
        <v>-824</v>
      </c>
      <c r="E107" s="2">
        <v>-796</v>
      </c>
    </row>
    <row r="108" spans="1:5" x14ac:dyDescent="0.3">
      <c r="A108" t="s">
        <v>126</v>
      </c>
      <c r="B108" t="s">
        <v>105</v>
      </c>
      <c r="C108" s="2">
        <v>-812</v>
      </c>
      <c r="E108" s="2">
        <v>-772</v>
      </c>
    </row>
    <row r="109" spans="1:5" x14ac:dyDescent="0.3">
      <c r="A109" t="s">
        <v>121</v>
      </c>
      <c r="C109" s="2">
        <v>-826</v>
      </c>
      <c r="E109" s="2">
        <v>-759</v>
      </c>
    </row>
    <row r="110" spans="1:5" x14ac:dyDescent="0.3">
      <c r="A110" t="s">
        <v>127</v>
      </c>
      <c r="B110" t="s">
        <v>103</v>
      </c>
      <c r="C110" s="2">
        <v>-810</v>
      </c>
      <c r="E110" s="2">
        <f>E109</f>
        <v>-759</v>
      </c>
    </row>
    <row r="111" spans="1:5" x14ac:dyDescent="0.3">
      <c r="A111" t="s">
        <v>128</v>
      </c>
      <c r="B111" t="s">
        <v>105</v>
      </c>
      <c r="C111" s="2">
        <v>-772</v>
      </c>
      <c r="E111" s="2">
        <v>-771</v>
      </c>
    </row>
    <row r="112" spans="1:5" x14ac:dyDescent="0.3">
      <c r="A112" t="s">
        <v>129</v>
      </c>
      <c r="B112" t="s">
        <v>105</v>
      </c>
      <c r="C112" s="2">
        <v>-771</v>
      </c>
      <c r="E112" s="2">
        <v>-771</v>
      </c>
    </row>
    <row r="113" spans="1:5" x14ac:dyDescent="0.3">
      <c r="A113" t="s">
        <v>130</v>
      </c>
      <c r="B113" t="s">
        <v>105</v>
      </c>
      <c r="C113" s="2">
        <v>-770</v>
      </c>
      <c r="E113" s="2">
        <v>-761</v>
      </c>
    </row>
    <row r="114" spans="1:5" x14ac:dyDescent="0.3">
      <c r="A114" t="s">
        <v>131</v>
      </c>
      <c r="B114" t="s">
        <v>105</v>
      </c>
      <c r="C114" s="2">
        <v>-760</v>
      </c>
      <c r="E114" s="2">
        <v>-759</v>
      </c>
    </row>
    <row r="115" spans="1:5" x14ac:dyDescent="0.3">
      <c r="A115" t="s">
        <v>132</v>
      </c>
      <c r="C115" s="2">
        <v>-808</v>
      </c>
      <c r="E115" s="2">
        <v>-743</v>
      </c>
    </row>
    <row r="116" spans="1:5" x14ac:dyDescent="0.3">
      <c r="A116" t="s">
        <v>133</v>
      </c>
      <c r="B116" t="s">
        <v>103</v>
      </c>
      <c r="C116" s="2">
        <v>-783</v>
      </c>
      <c r="E116" s="2">
        <v>-758</v>
      </c>
    </row>
    <row r="117" spans="1:5" x14ac:dyDescent="0.3">
      <c r="A117" t="s">
        <v>134</v>
      </c>
      <c r="B117" t="s">
        <v>103</v>
      </c>
      <c r="C117" s="2">
        <v>-758</v>
      </c>
      <c r="E117" s="2">
        <v>-743</v>
      </c>
    </row>
    <row r="118" spans="1:5" x14ac:dyDescent="0.3">
      <c r="A118" t="s">
        <v>135</v>
      </c>
      <c r="C118" s="2">
        <v>-762</v>
      </c>
      <c r="E118" s="2">
        <v>-727</v>
      </c>
    </row>
    <row r="119" spans="1:5" s="7" customFormat="1" x14ac:dyDescent="0.3">
      <c r="A119" s="7" t="s">
        <v>163</v>
      </c>
      <c r="B119" s="7" t="s">
        <v>161</v>
      </c>
      <c r="C119" s="8">
        <v>-744</v>
      </c>
      <c r="D119" s="9"/>
      <c r="E119" s="8">
        <v>-727</v>
      </c>
    </row>
    <row r="120" spans="1:5" x14ac:dyDescent="0.3">
      <c r="A120" t="s">
        <v>136</v>
      </c>
      <c r="B120" t="s">
        <v>103</v>
      </c>
      <c r="C120" s="2">
        <v>-742</v>
      </c>
      <c r="E120" s="2">
        <f>E118</f>
        <v>-727</v>
      </c>
    </row>
    <row r="121" spans="1:5" s="7" customFormat="1" x14ac:dyDescent="0.3">
      <c r="A121" s="7" t="s">
        <v>168</v>
      </c>
      <c r="B121" s="7" t="s">
        <v>169</v>
      </c>
      <c r="C121" s="8"/>
      <c r="D121" s="9"/>
      <c r="E121" s="8"/>
    </row>
    <row r="122" spans="1:5" x14ac:dyDescent="0.3">
      <c r="A122" t="s">
        <v>137</v>
      </c>
      <c r="B122" t="s">
        <v>105</v>
      </c>
      <c r="C122" s="2">
        <v>-738</v>
      </c>
      <c r="E122" s="2">
        <v>-721</v>
      </c>
    </row>
    <row r="123" spans="1:5" x14ac:dyDescent="0.3">
      <c r="A123" t="s">
        <v>138</v>
      </c>
      <c r="C123" s="2">
        <v>-751</v>
      </c>
      <c r="E123" s="2">
        <v>-698</v>
      </c>
    </row>
    <row r="124" spans="1:5" s="7" customFormat="1" x14ac:dyDescent="0.3">
      <c r="A124" s="7" t="s">
        <v>162</v>
      </c>
      <c r="B124" s="7" t="s">
        <v>161</v>
      </c>
      <c r="C124" s="8">
        <v>-727</v>
      </c>
      <c r="D124" s="9"/>
      <c r="E124" s="8">
        <v>-722</v>
      </c>
    </row>
    <row r="125" spans="1:5" x14ac:dyDescent="0.3">
      <c r="A125" t="s">
        <v>139</v>
      </c>
      <c r="B125" t="s">
        <v>103</v>
      </c>
      <c r="C125" s="2">
        <v>-726</v>
      </c>
      <c r="E125" s="2">
        <f>E123</f>
        <v>-698</v>
      </c>
    </row>
    <row r="126" spans="1:5" x14ac:dyDescent="0.3">
      <c r="A126" t="s">
        <v>173</v>
      </c>
      <c r="B126" t="s">
        <v>172</v>
      </c>
      <c r="C126" s="2">
        <v>-722</v>
      </c>
      <c r="E126" s="2">
        <v>-703</v>
      </c>
    </row>
    <row r="127" spans="1:5" s="7" customFormat="1" x14ac:dyDescent="0.3">
      <c r="A127" s="7" t="s">
        <v>165</v>
      </c>
      <c r="B127" s="7" t="s">
        <v>161</v>
      </c>
      <c r="C127" s="8">
        <v>-721</v>
      </c>
      <c r="D127" s="9"/>
      <c r="E127" s="8">
        <v>-705</v>
      </c>
    </row>
    <row r="128" spans="1:5" x14ac:dyDescent="0.3">
      <c r="A128" t="s">
        <v>140</v>
      </c>
      <c r="C128" s="2">
        <v>-709</v>
      </c>
      <c r="E128" s="2">
        <v>-643</v>
      </c>
    </row>
    <row r="129" spans="1:8" x14ac:dyDescent="0.3">
      <c r="A129" t="s">
        <v>166</v>
      </c>
      <c r="B129" t="s">
        <v>161</v>
      </c>
      <c r="C129">
        <v>-704</v>
      </c>
      <c r="D129"/>
      <c r="E129">
        <v>-681</v>
      </c>
    </row>
    <row r="130" spans="1:8" s="7" customFormat="1" x14ac:dyDescent="0.3">
      <c r="A130" s="7" t="s">
        <v>167</v>
      </c>
      <c r="B130" s="7" t="s">
        <v>161</v>
      </c>
      <c r="C130" s="8">
        <v>-680</v>
      </c>
      <c r="D130" s="9"/>
      <c r="E130" s="8">
        <v>-669</v>
      </c>
    </row>
    <row r="131" spans="1:8" x14ac:dyDescent="0.3">
      <c r="A131" t="s">
        <v>141</v>
      </c>
      <c r="B131" t="s">
        <v>103</v>
      </c>
      <c r="C131" s="2">
        <v>-697</v>
      </c>
      <c r="E131" s="2">
        <f>E128</f>
        <v>-643</v>
      </c>
    </row>
    <row r="132" spans="1:8" s="7" customFormat="1" x14ac:dyDescent="0.3">
      <c r="A132" s="7" t="s">
        <v>170</v>
      </c>
      <c r="B132" s="7" t="s">
        <v>161</v>
      </c>
      <c r="C132" s="8">
        <v>-668</v>
      </c>
      <c r="D132" s="9"/>
      <c r="E132" s="8">
        <v>-627</v>
      </c>
    </row>
    <row r="133" spans="1:8" x14ac:dyDescent="0.3">
      <c r="A133" t="s">
        <v>142</v>
      </c>
      <c r="C133" s="2">
        <v>-664</v>
      </c>
      <c r="E133" s="2">
        <v>-641</v>
      </c>
    </row>
    <row r="134" spans="1:8" x14ac:dyDescent="0.3">
      <c r="A134" t="s">
        <v>143</v>
      </c>
      <c r="B134" t="s">
        <v>103</v>
      </c>
      <c r="C134" s="2">
        <v>-642</v>
      </c>
      <c r="E134" s="2">
        <f>E133</f>
        <v>-641</v>
      </c>
    </row>
    <row r="135" spans="1:8" x14ac:dyDescent="0.3">
      <c r="A135" t="s">
        <v>144</v>
      </c>
      <c r="C135" s="2">
        <v>-648</v>
      </c>
      <c r="E135" s="2">
        <v>-610</v>
      </c>
    </row>
    <row r="136" spans="1:8" x14ac:dyDescent="0.3">
      <c r="A136" t="s">
        <v>145</v>
      </c>
      <c r="B136" t="s">
        <v>103</v>
      </c>
      <c r="C136" s="2">
        <v>-640</v>
      </c>
      <c r="E136" s="2">
        <f>E135</f>
        <v>-610</v>
      </c>
    </row>
    <row r="137" spans="1:8" x14ac:dyDescent="0.3">
      <c r="A137" t="s">
        <v>120</v>
      </c>
      <c r="C137" s="2">
        <v>-632</v>
      </c>
      <c r="E137" s="2">
        <v>-609</v>
      </c>
    </row>
    <row r="138" spans="1:8" s="7" customFormat="1" x14ac:dyDescent="0.3">
      <c r="A138" s="7" t="s">
        <v>171</v>
      </c>
      <c r="B138" s="7" t="s">
        <v>172</v>
      </c>
      <c r="C138" s="8">
        <v>-626</v>
      </c>
      <c r="D138" s="9"/>
      <c r="E138" s="8">
        <v>-605</v>
      </c>
    </row>
    <row r="139" spans="1:8" x14ac:dyDescent="0.3">
      <c r="A139" t="s">
        <v>146</v>
      </c>
      <c r="C139" s="2">
        <v>-633</v>
      </c>
      <c r="E139" s="2">
        <v>-598</v>
      </c>
    </row>
    <row r="140" spans="1:8" x14ac:dyDescent="0.3">
      <c r="A140" t="s">
        <v>124</v>
      </c>
      <c r="B140" t="s">
        <v>103</v>
      </c>
      <c r="C140" s="2">
        <v>-609</v>
      </c>
      <c r="E140" s="2">
        <v>-609</v>
      </c>
    </row>
    <row r="141" spans="1:8" x14ac:dyDescent="0.3">
      <c r="A141" t="s">
        <v>147</v>
      </c>
      <c r="B141" t="s">
        <v>103</v>
      </c>
      <c r="C141" s="2">
        <v>-608</v>
      </c>
      <c r="E141" s="2">
        <f>E139</f>
        <v>-598</v>
      </c>
    </row>
    <row r="142" spans="1:8" x14ac:dyDescent="0.3">
      <c r="A142" t="s">
        <v>148</v>
      </c>
      <c r="C142" s="2">
        <v>-606</v>
      </c>
      <c r="E142" s="2">
        <v>-597</v>
      </c>
      <c r="H142" t="s">
        <v>35</v>
      </c>
    </row>
    <row r="143" spans="1:8" x14ac:dyDescent="0.3">
      <c r="A143" t="s">
        <v>174</v>
      </c>
      <c r="B143" t="s">
        <v>172</v>
      </c>
      <c r="C143" s="2">
        <v>-605</v>
      </c>
      <c r="D143" s="1">
        <f>43+1</f>
        <v>44</v>
      </c>
      <c r="E143" s="2">
        <f>C143+D143</f>
        <v>-561</v>
      </c>
    </row>
    <row r="144" spans="1:8" x14ac:dyDescent="0.3">
      <c r="A144" t="s">
        <v>150</v>
      </c>
      <c r="B144" t="s">
        <v>103</v>
      </c>
      <c r="C144" s="2" t="s">
        <v>35</v>
      </c>
      <c r="E144" s="2">
        <f>E142</f>
        <v>-597</v>
      </c>
    </row>
    <row r="145" spans="1:7" x14ac:dyDescent="0.3">
      <c r="A145" t="s">
        <v>151</v>
      </c>
      <c r="C145" s="2">
        <v>-618</v>
      </c>
      <c r="E145" s="2">
        <v>-587</v>
      </c>
    </row>
    <row r="146" spans="1:7" x14ac:dyDescent="0.3">
      <c r="A146" t="s">
        <v>152</v>
      </c>
      <c r="B146" t="s">
        <v>103</v>
      </c>
      <c r="C146" s="2">
        <v>-597</v>
      </c>
      <c r="E146" s="2">
        <f>E145</f>
        <v>-587</v>
      </c>
    </row>
    <row r="147" spans="1:7" x14ac:dyDescent="0.3">
      <c r="A147" t="s">
        <v>175</v>
      </c>
      <c r="B147" t="s">
        <v>172</v>
      </c>
      <c r="C147" s="2">
        <v>-561</v>
      </c>
      <c r="E147" s="2">
        <v>-559</v>
      </c>
    </row>
    <row r="148" spans="1:7" s="7" customFormat="1" x14ac:dyDescent="0.3">
      <c r="A148" s="7" t="s">
        <v>176</v>
      </c>
      <c r="B148" s="7" t="s">
        <v>172</v>
      </c>
      <c r="C148" s="8">
        <v>-559</v>
      </c>
      <c r="D148" s="9"/>
      <c r="E148" s="8">
        <v>-556</v>
      </c>
    </row>
    <row r="149" spans="1:7" s="7" customFormat="1" x14ac:dyDescent="0.3">
      <c r="A149" s="7" t="s">
        <v>177</v>
      </c>
      <c r="B149" s="7" t="s">
        <v>172</v>
      </c>
      <c r="C149" s="8">
        <v>-556</v>
      </c>
      <c r="D149" s="9"/>
      <c r="E149" s="8">
        <v>-539</v>
      </c>
    </row>
    <row r="152" spans="1:7" x14ac:dyDescent="0.3">
      <c r="A152" t="s">
        <v>3</v>
      </c>
      <c r="B152" t="s">
        <v>25</v>
      </c>
      <c r="C152" s="2">
        <v>-356</v>
      </c>
      <c r="D152" s="1">
        <f>E152-C152</f>
        <v>33</v>
      </c>
      <c r="E152" s="2">
        <v>-323</v>
      </c>
      <c r="F152" t="s">
        <v>44</v>
      </c>
      <c r="G152">
        <f>IF(LEN(A152),G15+1,"")</f>
        <v>14</v>
      </c>
    </row>
    <row r="153" spans="1:7" x14ac:dyDescent="0.3">
      <c r="A153" t="s">
        <v>2</v>
      </c>
      <c r="C153" s="2">
        <v>-334</v>
      </c>
      <c r="G153">
        <f t="shared" si="0"/>
        <v>15</v>
      </c>
    </row>
  </sheetData>
  <mergeCells count="2">
    <mergeCell ref="B1:C1"/>
    <mergeCell ref="D1:D2"/>
  </mergeCells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24</v>
      </c>
      <c r="B1">
        <v>-3924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Chronology</vt:lpstr>
      <vt:lpstr>Constants</vt:lpstr>
      <vt:lpstr>Timeline</vt:lpstr>
      <vt:lpstr>Abram_birth</vt:lpstr>
      <vt:lpstr>Adam_birth</vt:lpstr>
      <vt:lpstr>Arpachshad_birth</vt:lpstr>
      <vt:lpstr>BCoffset</vt:lpstr>
      <vt:lpstr>Eber_birth</vt:lpstr>
      <vt:lpstr>Enoch_birth</vt:lpstr>
      <vt:lpstr>Enosh_birth</vt:lpstr>
      <vt:lpstr>Flood</vt:lpstr>
      <vt:lpstr>Isaac_birth</vt:lpstr>
      <vt:lpstr>Jacob_birth</vt:lpstr>
      <vt:lpstr>Joseph_birth</vt:lpstr>
      <vt:lpstr>Kenan_birth</vt:lpstr>
      <vt:lpstr>Lamech_birth</vt:lpstr>
      <vt:lpstr>Mahalalel_birth</vt:lpstr>
      <vt:lpstr>Methuselah_birth</vt:lpstr>
      <vt:lpstr>Nahor_birth</vt:lpstr>
      <vt:lpstr>Noah_birth</vt:lpstr>
      <vt:lpstr>Peleg_birth</vt:lpstr>
      <vt:lpstr>Reu_birth</vt:lpstr>
      <vt:lpstr>Serug_birth</vt:lpstr>
      <vt:lpstr>Shelah_birth</vt:lpstr>
      <vt:lpstr>Shem_birth</vt:lpstr>
      <vt:lpstr>Terah_birth</vt:lpstr>
      <vt:lpstr>Terah_death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2015-09-27T01:38:39Z</dcterms:created>
  <dcterms:modified xsi:type="dcterms:W3CDTF">2016-04-05T19:40:16Z</dcterms:modified>
</cp:coreProperties>
</file>