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lquer\Downloads\"/>
    </mc:Choice>
  </mc:AlternateContent>
  <xr:revisionPtr revIDLastSave="0" documentId="13_ncr:1_{84796361-8787-4867-B516-F33C8E2394F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ger1 (2)" sheetId="2" r:id="rId1"/>
    <sheet name="logger1" sheetId="1" r:id="rId2"/>
  </sheets>
  <definedNames>
    <definedName name="DadosExternos_1" localSheetId="0" hidden="1">'logger1 (2)'!$A$1:$B$31</definedName>
    <definedName name="solver_adj" localSheetId="0" hidden="1">'logger1 (2)'!$J$22,'logger1 (2)'!$J$23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'logger1 (2)'!$J$22</definedName>
    <definedName name="solver_lhs2" localSheetId="0" hidden="1">'logger1 (2)'!$J$23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'logger1 (2)'!$Q$37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6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O8" i="2"/>
  <c r="N8" i="2"/>
  <c r="P8" i="2"/>
  <c r="G25" i="2"/>
  <c r="P36" i="2"/>
  <c r="Q36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Q8" i="2"/>
  <c r="Q3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logger1" description="Conexão com a consulta 'logger1' na pasta de trabalho." type="5" refreshedVersion="8" background="1" saveData="1">
    <dbPr connection="Provider=Microsoft.Mashup.OleDb.1;Data Source=$Workbook$;Location=logger1;Extended Properties=&quot;&quot;" command="SELECT * FROM [logger1]"/>
  </connection>
</connections>
</file>

<file path=xl/sharedStrings.xml><?xml version="1.0" encoding="utf-8"?>
<sst xmlns="http://schemas.openxmlformats.org/spreadsheetml/2006/main" count="179" uniqueCount="178">
  <si>
    <t>0,0.02</t>
  </si>
  <si>
    <t>100,0.03</t>
  </si>
  <si>
    <t>200,0.02</t>
  </si>
  <si>
    <t>301,0.02</t>
  </si>
  <si>
    <t>401,0.03</t>
  </si>
  <si>
    <t>501,0.03</t>
  </si>
  <si>
    <t>603,0.02</t>
  </si>
  <si>
    <t>703,0.03</t>
  </si>
  <si>
    <t>803,0.03</t>
  </si>
  <si>
    <t>904,0.03</t>
  </si>
  <si>
    <t>1004,0.03</t>
  </si>
  <si>
    <t>1105,0.09</t>
  </si>
  <si>
    <t>1206,0.22</t>
  </si>
  <si>
    <t>1306,0.36</t>
  </si>
  <si>
    <t>1406,0.50</t>
  </si>
  <si>
    <t>1508,0.64</t>
  </si>
  <si>
    <t>1608,0.77</t>
  </si>
  <si>
    <t>1709,0.91</t>
  </si>
  <si>
    <t>1809,1.05</t>
  </si>
  <si>
    <t>1910,1.18</t>
  </si>
  <si>
    <t>2011,1.30</t>
  </si>
  <si>
    <t>2111,1.43</t>
  </si>
  <si>
    <t>2211,1.56</t>
  </si>
  <si>
    <t>2312,1.69</t>
  </si>
  <si>
    <t>2413,1.81</t>
  </si>
  <si>
    <t>2513,1.93</t>
  </si>
  <si>
    <t>2614,2.06</t>
  </si>
  <si>
    <t>2714,2.18</t>
  </si>
  <si>
    <t>2816,2.30</t>
  </si>
  <si>
    <t>2916,2.42</t>
  </si>
  <si>
    <t>3016,2.54</t>
  </si>
  <si>
    <t>3117,2.65</t>
  </si>
  <si>
    <t>3218,2.77</t>
  </si>
  <si>
    <t>3318,2.88</t>
  </si>
  <si>
    <t>3419,3.00</t>
  </si>
  <si>
    <t>3519,3.10</t>
  </si>
  <si>
    <t>3620,3.22</t>
  </si>
  <si>
    <t>3721,3.32</t>
  </si>
  <si>
    <t>3821,3.45</t>
  </si>
  <si>
    <t>3921,3.55</t>
  </si>
  <si>
    <t>4023,3.66</t>
  </si>
  <si>
    <t>4123,3.76</t>
  </si>
  <si>
    <t>4224,3.86</t>
  </si>
  <si>
    <t>4324,3.96</t>
  </si>
  <si>
    <t>4425,4.07</t>
  </si>
  <si>
    <t>4526,4.17</t>
  </si>
  <si>
    <t>4626,4.26</t>
  </si>
  <si>
    <t>4726,4.37</t>
  </si>
  <si>
    <t>4828,4.46</t>
  </si>
  <si>
    <t>4928,4.56</t>
  </si>
  <si>
    <t>5028,4.66</t>
  </si>
  <si>
    <t>5129,4.75</t>
  </si>
  <si>
    <t>5230,4.85</t>
  </si>
  <si>
    <t>5330,4.94</t>
  </si>
  <si>
    <t>5431,5.04</t>
  </si>
  <si>
    <t>5531,5.12</t>
  </si>
  <si>
    <t>5633,5.22</t>
  </si>
  <si>
    <t>5733,5.31</t>
  </si>
  <si>
    <t>5833,5.40</t>
  </si>
  <si>
    <t>5934,5.48</t>
  </si>
  <si>
    <t>6035,5.57</t>
  </si>
  <si>
    <t>6135,5.66</t>
  </si>
  <si>
    <t>6236,5.75</t>
  </si>
  <si>
    <t>6336,5.84</t>
  </si>
  <si>
    <t>6437,5.92</t>
  </si>
  <si>
    <t>6538,6.00</t>
  </si>
  <si>
    <t>6638,6.08</t>
  </si>
  <si>
    <t>6738,6.17</t>
  </si>
  <si>
    <t>6840,6.25</t>
  </si>
  <si>
    <t>6940,6.33</t>
  </si>
  <si>
    <t>7041,6.41</t>
  </si>
  <si>
    <t>7141,6.49</t>
  </si>
  <si>
    <t>7241,6.57</t>
  </si>
  <si>
    <t>7343,6.64</t>
  </si>
  <si>
    <t>7443,6.71</t>
  </si>
  <si>
    <t>7543,6.79</t>
  </si>
  <si>
    <t>7644,6.87</t>
  </si>
  <si>
    <t>7745,6.94</t>
  </si>
  <si>
    <t>7845,7.02</t>
  </si>
  <si>
    <t>7946,7.09</t>
  </si>
  <si>
    <t>8046,7.16</t>
  </si>
  <si>
    <t>8147,7.23</t>
  </si>
  <si>
    <t>8248,7.30</t>
  </si>
  <si>
    <t>8348,7.37</t>
  </si>
  <si>
    <t>8449,7.44</t>
  </si>
  <si>
    <t>8550,7.51</t>
  </si>
  <si>
    <t>8650,7.58</t>
  </si>
  <si>
    <t>8751,7.65</t>
  </si>
  <si>
    <t>8851,7.71</t>
  </si>
  <si>
    <t>8952,7.78</t>
  </si>
  <si>
    <t>9053,7.84</t>
  </si>
  <si>
    <t>9153,7.91</t>
  </si>
  <si>
    <t>9253,7.97</t>
  </si>
  <si>
    <t>9355,8.03</t>
  </si>
  <si>
    <t>9455,8.09</t>
  </si>
  <si>
    <t>9555,8.16</t>
  </si>
  <si>
    <t>9656,8.22</t>
  </si>
  <si>
    <t>9757,8.29</t>
  </si>
  <si>
    <t>9858,8.35</t>
  </si>
  <si>
    <t>9958,8.40</t>
  </si>
  <si>
    <t>10058,8.46</t>
  </si>
  <si>
    <t>10160,8.52</t>
  </si>
  <si>
    <t>10260,8.57</t>
  </si>
  <si>
    <t>10360,8.63</t>
  </si>
  <si>
    <t>10462,8.69</t>
  </si>
  <si>
    <t>10562,8.75</t>
  </si>
  <si>
    <t>10662,8.81</t>
  </si>
  <si>
    <t>10763,8.86</t>
  </si>
  <si>
    <t>10864,8.91</t>
  </si>
  <si>
    <t>10964,8.96</t>
  </si>
  <si>
    <t>11065,8.99</t>
  </si>
  <si>
    <t>11166,8.99</t>
  </si>
  <si>
    <t>11267,8.99</t>
  </si>
  <si>
    <t>11367,8.99</t>
  </si>
  <si>
    <t>11467,8.99</t>
  </si>
  <si>
    <t>11569,8.99</t>
  </si>
  <si>
    <t>11669,8.99</t>
  </si>
  <si>
    <t>11769,8.99</t>
  </si>
  <si>
    <t>11871,8.99</t>
  </si>
  <si>
    <t>11971,8.99</t>
  </si>
  <si>
    <t>12071,8.99</t>
  </si>
  <si>
    <t>12172,8.99</t>
  </si>
  <si>
    <t>12273,8.99</t>
  </si>
  <si>
    <t>12374,8.99</t>
  </si>
  <si>
    <t>12474,8.99</t>
  </si>
  <si>
    <t>12575,8.99</t>
  </si>
  <si>
    <t>12676,8.99</t>
  </si>
  <si>
    <t>12776,8.99</t>
  </si>
  <si>
    <t>12876,8.99</t>
  </si>
  <si>
    <t>12978,8.99</t>
  </si>
  <si>
    <t>13078,8.99</t>
  </si>
  <si>
    <t>13178,8.99</t>
  </si>
  <si>
    <t>13280,8.99</t>
  </si>
  <si>
    <t>13380,8.99</t>
  </si>
  <si>
    <t>13480,8.99</t>
  </si>
  <si>
    <t>13581,8.99</t>
  </si>
  <si>
    <t>13682,8.99</t>
  </si>
  <si>
    <t>13783,8.99</t>
  </si>
  <si>
    <t>13883,8.99</t>
  </si>
  <si>
    <t>13984,8.99</t>
  </si>
  <si>
    <t>14085,8.99</t>
  </si>
  <si>
    <t>14185,8.99</t>
  </si>
  <si>
    <t>14285,8.99</t>
  </si>
  <si>
    <t>14387,8.99</t>
  </si>
  <si>
    <t>14487,8.99</t>
  </si>
  <si>
    <t>14587,8.99</t>
  </si>
  <si>
    <t>14689,8.99</t>
  </si>
  <si>
    <t>14789,8.99</t>
  </si>
  <si>
    <t>14889,8.99</t>
  </si>
  <si>
    <t>14990,8.99</t>
  </si>
  <si>
    <t>15091,8.99</t>
  </si>
  <si>
    <t>Column1</t>
  </si>
  <si>
    <t>Column2</t>
  </si>
  <si>
    <t>Column3</t>
  </si>
  <si>
    <t>Column4</t>
  </si>
  <si>
    <t>Função Tensão: V=E.(1-e^(-t/(RC))</t>
  </si>
  <si>
    <t>tau=RC</t>
  </si>
  <si>
    <t>t</t>
  </si>
  <si>
    <t>v</t>
  </si>
  <si>
    <t>função do modelo</t>
  </si>
  <si>
    <t>tau=</t>
  </si>
  <si>
    <t>R=</t>
  </si>
  <si>
    <t>c=</t>
  </si>
  <si>
    <t>E=</t>
  </si>
  <si>
    <t>tempo</t>
  </si>
  <si>
    <t>tensão</t>
  </si>
  <si>
    <t>função erro</t>
  </si>
  <si>
    <t>A=</t>
  </si>
  <si>
    <t>B=</t>
  </si>
  <si>
    <t>Vm=A*(1-exp(-B*x))</t>
  </si>
  <si>
    <t>e=(Vmedido-Vmodelo)^2</t>
  </si>
  <si>
    <t>somatório_função_erro</t>
  </si>
  <si>
    <t>Função de ajuste: V=A.(1-e^(-B.t))</t>
  </si>
  <si>
    <t>tau=1/B</t>
  </si>
  <si>
    <t>5,62volts</t>
  </si>
  <si>
    <t>Tensão da fonte:</t>
  </si>
  <si>
    <t>dados:</t>
  </si>
  <si>
    <t>Parâmetros de ajuste da função: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</si>
</sst>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ont="1" applyFill="1" applyBorder="1"/>
    <xf numFmtId="0" fontId="0" fillId="0" borderId="10" xfId="0" applyFont="1" applyBorder="1"/>
    <xf numFmtId="0" fontId="0" fillId="33" borderId="11" xfId="0" applyFont="1" applyFill="1" applyBorder="1"/>
    <xf numFmtId="0" fontId="0" fillId="0" borderId="11" xfId="0" applyFon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Circuito RC: tensão x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'logger1 (2)'!$C$2:$C$31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35.01</c:v>
                </c:pt>
                <c:pt idx="7">
                  <c:v>40.01</c:v>
                </c:pt>
                <c:pt idx="8">
                  <c:v>45.01</c:v>
                </c:pt>
                <c:pt idx="9">
                  <c:v>50.01</c:v>
                </c:pt>
                <c:pt idx="10">
                  <c:v>55.01</c:v>
                </c:pt>
                <c:pt idx="11">
                  <c:v>60.01</c:v>
                </c:pt>
                <c:pt idx="12">
                  <c:v>65.010000000000005</c:v>
                </c:pt>
                <c:pt idx="13">
                  <c:v>70.010000000000005</c:v>
                </c:pt>
                <c:pt idx="14">
                  <c:v>75.010000000000005</c:v>
                </c:pt>
                <c:pt idx="15">
                  <c:v>80.010000000000005</c:v>
                </c:pt>
                <c:pt idx="16">
                  <c:v>85.01</c:v>
                </c:pt>
                <c:pt idx="17">
                  <c:v>90.01</c:v>
                </c:pt>
                <c:pt idx="18">
                  <c:v>95.02</c:v>
                </c:pt>
                <c:pt idx="19">
                  <c:v>100.02</c:v>
                </c:pt>
                <c:pt idx="20">
                  <c:v>105.02</c:v>
                </c:pt>
                <c:pt idx="21">
                  <c:v>110.02</c:v>
                </c:pt>
                <c:pt idx="22">
                  <c:v>115.02</c:v>
                </c:pt>
                <c:pt idx="23">
                  <c:v>120.02</c:v>
                </c:pt>
                <c:pt idx="24">
                  <c:v>125.02</c:v>
                </c:pt>
                <c:pt idx="25">
                  <c:v>130.02000000000001</c:v>
                </c:pt>
                <c:pt idx="26">
                  <c:v>135.02000000000001</c:v>
                </c:pt>
                <c:pt idx="27">
                  <c:v>140.02000000000001</c:v>
                </c:pt>
                <c:pt idx="28">
                  <c:v>145.03</c:v>
                </c:pt>
                <c:pt idx="29">
                  <c:v>150.03</c:v>
                </c:pt>
              </c:numCache>
            </c:numRef>
          </c:xVal>
          <c:yVal>
            <c:numRef>
              <c:f>'logger1 (2)'!$D$2:$D$31</c:f>
              <c:numCache>
                <c:formatCode>General</c:formatCode>
                <c:ptCount val="30"/>
                <c:pt idx="0">
                  <c:v>0.61</c:v>
                </c:pt>
                <c:pt idx="1">
                  <c:v>1.1600000000000001</c:v>
                </c:pt>
                <c:pt idx="2">
                  <c:v>1.6400000000000001</c:v>
                </c:pt>
                <c:pt idx="3">
                  <c:v>2.08</c:v>
                </c:pt>
                <c:pt idx="4">
                  <c:v>2.46</c:v>
                </c:pt>
                <c:pt idx="5">
                  <c:v>2.81</c:v>
                </c:pt>
                <c:pt idx="6">
                  <c:v>3.12</c:v>
                </c:pt>
                <c:pt idx="7">
                  <c:v>3.41</c:v>
                </c:pt>
                <c:pt idx="8">
                  <c:v>3.66</c:v>
                </c:pt>
                <c:pt idx="9">
                  <c:v>3.88</c:v>
                </c:pt>
                <c:pt idx="10">
                  <c:v>4.09</c:v>
                </c:pt>
                <c:pt idx="11">
                  <c:v>4.2700000000000005</c:v>
                </c:pt>
                <c:pt idx="12">
                  <c:v>4.4400000000000004</c:v>
                </c:pt>
                <c:pt idx="13">
                  <c:v>4.58</c:v>
                </c:pt>
                <c:pt idx="14">
                  <c:v>4.71</c:v>
                </c:pt>
                <c:pt idx="15">
                  <c:v>4.83</c:v>
                </c:pt>
                <c:pt idx="16">
                  <c:v>4.9400000000000004</c:v>
                </c:pt>
                <c:pt idx="17">
                  <c:v>5.04</c:v>
                </c:pt>
                <c:pt idx="18">
                  <c:v>5.12</c:v>
                </c:pt>
                <c:pt idx="19">
                  <c:v>5.2</c:v>
                </c:pt>
                <c:pt idx="20">
                  <c:v>5.23</c:v>
                </c:pt>
                <c:pt idx="21">
                  <c:v>5.23</c:v>
                </c:pt>
                <c:pt idx="22">
                  <c:v>5.23</c:v>
                </c:pt>
                <c:pt idx="23">
                  <c:v>5.23</c:v>
                </c:pt>
                <c:pt idx="24">
                  <c:v>5.23</c:v>
                </c:pt>
                <c:pt idx="25">
                  <c:v>5.23</c:v>
                </c:pt>
                <c:pt idx="26">
                  <c:v>5.23</c:v>
                </c:pt>
                <c:pt idx="27">
                  <c:v>5.23</c:v>
                </c:pt>
                <c:pt idx="28">
                  <c:v>5.23</c:v>
                </c:pt>
                <c:pt idx="29">
                  <c:v>5.23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7-4087-9523-5766A8D9F1F2}"/>
            </c:ext>
          </c:extLst>
        </c:ser>
        <c:ser>
          <c:idx val="1"/>
          <c:order val="1"/>
          <c:tx>
            <c:v>Série2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4D47-4882-BDA2-944203BA2F38}"/>
              </c:ext>
            </c:extLst>
          </c:dPt>
          <c:xVal>
            <c:numRef>
              <c:f>'logger1 (2)'!$N$8:$N$56</c:f>
              <c:numCache>
                <c:formatCode>General</c:formatCode>
                <c:ptCount val="4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35.01</c:v>
                </c:pt>
                <c:pt idx="7">
                  <c:v>40.01</c:v>
                </c:pt>
                <c:pt idx="8">
                  <c:v>45.01</c:v>
                </c:pt>
                <c:pt idx="9">
                  <c:v>50.01</c:v>
                </c:pt>
                <c:pt idx="10">
                  <c:v>55.01</c:v>
                </c:pt>
                <c:pt idx="11">
                  <c:v>60.01</c:v>
                </c:pt>
                <c:pt idx="12">
                  <c:v>65.010000000000005</c:v>
                </c:pt>
                <c:pt idx="13">
                  <c:v>70.010000000000005</c:v>
                </c:pt>
                <c:pt idx="14">
                  <c:v>75.010000000000005</c:v>
                </c:pt>
                <c:pt idx="15">
                  <c:v>80.010000000000005</c:v>
                </c:pt>
                <c:pt idx="16">
                  <c:v>85.01</c:v>
                </c:pt>
                <c:pt idx="17">
                  <c:v>90.01</c:v>
                </c:pt>
                <c:pt idx="18">
                  <c:v>95.02</c:v>
                </c:pt>
                <c:pt idx="19">
                  <c:v>100.02</c:v>
                </c:pt>
                <c:pt idx="20">
                  <c:v>105.02</c:v>
                </c:pt>
                <c:pt idx="21">
                  <c:v>110.02</c:v>
                </c:pt>
                <c:pt idx="22">
                  <c:v>115.02</c:v>
                </c:pt>
                <c:pt idx="23">
                  <c:v>120.02</c:v>
                </c:pt>
                <c:pt idx="24">
                  <c:v>125.02</c:v>
                </c:pt>
                <c:pt idx="25">
                  <c:v>130.02000000000001</c:v>
                </c:pt>
                <c:pt idx="26">
                  <c:v>135.02000000000001</c:v>
                </c:pt>
                <c:pt idx="27">
                  <c:v>140.02000000000001</c:v>
                </c:pt>
                <c:pt idx="28">
                  <c:v>145.03</c:v>
                </c:pt>
              </c:numCache>
            </c:numRef>
          </c:xVal>
          <c:yVal>
            <c:numRef>
              <c:f>'logger1 (2)'!$P$8:$P$56</c:f>
              <c:numCache>
                <c:formatCode>General</c:formatCode>
                <c:ptCount val="49"/>
                <c:pt idx="0">
                  <c:v>0.63436312610508372</c:v>
                </c:pt>
                <c:pt idx="1">
                  <c:v>1.1962797899002497</c:v>
                </c:pt>
                <c:pt idx="2">
                  <c:v>1.6940236278647289</c:v>
                </c:pt>
                <c:pt idx="3">
                  <c:v>2.1349233985857508</c:v>
                </c:pt>
                <c:pt idx="4">
                  <c:v>2.5254708910807189</c:v>
                </c:pt>
                <c:pt idx="5">
                  <c:v>2.871416509615909</c:v>
                </c:pt>
                <c:pt idx="6">
                  <c:v>3.1784303372114606</c:v>
                </c:pt>
                <c:pt idx="7">
                  <c:v>3.4498057293930793</c:v>
                </c:pt>
                <c:pt idx="8">
                  <c:v>3.690189113507905</c:v>
                </c:pt>
                <c:pt idx="9">
                  <c:v>3.9031198840319452</c:v>
                </c:pt>
                <c:pt idx="10">
                  <c:v>4.091733224354603</c:v>
                </c:pt>
                <c:pt idx="11">
                  <c:v>4.2588062690823207</c:v>
                </c:pt>
                <c:pt idx="12">
                  <c:v>4.4067989944475539</c:v>
                </c:pt>
                <c:pt idx="13">
                  <c:v>4.5378904388916466</c:v>
                </c:pt>
                <c:pt idx="14">
                  <c:v>4.6540107871319245</c:v>
                </c:pt>
                <c:pt idx="15">
                  <c:v>4.7568697901173875</c:v>
                </c:pt>
                <c:pt idx="16">
                  <c:v>4.8479819393271972</c:v>
                </c:pt>
                <c:pt idx="17">
                  <c:v>4.9286887660772489</c:v>
                </c:pt>
                <c:pt idx="18">
                  <c:v>5.0003130632674839</c:v>
                </c:pt>
                <c:pt idx="19">
                  <c:v>5.0636231489791239</c:v>
                </c:pt>
                <c:pt idx="20">
                  <c:v>5.1197030040080511</c:v>
                </c:pt>
                <c:pt idx="21">
                  <c:v>5.1693783456967353</c:v>
                </c:pt>
                <c:pt idx="22">
                  <c:v>5.2133805916122178</c:v>
                </c:pt>
                <c:pt idx="23">
                  <c:v>5.2523576289065108</c:v>
                </c:pt>
                <c:pt idx="24">
                  <c:v>5.2868833537787996</c:v>
                </c:pt>
                <c:pt idx="25">
                  <c:v>5.317466121498077</c:v>
                </c:pt>
                <c:pt idx="26">
                  <c:v>5.3445562314039794</c:v>
                </c:pt>
                <c:pt idx="27">
                  <c:v>5.3685525570946488</c:v>
                </c:pt>
                <c:pt idx="28">
                  <c:v>5.3898484007296013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F8-4D07-B9E5-1C6DFAE30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572072"/>
        <c:axId val="699572400"/>
      </c:scatterChart>
      <c:valAx>
        <c:axId val="69957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572400"/>
        <c:crosses val="autoZero"/>
        <c:crossBetween val="midCat"/>
      </c:valAx>
      <c:valAx>
        <c:axId val="6995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572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80962</xdr:rowOff>
    </xdr:from>
    <xdr:to>
      <xdr:col>12</xdr:col>
      <xdr:colOff>123825</xdr:colOff>
      <xdr:row>14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32AC82-983B-F8CD-ECB7-1791CAE7E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gger1" displayName="logger1" ref="A1:D31" tableType="queryTable" totalsRowShown="0">
  <autoFilter ref="A1:D31" xr:uid="{00000000-0009-0000-0100-000001000000}"/>
  <tableColumns count="4">
    <tableColumn id="1" xr3:uid="{00000000-0010-0000-0000-000001000000}" uniqueName="1" name="Column1" queryTableFieldId="1"/>
    <tableColumn id="2" xr3:uid="{00000000-0010-0000-0000-000002000000}" uniqueName="2" name="Column2" queryTableFieldId="2"/>
    <tableColumn id="3" xr3:uid="{00000000-0010-0000-0000-000003000000}" uniqueName="3" name="Column3" queryTableFieldId="3" dataDxfId="0">
      <calculatedColumnFormula>logger1[[#This Row],[Column1]]/100</calculatedColumnFormula>
    </tableColumn>
    <tableColumn id="4" xr3:uid="{00000000-0010-0000-0000-000004000000}" uniqueName="4" name="Column4" queryTableFieldId="4" dataDxfId="1">
      <calculatedColumnFormula>logger1[[#This Row],[Column2]]/100-0.38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8"/>
  <sheetViews>
    <sheetView tabSelected="1" topLeftCell="A13" zoomScale="90" zoomScaleNormal="90" workbookViewId="0">
      <selection activeCell="Q37" sqref="Q37"/>
    </sheetView>
  </sheetViews>
  <sheetFormatPr defaultRowHeight="15" x14ac:dyDescent="0.25"/>
  <cols>
    <col min="1" max="1" width="11.140625" bestFit="1" customWidth="1"/>
    <col min="2" max="2" width="1" customWidth="1"/>
    <col min="3" max="3" width="16" customWidth="1"/>
    <col min="4" max="4" width="13.7109375" customWidth="1"/>
    <col min="6" max="6" width="11.5703125" customWidth="1"/>
    <col min="7" max="7" width="12.28515625" customWidth="1"/>
    <col min="14" max="14" width="13.5703125" customWidth="1"/>
    <col min="15" max="15" width="15" customWidth="1"/>
    <col min="16" max="16" width="24" customWidth="1"/>
    <col min="17" max="17" width="22.85546875" customWidth="1"/>
  </cols>
  <sheetData>
    <row r="1" spans="1:17" x14ac:dyDescent="0.25">
      <c r="A1" t="s">
        <v>151</v>
      </c>
      <c r="B1" t="s">
        <v>152</v>
      </c>
      <c r="C1" t="s">
        <v>153</v>
      </c>
      <c r="D1" t="s">
        <v>154</v>
      </c>
    </row>
    <row r="2" spans="1:17" x14ac:dyDescent="0.25">
      <c r="A2">
        <v>500</v>
      </c>
      <c r="B2">
        <v>99</v>
      </c>
      <c r="C2">
        <f>logger1[[#This Row],[Column1]]/100</f>
        <v>5</v>
      </c>
      <c r="D2">
        <f>logger1[[#This Row],[Column2]]/100-0.38</f>
        <v>0.61</v>
      </c>
    </row>
    <row r="3" spans="1:17" x14ac:dyDescent="0.25">
      <c r="A3">
        <v>1000</v>
      </c>
      <c r="B3">
        <v>154</v>
      </c>
      <c r="C3">
        <f>logger1[[#This Row],[Column1]]/100</f>
        <v>10</v>
      </c>
      <c r="D3">
        <f>logger1[[#This Row],[Column2]]/100-0.38</f>
        <v>1.1600000000000001</v>
      </c>
    </row>
    <row r="4" spans="1:17" x14ac:dyDescent="0.25">
      <c r="A4">
        <v>1500</v>
      </c>
      <c r="B4">
        <v>202</v>
      </c>
      <c r="C4">
        <f>logger1[[#This Row],[Column1]]/100</f>
        <v>15</v>
      </c>
      <c r="D4">
        <f>logger1[[#This Row],[Column2]]/100-0.38</f>
        <v>1.6400000000000001</v>
      </c>
    </row>
    <row r="5" spans="1:17" x14ac:dyDescent="0.25">
      <c r="A5">
        <v>2000</v>
      </c>
      <c r="B5">
        <v>246</v>
      </c>
      <c r="C5">
        <f>logger1[[#This Row],[Column1]]/100</f>
        <v>20</v>
      </c>
      <c r="D5">
        <f>logger1[[#This Row],[Column2]]/100-0.38</f>
        <v>2.08</v>
      </c>
    </row>
    <row r="6" spans="1:17" x14ac:dyDescent="0.25">
      <c r="A6">
        <v>2500</v>
      </c>
      <c r="B6">
        <v>284</v>
      </c>
      <c r="C6">
        <f>logger1[[#This Row],[Column1]]/100</f>
        <v>25</v>
      </c>
      <c r="D6">
        <f>logger1[[#This Row],[Column2]]/100-0.38</f>
        <v>2.46</v>
      </c>
      <c r="N6" t="s">
        <v>164</v>
      </c>
      <c r="O6" t="s">
        <v>165</v>
      </c>
      <c r="P6" t="s">
        <v>159</v>
      </c>
      <c r="Q6" t="s">
        <v>166</v>
      </c>
    </row>
    <row r="7" spans="1:17" x14ac:dyDescent="0.25">
      <c r="A7">
        <v>3000</v>
      </c>
      <c r="B7">
        <v>319</v>
      </c>
      <c r="C7">
        <f>logger1[[#This Row],[Column1]]/100</f>
        <v>30</v>
      </c>
      <c r="D7">
        <f>logger1[[#This Row],[Column2]]/100-0.38</f>
        <v>2.81</v>
      </c>
      <c r="N7" t="s">
        <v>157</v>
      </c>
      <c r="O7" t="s">
        <v>158</v>
      </c>
      <c r="P7" t="s">
        <v>169</v>
      </c>
      <c r="Q7" t="s">
        <v>170</v>
      </c>
    </row>
    <row r="8" spans="1:17" x14ac:dyDescent="0.25">
      <c r="A8">
        <v>3501</v>
      </c>
      <c r="B8">
        <v>350</v>
      </c>
      <c r="C8">
        <f>logger1[[#This Row],[Column1]]/100</f>
        <v>35.01</v>
      </c>
      <c r="D8">
        <f>logger1[[#This Row],[Column2]]/100-0.38</f>
        <v>3.12</v>
      </c>
      <c r="N8" s="3">
        <f>C2</f>
        <v>5</v>
      </c>
      <c r="O8" s="1">
        <f>D2</f>
        <v>0.61</v>
      </c>
      <c r="P8">
        <f>$J$22*(1-EXP(-$J$23*N8))</f>
        <v>0.63436312610508372</v>
      </c>
      <c r="Q8">
        <f>(O8-P8)^2</f>
        <v>5.935619136122124E-4</v>
      </c>
    </row>
    <row r="9" spans="1:17" x14ac:dyDescent="0.25">
      <c r="A9">
        <v>4001</v>
      </c>
      <c r="B9">
        <v>379</v>
      </c>
      <c r="C9">
        <f>logger1[[#This Row],[Column1]]/100</f>
        <v>40.01</v>
      </c>
      <c r="D9">
        <f>logger1[[#This Row],[Column2]]/100-0.38</f>
        <v>3.41</v>
      </c>
      <c r="N9" s="3">
        <f>C3</f>
        <v>10</v>
      </c>
      <c r="O9" s="1">
        <f t="shared" ref="O9:O36" si="0">D3</f>
        <v>1.1600000000000001</v>
      </c>
      <c r="P9">
        <f t="shared" ref="P9:P36" si="1">$J$22*(1-EXP(-$J$23*N9))</f>
        <v>1.1962797899002497</v>
      </c>
      <c r="Q9">
        <f t="shared" ref="Q9:Q36" si="2">(O9-P9)^2</f>
        <v>1.3162231552062531E-3</v>
      </c>
    </row>
    <row r="10" spans="1:17" x14ac:dyDescent="0.25">
      <c r="A10">
        <v>4501</v>
      </c>
      <c r="B10">
        <v>404</v>
      </c>
      <c r="C10">
        <f>logger1[[#This Row],[Column1]]/100</f>
        <v>45.01</v>
      </c>
      <c r="D10">
        <f>logger1[[#This Row],[Column2]]/100-0.38</f>
        <v>3.66</v>
      </c>
      <c r="N10" s="3">
        <f>C4</f>
        <v>15</v>
      </c>
      <c r="O10" s="1">
        <f t="shared" si="0"/>
        <v>1.6400000000000001</v>
      </c>
      <c r="P10">
        <f t="shared" si="1"/>
        <v>1.6940236278647289</v>
      </c>
      <c r="Q10">
        <f t="shared" si="2"/>
        <v>2.9185523676667027E-3</v>
      </c>
    </row>
    <row r="11" spans="1:17" x14ac:dyDescent="0.25">
      <c r="A11">
        <v>5001</v>
      </c>
      <c r="B11">
        <v>426</v>
      </c>
      <c r="C11">
        <f>logger1[[#This Row],[Column1]]/100</f>
        <v>50.01</v>
      </c>
      <c r="D11">
        <f>logger1[[#This Row],[Column2]]/100-0.38</f>
        <v>3.88</v>
      </c>
      <c r="N11" s="3">
        <f t="shared" ref="N11:N36" si="3">C5</f>
        <v>20</v>
      </c>
      <c r="O11" s="1">
        <f t="shared" si="0"/>
        <v>2.08</v>
      </c>
      <c r="P11">
        <f t="shared" si="1"/>
        <v>2.1349233985857508</v>
      </c>
      <c r="Q11">
        <f t="shared" si="2"/>
        <v>3.0165797122092401E-3</v>
      </c>
    </row>
    <row r="12" spans="1:17" x14ac:dyDescent="0.25">
      <c r="A12">
        <v>5501</v>
      </c>
      <c r="B12">
        <v>447</v>
      </c>
      <c r="C12">
        <f>logger1[[#This Row],[Column1]]/100</f>
        <v>55.01</v>
      </c>
      <c r="D12">
        <f>logger1[[#This Row],[Column2]]/100-0.38</f>
        <v>4.09</v>
      </c>
      <c r="N12" s="3">
        <f t="shared" si="3"/>
        <v>25</v>
      </c>
      <c r="O12" s="1">
        <f t="shared" si="0"/>
        <v>2.46</v>
      </c>
      <c r="P12">
        <f t="shared" si="1"/>
        <v>2.5254708910807189</v>
      </c>
      <c r="Q12">
        <f t="shared" si="2"/>
        <v>4.2864375789033581E-3</v>
      </c>
    </row>
    <row r="13" spans="1:17" x14ac:dyDescent="0.25">
      <c r="A13">
        <v>6001</v>
      </c>
      <c r="B13">
        <v>465</v>
      </c>
      <c r="C13">
        <f>logger1[[#This Row],[Column1]]/100</f>
        <v>60.01</v>
      </c>
      <c r="D13">
        <f>logger1[[#This Row],[Column2]]/100-0.38</f>
        <v>4.2700000000000005</v>
      </c>
      <c r="N13" s="3">
        <f t="shared" si="3"/>
        <v>30</v>
      </c>
      <c r="O13" s="1">
        <f t="shared" si="0"/>
        <v>2.81</v>
      </c>
      <c r="P13">
        <f t="shared" si="1"/>
        <v>2.871416509615909</v>
      </c>
      <c r="Q13">
        <f t="shared" si="2"/>
        <v>3.7719876534010356E-3</v>
      </c>
    </row>
    <row r="14" spans="1:17" x14ac:dyDescent="0.25">
      <c r="A14">
        <v>6501</v>
      </c>
      <c r="B14">
        <v>482</v>
      </c>
      <c r="C14">
        <f>logger1[[#This Row],[Column1]]/100</f>
        <v>65.010000000000005</v>
      </c>
      <c r="D14">
        <f>logger1[[#This Row],[Column2]]/100-0.38</f>
        <v>4.4400000000000004</v>
      </c>
      <c r="N14" s="3">
        <f t="shared" si="3"/>
        <v>35.01</v>
      </c>
      <c r="O14" s="1">
        <f t="shared" si="0"/>
        <v>3.12</v>
      </c>
      <c r="P14">
        <f t="shared" si="1"/>
        <v>3.1784303372114606</v>
      </c>
      <c r="Q14">
        <f t="shared" si="2"/>
        <v>3.4141043066449875E-3</v>
      </c>
    </row>
    <row r="15" spans="1:17" x14ac:dyDescent="0.25">
      <c r="A15">
        <v>7001</v>
      </c>
      <c r="B15">
        <v>496</v>
      </c>
      <c r="C15">
        <f>logger1[[#This Row],[Column1]]/100</f>
        <v>70.010000000000005</v>
      </c>
      <c r="D15">
        <f>logger1[[#This Row],[Column2]]/100-0.38</f>
        <v>4.58</v>
      </c>
      <c r="N15" s="3">
        <f t="shared" si="3"/>
        <v>40.01</v>
      </c>
      <c r="O15" s="1">
        <f t="shared" si="0"/>
        <v>3.41</v>
      </c>
      <c r="P15">
        <f t="shared" si="1"/>
        <v>3.4498057293930793</v>
      </c>
      <c r="Q15">
        <f t="shared" si="2"/>
        <v>1.5844960925150444E-3</v>
      </c>
    </row>
    <row r="16" spans="1:17" x14ac:dyDescent="0.25">
      <c r="A16">
        <v>7501</v>
      </c>
      <c r="B16">
        <v>509</v>
      </c>
      <c r="C16">
        <f>logger1[[#This Row],[Column1]]/100</f>
        <v>75.010000000000005</v>
      </c>
      <c r="D16">
        <f>logger1[[#This Row],[Column2]]/100-0.38</f>
        <v>4.71</v>
      </c>
      <c r="F16" t="s">
        <v>175</v>
      </c>
      <c r="N16" s="3">
        <f t="shared" si="3"/>
        <v>45.01</v>
      </c>
      <c r="O16" s="1">
        <f t="shared" si="0"/>
        <v>3.66</v>
      </c>
      <c r="P16">
        <f t="shared" si="1"/>
        <v>3.690189113507905</v>
      </c>
      <c r="Q16">
        <f t="shared" si="2"/>
        <v>9.1138257439316451E-4</v>
      </c>
    </row>
    <row r="17" spans="1:17" x14ac:dyDescent="0.25">
      <c r="A17">
        <v>8001</v>
      </c>
      <c r="B17">
        <v>521</v>
      </c>
      <c r="C17">
        <f>logger1[[#This Row],[Column1]]/100</f>
        <v>80.010000000000005</v>
      </c>
      <c r="D17">
        <f>logger1[[#This Row],[Column2]]/100-0.38</f>
        <v>4.83</v>
      </c>
      <c r="F17" t="s">
        <v>163</v>
      </c>
      <c r="G17" t="s">
        <v>174</v>
      </c>
      <c r="N17" s="3">
        <f t="shared" si="3"/>
        <v>50.01</v>
      </c>
      <c r="O17" s="1">
        <f t="shared" si="0"/>
        <v>3.88</v>
      </c>
      <c r="P17">
        <f t="shared" si="1"/>
        <v>3.9031198840319452</v>
      </c>
      <c r="Q17">
        <f t="shared" si="2"/>
        <v>5.3452903765059993E-4</v>
      </c>
    </row>
    <row r="18" spans="1:17" x14ac:dyDescent="0.25">
      <c r="A18">
        <v>8501</v>
      </c>
      <c r="B18">
        <v>532</v>
      </c>
      <c r="C18">
        <f>logger1[[#This Row],[Column1]]/100</f>
        <v>85.01</v>
      </c>
      <c r="D18">
        <f>logger1[[#This Row],[Column2]]/100-0.38</f>
        <v>4.9400000000000004</v>
      </c>
      <c r="F18" t="s">
        <v>155</v>
      </c>
      <c r="N18" s="3">
        <f t="shared" si="3"/>
        <v>55.01</v>
      </c>
      <c r="O18" s="1">
        <f t="shared" si="0"/>
        <v>4.09</v>
      </c>
      <c r="P18">
        <f t="shared" si="1"/>
        <v>4.091733224354603</v>
      </c>
      <c r="Q18">
        <f t="shared" si="2"/>
        <v>3.0040666633893404E-6</v>
      </c>
    </row>
    <row r="19" spans="1:17" x14ac:dyDescent="0.25">
      <c r="A19">
        <v>9001</v>
      </c>
      <c r="B19">
        <v>542</v>
      </c>
      <c r="C19">
        <f>logger1[[#This Row],[Column1]]/100</f>
        <v>90.01</v>
      </c>
      <c r="D19">
        <f>logger1[[#This Row],[Column2]]/100-0.38</f>
        <v>5.04</v>
      </c>
      <c r="N19" s="3">
        <f t="shared" si="3"/>
        <v>60.01</v>
      </c>
      <c r="O19" s="1">
        <f t="shared" si="0"/>
        <v>4.2700000000000005</v>
      </c>
      <c r="P19">
        <f t="shared" si="1"/>
        <v>4.2588062690823207</v>
      </c>
      <c r="Q19">
        <f t="shared" si="2"/>
        <v>1.2529961185741892E-4</v>
      </c>
    </row>
    <row r="20" spans="1:17" x14ac:dyDescent="0.25">
      <c r="A20">
        <v>9502</v>
      </c>
      <c r="B20">
        <v>550</v>
      </c>
      <c r="C20">
        <f>logger1[[#This Row],[Column1]]/100</f>
        <v>95.02</v>
      </c>
      <c r="D20">
        <f>logger1[[#This Row],[Column2]]/100-0.38</f>
        <v>5.12</v>
      </c>
      <c r="F20" t="s">
        <v>172</v>
      </c>
      <c r="N20" s="3">
        <f t="shared" si="3"/>
        <v>65.010000000000005</v>
      </c>
      <c r="O20" s="1">
        <f t="shared" si="0"/>
        <v>4.4400000000000004</v>
      </c>
      <c r="P20">
        <f t="shared" si="1"/>
        <v>4.4067989944475539</v>
      </c>
      <c r="Q20">
        <f t="shared" si="2"/>
        <v>1.1023067696935859E-3</v>
      </c>
    </row>
    <row r="21" spans="1:17" x14ac:dyDescent="0.25">
      <c r="A21">
        <v>10002</v>
      </c>
      <c r="B21">
        <v>558</v>
      </c>
      <c r="C21">
        <f>logger1[[#This Row],[Column1]]/100</f>
        <v>100.02</v>
      </c>
      <c r="D21">
        <f>logger1[[#This Row],[Column2]]/100-0.38</f>
        <v>5.2</v>
      </c>
      <c r="F21" t="s">
        <v>176</v>
      </c>
      <c r="I21" t="s">
        <v>177</v>
      </c>
      <c r="N21" s="3">
        <f t="shared" si="3"/>
        <v>70.010000000000005</v>
      </c>
      <c r="O21" s="1">
        <f t="shared" si="0"/>
        <v>4.58</v>
      </c>
      <c r="P21">
        <f t="shared" si="1"/>
        <v>4.5378904388916466</v>
      </c>
      <c r="Q21">
        <f t="shared" si="2"/>
        <v>1.7732151367381584E-3</v>
      </c>
    </row>
    <row r="22" spans="1:17" x14ac:dyDescent="0.25">
      <c r="A22">
        <v>10502</v>
      </c>
      <c r="B22">
        <v>561</v>
      </c>
      <c r="C22">
        <f>logger1[[#This Row],[Column1]]/100</f>
        <v>105.02</v>
      </c>
      <c r="D22">
        <f>logger1[[#This Row],[Column2]]/100-0.38</f>
        <v>5.23</v>
      </c>
      <c r="F22" t="s">
        <v>161</v>
      </c>
      <c r="G22">
        <v>10000</v>
      </c>
      <c r="I22" t="s">
        <v>167</v>
      </c>
      <c r="J22">
        <v>5.5546753137554337</v>
      </c>
      <c r="N22" s="3">
        <f t="shared" si="3"/>
        <v>75.010000000000005</v>
      </c>
      <c r="O22" s="1">
        <f t="shared" si="0"/>
        <v>4.71</v>
      </c>
      <c r="P22">
        <f t="shared" si="1"/>
        <v>4.6540107871319245</v>
      </c>
      <c r="Q22">
        <f t="shared" si="2"/>
        <v>3.1347919575866663E-3</v>
      </c>
    </row>
    <row r="23" spans="1:17" x14ac:dyDescent="0.25">
      <c r="A23">
        <v>11002</v>
      </c>
      <c r="B23">
        <v>561</v>
      </c>
      <c r="C23">
        <f>logger1[[#This Row],[Column1]]/100</f>
        <v>110.02</v>
      </c>
      <c r="D23">
        <f>logger1[[#This Row],[Column2]]/100-0.38</f>
        <v>5.23</v>
      </c>
      <c r="F23" t="s">
        <v>162</v>
      </c>
      <c r="G23">
        <v>4.7000000000000002E-3</v>
      </c>
      <c r="I23" t="s">
        <v>168</v>
      </c>
      <c r="J23">
        <v>2.4253598149753513E-2</v>
      </c>
      <c r="N23" s="3">
        <f t="shared" si="3"/>
        <v>80.010000000000005</v>
      </c>
      <c r="O23" s="1">
        <f t="shared" si="0"/>
        <v>4.83</v>
      </c>
      <c r="P23">
        <f t="shared" si="1"/>
        <v>4.7568697901173875</v>
      </c>
      <c r="Q23">
        <f t="shared" si="2"/>
        <v>5.348027597474961E-3</v>
      </c>
    </row>
    <row r="24" spans="1:17" x14ac:dyDescent="0.25">
      <c r="A24">
        <v>11502</v>
      </c>
      <c r="B24">
        <v>561</v>
      </c>
      <c r="C24">
        <f>logger1[[#This Row],[Column1]]/100</f>
        <v>115.02</v>
      </c>
      <c r="D24">
        <f>logger1[[#This Row],[Column2]]/100-0.38</f>
        <v>5.23</v>
      </c>
      <c r="F24" t="s">
        <v>156</v>
      </c>
      <c r="N24" s="3">
        <f t="shared" si="3"/>
        <v>85.01</v>
      </c>
      <c r="O24" s="1">
        <f t="shared" si="0"/>
        <v>4.9400000000000004</v>
      </c>
      <c r="P24">
        <f t="shared" si="1"/>
        <v>4.8479819393271972</v>
      </c>
      <c r="Q24">
        <f t="shared" si="2"/>
        <v>8.4673234899836827E-3</v>
      </c>
    </row>
    <row r="25" spans="1:17" x14ac:dyDescent="0.25">
      <c r="A25">
        <v>12002</v>
      </c>
      <c r="B25">
        <v>561</v>
      </c>
      <c r="C25">
        <f>logger1[[#This Row],[Column1]]/100</f>
        <v>120.02</v>
      </c>
      <c r="D25">
        <f>logger1[[#This Row],[Column2]]/100-0.38</f>
        <v>5.23</v>
      </c>
      <c r="F25" t="s">
        <v>160</v>
      </c>
      <c r="G25">
        <f>G22*G23</f>
        <v>47</v>
      </c>
      <c r="J25" t="s">
        <v>173</v>
      </c>
      <c r="N25" s="3">
        <f t="shared" si="3"/>
        <v>90.01</v>
      </c>
      <c r="O25" s="1">
        <f t="shared" si="0"/>
        <v>5.04</v>
      </c>
      <c r="P25">
        <f t="shared" si="1"/>
        <v>4.9286887660772489</v>
      </c>
      <c r="Q25">
        <f t="shared" si="2"/>
        <v>1.2390190797405417E-2</v>
      </c>
    </row>
    <row r="26" spans="1:17" x14ac:dyDescent="0.25">
      <c r="A26">
        <v>12502</v>
      </c>
      <c r="B26">
        <v>561</v>
      </c>
      <c r="C26">
        <f>logger1[[#This Row],[Column1]]/100</f>
        <v>125.02</v>
      </c>
      <c r="D26">
        <f>logger1[[#This Row],[Column2]]/100-0.38</f>
        <v>5.23</v>
      </c>
      <c r="J26" t="s">
        <v>160</v>
      </c>
      <c r="K26">
        <f>1/J23</f>
        <v>41.2309956578613</v>
      </c>
      <c r="N26" s="3">
        <f t="shared" si="3"/>
        <v>95.02</v>
      </c>
      <c r="O26" s="1">
        <f t="shared" si="0"/>
        <v>5.12</v>
      </c>
      <c r="P26">
        <f t="shared" si="1"/>
        <v>5.0003130632674839</v>
      </c>
      <c r="Q26">
        <f t="shared" si="2"/>
        <v>1.4324962824413331E-2</v>
      </c>
    </row>
    <row r="27" spans="1:17" x14ac:dyDescent="0.25">
      <c r="A27">
        <v>13002</v>
      </c>
      <c r="B27">
        <v>561</v>
      </c>
      <c r="C27">
        <f>logger1[[#This Row],[Column1]]/100</f>
        <v>130.02000000000001</v>
      </c>
      <c r="D27">
        <f>logger1[[#This Row],[Column2]]/100-0.38</f>
        <v>5.23</v>
      </c>
      <c r="N27" s="3">
        <f t="shared" si="3"/>
        <v>100.02</v>
      </c>
      <c r="O27" s="1">
        <f t="shared" si="0"/>
        <v>5.2</v>
      </c>
      <c r="P27">
        <f t="shared" si="1"/>
        <v>5.0636231489791239</v>
      </c>
      <c r="Q27">
        <f t="shared" si="2"/>
        <v>1.8598645494370281E-2</v>
      </c>
    </row>
    <row r="28" spans="1:17" x14ac:dyDescent="0.25">
      <c r="A28">
        <v>13502</v>
      </c>
      <c r="B28">
        <v>561</v>
      </c>
      <c r="C28">
        <f>logger1[[#This Row],[Column1]]/100</f>
        <v>135.02000000000001</v>
      </c>
      <c r="D28">
        <f>logger1[[#This Row],[Column2]]/100-0.38</f>
        <v>5.23</v>
      </c>
      <c r="N28" s="3">
        <f t="shared" si="3"/>
        <v>105.02</v>
      </c>
      <c r="O28" s="1">
        <f t="shared" si="0"/>
        <v>5.23</v>
      </c>
      <c r="P28">
        <f t="shared" si="1"/>
        <v>5.1197030040080511</v>
      </c>
      <c r="Q28">
        <f t="shared" si="2"/>
        <v>1.2165427324848082E-2</v>
      </c>
    </row>
    <row r="29" spans="1:17" x14ac:dyDescent="0.25">
      <c r="A29">
        <v>14002</v>
      </c>
      <c r="B29">
        <v>561</v>
      </c>
      <c r="C29">
        <f>logger1[[#This Row],[Column1]]/100</f>
        <v>140.02000000000001</v>
      </c>
      <c r="D29">
        <f>logger1[[#This Row],[Column2]]/100-0.38</f>
        <v>5.23</v>
      </c>
      <c r="N29" s="3">
        <f t="shared" si="3"/>
        <v>110.02</v>
      </c>
      <c r="O29" s="1">
        <f t="shared" si="0"/>
        <v>5.23</v>
      </c>
      <c r="P29">
        <f t="shared" si="1"/>
        <v>5.1693783456967353</v>
      </c>
      <c r="Q29">
        <f t="shared" si="2"/>
        <v>3.6749849704645872E-3</v>
      </c>
    </row>
    <row r="30" spans="1:17" x14ac:dyDescent="0.25">
      <c r="A30">
        <v>14503</v>
      </c>
      <c r="B30">
        <v>561</v>
      </c>
      <c r="C30">
        <f>logger1[[#This Row],[Column1]]/100</f>
        <v>145.03</v>
      </c>
      <c r="D30">
        <f>logger1[[#This Row],[Column2]]/100-0.38</f>
        <v>5.23</v>
      </c>
      <c r="N30" s="3">
        <f t="shared" si="3"/>
        <v>115.02</v>
      </c>
      <c r="O30" s="1">
        <f t="shared" si="0"/>
        <v>5.23</v>
      </c>
      <c r="P30">
        <f t="shared" si="1"/>
        <v>5.2133805916122178</v>
      </c>
      <c r="Q30">
        <f t="shared" si="2"/>
        <v>2.7620473515990002E-4</v>
      </c>
    </row>
    <row r="31" spans="1:17" x14ac:dyDescent="0.25">
      <c r="A31">
        <v>15003</v>
      </c>
      <c r="B31">
        <v>561</v>
      </c>
      <c r="C31">
        <f>logger1[[#This Row],[Column1]]/100</f>
        <v>150.03</v>
      </c>
      <c r="D31">
        <f>logger1[[#This Row],[Column2]]/100-0.38</f>
        <v>5.23</v>
      </c>
      <c r="N31" s="3">
        <f t="shared" si="3"/>
        <v>120.02</v>
      </c>
      <c r="O31" s="1">
        <f t="shared" si="0"/>
        <v>5.23</v>
      </c>
      <c r="P31">
        <f t="shared" si="1"/>
        <v>5.2523576289065108</v>
      </c>
      <c r="Q31">
        <f t="shared" si="2"/>
        <v>4.9986357032122874E-4</v>
      </c>
    </row>
    <row r="32" spans="1:17" x14ac:dyDescent="0.25">
      <c r="N32" s="3">
        <f t="shared" si="3"/>
        <v>125.02</v>
      </c>
      <c r="O32" s="1">
        <f t="shared" si="0"/>
        <v>5.23</v>
      </c>
      <c r="P32">
        <f t="shared" si="1"/>
        <v>5.2868833537787996</v>
      </c>
      <c r="Q32">
        <f t="shared" si="2"/>
        <v>3.2357159371240248E-3</v>
      </c>
    </row>
    <row r="33" spans="14:17" x14ac:dyDescent="0.25">
      <c r="N33" s="3">
        <f t="shared" si="3"/>
        <v>130.02000000000001</v>
      </c>
      <c r="O33" s="1">
        <f t="shared" si="0"/>
        <v>5.23</v>
      </c>
      <c r="P33">
        <f t="shared" si="1"/>
        <v>5.317466121498077</v>
      </c>
      <c r="Q33">
        <f t="shared" si="2"/>
        <v>7.650322409916286E-3</v>
      </c>
    </row>
    <row r="34" spans="14:17" x14ac:dyDescent="0.25">
      <c r="N34" s="3">
        <f t="shared" si="3"/>
        <v>135.02000000000001</v>
      </c>
      <c r="O34" s="1">
        <f t="shared" si="0"/>
        <v>5.23</v>
      </c>
      <c r="P34">
        <f t="shared" si="1"/>
        <v>5.3445562314039794</v>
      </c>
      <c r="Q34">
        <f t="shared" si="2"/>
        <v>1.3123130153481977E-2</v>
      </c>
    </row>
    <row r="35" spans="14:17" x14ac:dyDescent="0.25">
      <c r="N35" s="3">
        <f t="shared" si="3"/>
        <v>140.02000000000001</v>
      </c>
      <c r="O35" s="1">
        <f t="shared" si="0"/>
        <v>5.23</v>
      </c>
      <c r="P35">
        <f t="shared" si="1"/>
        <v>5.3685525570946488</v>
      </c>
      <c r="Q35">
        <f t="shared" si="2"/>
        <v>1.9196811077465809E-2</v>
      </c>
    </row>
    <row r="36" spans="14:17" x14ac:dyDescent="0.25">
      <c r="N36" s="3">
        <f t="shared" si="3"/>
        <v>145.03</v>
      </c>
      <c r="O36" s="1">
        <f t="shared" si="0"/>
        <v>5.23</v>
      </c>
      <c r="P36">
        <f t="shared" si="1"/>
        <v>5.3898484007296013</v>
      </c>
      <c r="Q36">
        <f t="shared" si="2"/>
        <v>2.5551511215811049E-2</v>
      </c>
    </row>
    <row r="37" spans="14:17" x14ac:dyDescent="0.25">
      <c r="N37" s="3"/>
      <c r="O37" s="1"/>
      <c r="P37" t="s">
        <v>171</v>
      </c>
      <c r="Q37">
        <f>SUM(Q8:Q36)</f>
        <v>0.17298959353298243</v>
      </c>
    </row>
    <row r="38" spans="14:17" x14ac:dyDescent="0.25">
      <c r="N38" s="3"/>
      <c r="O38" s="1"/>
    </row>
    <row r="39" spans="14:17" x14ac:dyDescent="0.25">
      <c r="N39" s="3"/>
      <c r="O39" s="1"/>
    </row>
    <row r="40" spans="14:17" x14ac:dyDescent="0.25">
      <c r="N40" s="3"/>
      <c r="O40" s="1"/>
    </row>
    <row r="41" spans="14:17" x14ac:dyDescent="0.25">
      <c r="N41" s="3"/>
      <c r="O41" s="1"/>
    </row>
    <row r="42" spans="14:17" x14ac:dyDescent="0.25">
      <c r="N42" s="3"/>
      <c r="O42" s="1"/>
    </row>
    <row r="43" spans="14:17" x14ac:dyDescent="0.25">
      <c r="N43" s="3"/>
      <c r="O43" s="1"/>
    </row>
    <row r="44" spans="14:17" x14ac:dyDescent="0.25">
      <c r="N44" s="3"/>
      <c r="O44" s="1"/>
    </row>
    <row r="45" spans="14:17" x14ac:dyDescent="0.25">
      <c r="N45" s="3"/>
      <c r="O45" s="1"/>
    </row>
    <row r="46" spans="14:17" x14ac:dyDescent="0.25">
      <c r="N46" s="3"/>
      <c r="O46" s="1"/>
    </row>
    <row r="47" spans="14:17" x14ac:dyDescent="0.25">
      <c r="N47" s="3"/>
      <c r="O47" s="1"/>
    </row>
    <row r="48" spans="14:17" x14ac:dyDescent="0.25">
      <c r="N48" s="3"/>
      <c r="O48" s="1"/>
    </row>
    <row r="49" spans="14:15" x14ac:dyDescent="0.25">
      <c r="N49" s="3"/>
      <c r="O49" s="1"/>
    </row>
    <row r="50" spans="14:15" x14ac:dyDescent="0.25">
      <c r="N50" s="3"/>
      <c r="O50" s="1"/>
    </row>
    <row r="51" spans="14:15" x14ac:dyDescent="0.25">
      <c r="N51" s="3"/>
      <c r="O51" s="1"/>
    </row>
    <row r="52" spans="14:15" x14ac:dyDescent="0.25">
      <c r="N52" s="3"/>
      <c r="O52" s="1"/>
    </row>
    <row r="53" spans="14:15" x14ac:dyDescent="0.25">
      <c r="N53" s="3"/>
      <c r="O53" s="1"/>
    </row>
    <row r="54" spans="14:15" x14ac:dyDescent="0.25">
      <c r="N54" s="3"/>
      <c r="O54" s="1"/>
    </row>
    <row r="55" spans="14:15" x14ac:dyDescent="0.25">
      <c r="N55" s="3"/>
      <c r="O55" s="1"/>
    </row>
    <row r="56" spans="14:15" x14ac:dyDescent="0.25">
      <c r="N56" s="3"/>
      <c r="O56" s="1"/>
    </row>
    <row r="57" spans="14:15" x14ac:dyDescent="0.25">
      <c r="N57" s="3"/>
      <c r="O57" s="1"/>
    </row>
    <row r="58" spans="14:15" x14ac:dyDescent="0.25">
      <c r="N58" s="3"/>
      <c r="O58" s="1"/>
    </row>
    <row r="59" spans="14:15" x14ac:dyDescent="0.25">
      <c r="N59" s="3"/>
      <c r="O59" s="1"/>
    </row>
    <row r="60" spans="14:15" x14ac:dyDescent="0.25">
      <c r="N60" s="3"/>
      <c r="O60" s="1"/>
    </row>
    <row r="61" spans="14:15" x14ac:dyDescent="0.25">
      <c r="N61" s="3"/>
      <c r="O61" s="1"/>
    </row>
    <row r="62" spans="14:15" x14ac:dyDescent="0.25">
      <c r="N62" s="3"/>
      <c r="O62" s="1"/>
    </row>
    <row r="63" spans="14:15" x14ac:dyDescent="0.25">
      <c r="N63" s="3"/>
      <c r="O63" s="1"/>
    </row>
    <row r="64" spans="14:15" x14ac:dyDescent="0.25">
      <c r="N64" s="3"/>
      <c r="O64" s="1"/>
    </row>
    <row r="65" spans="14:15" x14ac:dyDescent="0.25">
      <c r="N65" s="3"/>
      <c r="O65" s="1"/>
    </row>
    <row r="66" spans="14:15" x14ac:dyDescent="0.25">
      <c r="N66" s="3"/>
      <c r="O66" s="1"/>
    </row>
    <row r="67" spans="14:15" x14ac:dyDescent="0.25">
      <c r="N67" s="3"/>
      <c r="O67" s="1"/>
    </row>
    <row r="68" spans="14:15" x14ac:dyDescent="0.25">
      <c r="N68" s="3"/>
      <c r="O68" s="1"/>
    </row>
    <row r="69" spans="14:15" x14ac:dyDescent="0.25">
      <c r="N69" s="4"/>
      <c r="O69" s="1"/>
    </row>
    <row r="70" spans="14:15" x14ac:dyDescent="0.25">
      <c r="N70" s="3"/>
      <c r="O70" s="1"/>
    </row>
    <row r="71" spans="14:15" x14ac:dyDescent="0.25">
      <c r="N71" s="4"/>
      <c r="O71" s="1"/>
    </row>
    <row r="72" spans="14:15" x14ac:dyDescent="0.25">
      <c r="N72" s="3"/>
      <c r="O72" s="1"/>
    </row>
    <row r="73" spans="14:15" x14ac:dyDescent="0.25">
      <c r="N73" s="4"/>
      <c r="O73" s="2"/>
    </row>
    <row r="74" spans="14:15" x14ac:dyDescent="0.25">
      <c r="N74" s="3"/>
      <c r="O74" s="1"/>
    </row>
    <row r="75" spans="14:15" x14ac:dyDescent="0.25">
      <c r="N75" s="4"/>
      <c r="O75" s="2"/>
    </row>
    <row r="76" spans="14:15" x14ac:dyDescent="0.25">
      <c r="N76" s="3"/>
      <c r="O76" s="1"/>
    </row>
    <row r="77" spans="14:15" x14ac:dyDescent="0.25">
      <c r="N77" s="4"/>
      <c r="O77" s="2"/>
    </row>
    <row r="78" spans="14:15" x14ac:dyDescent="0.25">
      <c r="N78" s="3"/>
      <c r="O78" s="1"/>
    </row>
    <row r="79" spans="14:15" x14ac:dyDescent="0.25">
      <c r="N79" s="4"/>
      <c r="O79" s="2"/>
    </row>
    <row r="80" spans="14:15" x14ac:dyDescent="0.25">
      <c r="N80" s="3"/>
      <c r="O80" s="1"/>
    </row>
    <row r="81" spans="14:15" x14ac:dyDescent="0.25">
      <c r="N81" s="4"/>
      <c r="O81" s="2"/>
    </row>
    <row r="82" spans="14:15" x14ac:dyDescent="0.25">
      <c r="N82" s="3"/>
      <c r="O82" s="1"/>
    </row>
    <row r="83" spans="14:15" x14ac:dyDescent="0.25">
      <c r="N83" s="4"/>
      <c r="O83" s="2"/>
    </row>
    <row r="84" spans="14:15" x14ac:dyDescent="0.25">
      <c r="N84" s="3"/>
      <c r="O84" s="1"/>
    </row>
    <row r="85" spans="14:15" x14ac:dyDescent="0.25">
      <c r="N85" s="4"/>
      <c r="O85" s="2"/>
    </row>
    <row r="86" spans="14:15" x14ac:dyDescent="0.25">
      <c r="N86" s="3"/>
      <c r="O86" s="1"/>
    </row>
    <row r="87" spans="14:15" x14ac:dyDescent="0.25">
      <c r="N87" s="4"/>
      <c r="O87" s="2"/>
    </row>
    <row r="88" spans="14:15" x14ac:dyDescent="0.25">
      <c r="N88" s="3"/>
      <c r="O88" s="1"/>
    </row>
    <row r="89" spans="14:15" x14ac:dyDescent="0.25">
      <c r="N89" s="4"/>
      <c r="O89" s="2"/>
    </row>
    <row r="90" spans="14:15" x14ac:dyDescent="0.25">
      <c r="N90" s="3"/>
      <c r="O90" s="1"/>
    </row>
    <row r="91" spans="14:15" x14ac:dyDescent="0.25">
      <c r="N91" s="4"/>
      <c r="O91" s="2"/>
    </row>
    <row r="92" spans="14:15" x14ac:dyDescent="0.25">
      <c r="N92" s="3"/>
      <c r="O92" s="1"/>
    </row>
    <row r="93" spans="14:15" x14ac:dyDescent="0.25">
      <c r="N93" s="4"/>
      <c r="O93" s="2"/>
    </row>
    <row r="94" spans="14:15" x14ac:dyDescent="0.25">
      <c r="N94" s="3"/>
      <c r="O94" s="1"/>
    </row>
    <row r="95" spans="14:15" x14ac:dyDescent="0.25">
      <c r="N95" s="4"/>
      <c r="O95" s="2"/>
    </row>
    <row r="96" spans="14:15" x14ac:dyDescent="0.25">
      <c r="N96" s="3"/>
      <c r="O96" s="1"/>
    </row>
    <row r="97" spans="14:15" x14ac:dyDescent="0.25">
      <c r="N97" s="4"/>
      <c r="O97" s="2"/>
    </row>
    <row r="98" spans="14:15" x14ac:dyDescent="0.25">
      <c r="N98" s="3"/>
      <c r="O98" s="1"/>
    </row>
    <row r="99" spans="14:15" x14ac:dyDescent="0.25">
      <c r="N99" s="4"/>
      <c r="O99" s="2"/>
    </row>
    <row r="100" spans="14:15" x14ac:dyDescent="0.25">
      <c r="N100" s="3"/>
      <c r="O100" s="1"/>
    </row>
    <row r="101" spans="14:15" x14ac:dyDescent="0.25">
      <c r="N101" s="4"/>
      <c r="O101" s="2"/>
    </row>
    <row r="102" spans="14:15" x14ac:dyDescent="0.25">
      <c r="N102" s="3"/>
      <c r="O102" s="1"/>
    </row>
    <row r="103" spans="14:15" x14ac:dyDescent="0.25">
      <c r="N103" s="4"/>
      <c r="O103" s="2"/>
    </row>
    <row r="104" spans="14:15" x14ac:dyDescent="0.25">
      <c r="N104" s="3"/>
      <c r="O104" s="1"/>
    </row>
    <row r="105" spans="14:15" x14ac:dyDescent="0.25">
      <c r="N105" s="4"/>
      <c r="O105" s="2"/>
    </row>
    <row r="106" spans="14:15" x14ac:dyDescent="0.25">
      <c r="N106" s="3"/>
      <c r="O106" s="1"/>
    </row>
    <row r="107" spans="14:15" x14ac:dyDescent="0.25">
      <c r="N107" s="4"/>
      <c r="O107" s="2"/>
    </row>
    <row r="108" spans="14:15" x14ac:dyDescent="0.25">
      <c r="N108" s="3"/>
      <c r="O108" s="1"/>
    </row>
    <row r="109" spans="14:15" x14ac:dyDescent="0.25">
      <c r="N109" s="4"/>
      <c r="O109" s="2"/>
    </row>
    <row r="110" spans="14:15" x14ac:dyDescent="0.25">
      <c r="N110" s="3"/>
      <c r="O110" s="1"/>
    </row>
    <row r="111" spans="14:15" x14ac:dyDescent="0.25">
      <c r="N111" s="4"/>
      <c r="O111" s="2"/>
    </row>
    <row r="112" spans="14:15" x14ac:dyDescent="0.25">
      <c r="N112" s="3"/>
      <c r="O112" s="1"/>
    </row>
    <row r="113" spans="14:15" x14ac:dyDescent="0.25">
      <c r="N113" s="4"/>
      <c r="O113" s="2"/>
    </row>
    <row r="114" spans="14:15" x14ac:dyDescent="0.25">
      <c r="N114" s="3"/>
      <c r="O114" s="1"/>
    </row>
    <row r="115" spans="14:15" x14ac:dyDescent="0.25">
      <c r="N115" s="4"/>
      <c r="O115" s="2"/>
    </row>
    <row r="116" spans="14:15" x14ac:dyDescent="0.25">
      <c r="N116" s="3"/>
      <c r="O116" s="1"/>
    </row>
    <row r="117" spans="14:15" x14ac:dyDescent="0.25">
      <c r="N117" s="4"/>
      <c r="O117" s="2"/>
    </row>
    <row r="118" spans="14:15" x14ac:dyDescent="0.25">
      <c r="N118" s="3"/>
      <c r="O118" s="1"/>
    </row>
    <row r="119" spans="14:15" x14ac:dyDescent="0.25">
      <c r="N119" s="4"/>
      <c r="O119" s="2"/>
    </row>
    <row r="120" spans="14:15" x14ac:dyDescent="0.25">
      <c r="N120" s="3"/>
      <c r="O120" s="1"/>
    </row>
    <row r="121" spans="14:15" x14ac:dyDescent="0.25">
      <c r="N121" s="4"/>
      <c r="O121" s="2"/>
    </row>
    <row r="122" spans="14:15" x14ac:dyDescent="0.25">
      <c r="N122" s="3"/>
      <c r="O122" s="1"/>
    </row>
    <row r="123" spans="14:15" x14ac:dyDescent="0.25">
      <c r="N123" s="4"/>
      <c r="O123" s="2"/>
    </row>
    <row r="124" spans="14:15" x14ac:dyDescent="0.25">
      <c r="N124" s="3"/>
      <c r="O124" s="1"/>
    </row>
    <row r="125" spans="14:15" x14ac:dyDescent="0.25">
      <c r="N125" s="4"/>
      <c r="O125" s="2"/>
    </row>
    <row r="126" spans="14:15" x14ac:dyDescent="0.25">
      <c r="N126" s="3"/>
      <c r="O126" s="1"/>
    </row>
    <row r="127" spans="14:15" x14ac:dyDescent="0.25">
      <c r="N127" s="4"/>
      <c r="O127" s="2"/>
    </row>
    <row r="128" spans="14:15" x14ac:dyDescent="0.25">
      <c r="N128" s="3"/>
      <c r="O128" s="1"/>
    </row>
    <row r="129" spans="14:15" x14ac:dyDescent="0.25">
      <c r="N129" s="4"/>
      <c r="O129" s="2"/>
    </row>
    <row r="130" spans="14:15" x14ac:dyDescent="0.25">
      <c r="N130" s="3"/>
      <c r="O130" s="1"/>
    </row>
    <row r="131" spans="14:15" x14ac:dyDescent="0.25">
      <c r="N131" s="4"/>
      <c r="O131" s="2"/>
    </row>
    <row r="132" spans="14:15" x14ac:dyDescent="0.25">
      <c r="N132" s="3"/>
      <c r="O132" s="1"/>
    </row>
    <row r="133" spans="14:15" x14ac:dyDescent="0.25">
      <c r="N133" s="4"/>
      <c r="O133" s="2"/>
    </row>
    <row r="134" spans="14:15" x14ac:dyDescent="0.25">
      <c r="N134" s="3"/>
      <c r="O134" s="1"/>
    </row>
    <row r="135" spans="14:15" x14ac:dyDescent="0.25">
      <c r="N135" s="4"/>
      <c r="O135" s="2"/>
    </row>
    <row r="136" spans="14:15" x14ac:dyDescent="0.25">
      <c r="N136" s="3"/>
      <c r="O136" s="1"/>
    </row>
    <row r="137" spans="14:15" x14ac:dyDescent="0.25">
      <c r="N137" s="4"/>
      <c r="O137" s="2"/>
    </row>
    <row r="138" spans="14:15" x14ac:dyDescent="0.25">
      <c r="N138" s="3"/>
      <c r="O138" s="1"/>
    </row>
    <row r="139" spans="14:15" x14ac:dyDescent="0.25">
      <c r="N139" s="4"/>
      <c r="O139" s="2"/>
    </row>
    <row r="140" spans="14:15" x14ac:dyDescent="0.25">
      <c r="N140" s="3"/>
      <c r="O140" s="1"/>
    </row>
    <row r="141" spans="14:15" x14ac:dyDescent="0.25">
      <c r="N141" s="4"/>
      <c r="O141" s="2"/>
    </row>
    <row r="142" spans="14:15" x14ac:dyDescent="0.25">
      <c r="N142" s="3"/>
      <c r="O142" s="1"/>
    </row>
    <row r="143" spans="14:15" x14ac:dyDescent="0.25">
      <c r="N143" s="4"/>
      <c r="O143" s="2"/>
    </row>
    <row r="144" spans="14:15" x14ac:dyDescent="0.25">
      <c r="N144" s="3"/>
      <c r="O144" s="1"/>
    </row>
    <row r="145" spans="14:15" x14ac:dyDescent="0.25">
      <c r="N145" s="4"/>
      <c r="O145" s="2"/>
    </row>
    <row r="146" spans="14:15" x14ac:dyDescent="0.25">
      <c r="N146" s="3"/>
      <c r="O146" s="1"/>
    </row>
    <row r="147" spans="14:15" x14ac:dyDescent="0.25">
      <c r="N147" s="4"/>
      <c r="O147" s="2"/>
    </row>
    <row r="148" spans="14:15" x14ac:dyDescent="0.25">
      <c r="N148" s="3"/>
      <c r="O148" s="1"/>
    </row>
    <row r="149" spans="14:15" x14ac:dyDescent="0.25">
      <c r="N149" s="4"/>
      <c r="O149" s="2"/>
    </row>
    <row r="150" spans="14:15" x14ac:dyDescent="0.25">
      <c r="N150" s="3"/>
      <c r="O150" s="1"/>
    </row>
    <row r="151" spans="14:15" x14ac:dyDescent="0.25">
      <c r="N151" s="4"/>
      <c r="O151" s="2"/>
    </row>
    <row r="152" spans="14:15" x14ac:dyDescent="0.25">
      <c r="N152" s="3"/>
      <c r="O152" s="1"/>
    </row>
    <row r="153" spans="14:15" x14ac:dyDescent="0.25">
      <c r="N153" s="4"/>
      <c r="O153" s="2"/>
    </row>
    <row r="154" spans="14:15" x14ac:dyDescent="0.25">
      <c r="N154" s="3"/>
      <c r="O154" s="1"/>
    </row>
    <row r="155" spans="14:15" x14ac:dyDescent="0.25">
      <c r="N155" s="4"/>
      <c r="O155" s="2"/>
    </row>
    <row r="156" spans="14:15" x14ac:dyDescent="0.25">
      <c r="N156" s="3"/>
      <c r="O156" s="1"/>
    </row>
    <row r="157" spans="14:15" x14ac:dyDescent="0.25">
      <c r="N157" s="4"/>
      <c r="O157" s="2"/>
    </row>
    <row r="158" spans="14:15" x14ac:dyDescent="0.25">
      <c r="N158" s="3"/>
      <c r="O158" s="1"/>
    </row>
  </sheetData>
  <phoneticPr fontId="18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1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d 3 2 3 6 c 4 - e 8 5 1 - 4 6 c 6 - b f f 3 - 8 f f 2 c 3 4 e a b 7 d "   x m l n s = " h t t p : / / s c h e m a s . m i c r o s o f t . c o m / D a t a M a s h u p " > A A A A A O 8 D A A B Q S w M E F A A C A A g A y 4 3 o V B O i + z O l A A A A 9 g A A A B I A H A B D b 2 5 m a W c v U G F j a 2 F n Z S 5 4 b W w g o h g A K K A U A A A A A A A A A A A A A A A A A A A A A A A A A A A A h Y / R C o I w G I V f R X b v N j V C 5 H d C 3 S Z E Q X Q 7 5 t K R T n G z + W 5 d 9 E i 9 Q k Z Z 3 X V 5 z v k O n H O / 3 i A b m 9 q 7 y N 6 o V q c o w B R 5 U o u 2 U L p M 0 W B P f o w y B l s u z r y U 3 g R r k 4 x G p a i y t k s I c c 5 h F + G 2 L 0 l I a U C O + W Y v K t l w X 2 l j u R Y S f V r F / x Z i c H i N Y S E O 6 B I v 4 g h T I L M J u d J f I J z 2 P t M f E 9 Z D b Y d e s s 7 6 q x 2 Q W Q J 5 f 2 A P U E s D B B Q A A g A I A M u N 6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j e h U t p R x k + g A A A B M A Q A A E w A c A E Z v c m 1 1 b G F z L 1 N l Y 3 R p b 2 4 x L m 0 g o h g A K K A U A A A A A A A A A A A A A A A A A A A A A A A A A A A A b U / B S s Q w E L 0 X + g 8 h X l o I h R b 1 4 J K D t C 5 4 E W T r y X q I 7 V g D 6 c x u J l 1 Z l v 1 3 s 1 Y R w b n M z H v D e 2 8 Y + m A J x W b p 5 S p N 0 o T f j Y d B O B p H 8 K X Q w k F I E x F r T R g g A j X v i 4 b 6 e Q I M 2 d o 6 K O o z g 4 E z W d 9 0 T w y e u 9 1 s 3 G 4 G 3 z X 0 g Y 7 M w N 2 3 Z N H z X u b q u Q F n J x v A a 6 m k E j W 5 e U L W l R J 3 2 N N g c d R l d R X X x 5 k C b M L B g f 4 d i w d C e M n V E u 1 C t n Z L 4 t Z F O T O Q j C l b 8 x q v W m + Q 3 8 h P i 3 x 7 2 A J n X 4 + o 4 1 E u Y B n d 7 z F c X x Z n + q T E D 1 H 9 J U 5 5 m l j 8 3 3 D 1 C V B L A Q I t A B Q A A g A I A M u N 6 F Q T o v s z p Q A A A P Y A A A A S A A A A A A A A A A A A A A A A A A A A A A B D b 2 5 m a W c v U G F j a 2 F n Z S 5 4 b W x Q S w E C L Q A U A A I A C A D L j e h U D 8 r p q 6 Q A A A D p A A A A E w A A A A A A A A A A A A A A A A D x A A A A W 0 N v b n R l b n R f V H l w Z X N d L n h t b F B L A Q I t A B Q A A g A I A M u N 6 F S 2 l H G T 6 A A A A E w B A A A T A A A A A A A A A A A A A A A A A O I B A A B G b 3 J t d W x h c y 9 T Z W N 0 a W 9 u M S 5 t U E s F B g A A A A A D A A M A w g A A A B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I A A A A A A A A T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n Z X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Z 2 V y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B d 0 0 9 I i A v P j x F b n R y e S B U e X B l P S J G a W x s T G F z d F V w Z G F 0 Z W Q i I F Z h b H V l P S J k M j A y M i 0 w N y 0 w O F Q y M D o 0 N j o y M y 4 x N T E 5 N T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i I C 8 + P E V u d H J 5 I F R 5 c G U 9 I l F 1 Z X J 5 S U Q i I F Z h b H V l P S J z Y z l m M D A z Z j Q t O W Q 4 N C 0 0 Z T Z j L T k x M T A t Y 2 V k N z I x M D I 1 N G M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n Z X I x L 1 R p c G 8 g Q W x 0 Z X J h Z G 8 u e 0 N v b H V t b j E s M H 0 m c X V v d D s s J n F 1 b 3 Q 7 U 2 V j d G l v b j E v b G 9 n Z 2 V y M S 9 U a X B v I E F s d G V y Y W R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2 d l c j E v V G l w b y B B b H R l c m F k b y 5 7 Q 2 9 s d W 1 u M S w w f S Z x d W 9 0 O y w m c X V v d D t T Z W N 0 a W 9 u M S 9 s b 2 d n Z X I x L 1 R p c G 8 g Q W x 0 Z X J h Z G 8 u e 0 N v b H V t b j I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n Z 2 V y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d l c j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d U B a k 3 7 O J I i 7 x w t 4 B 1 M + s A A A A A A g A A A A A A E G Y A A A A B A A A g A A A A e r 7 + K t j g Z 3 1 R e D W 2 r 9 D I U D u J L Q 9 U N C P l U r J v b K 8 8 J l 8 A A A A A D o A A A A A C A A A g A A A A h g n 8 9 G K b O K j 0 Y y H c + e o p 7 j h m N S f x R j 1 5 X s 4 D 8 t G l c Z d Q A A A A 4 w B o Z O a c E V 6 X m p i n S p Y J S n N v B s D g r u L S 2 X e d 8 A e W E B f Z j W c f Q 0 W p t i g G 7 w A h 1 5 Y l S M M M x L O V t T y d Q 8 Q 1 V s 1 J Q e a B 7 a z w R g 0 Q 2 Y / C l X 5 q X 3 x A A A A A I D w E 1 K 5 E N + g H x z S q u e 7 + H K o T Z l y B W s W F 0 H O V t 9 3 R 2 l j x D A v a V 9 / y c F V G y t l T k N f C z 7 / 1 F I Z H 0 J / 1 B N 0 n i q c x 6 Q = = < / D a t a M a s h u p > 
</file>

<file path=customXml/itemProps1.xml><?xml version="1.0" encoding="utf-8"?>
<ds:datastoreItem xmlns:ds="http://schemas.openxmlformats.org/officeDocument/2006/customXml" ds:itemID="{8F40998B-1B3A-4A37-9AAF-5B84ACD7B2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logger1 (2)</vt:lpstr>
      <vt:lpstr>logger1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cienciadedados</dc:creator>
  <cp:lastModifiedBy>cienciadedados</cp:lastModifiedBy>
  <dcterms:created xsi:type="dcterms:W3CDTF">2022-07-07T00:56:35Z</dcterms:created>
  <dcterms:modified xsi:type="dcterms:W3CDTF">2022-07-09T15:46:15Z</dcterms:modified>
</cp:coreProperties>
</file>