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4140" windowHeight="741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/>
  <c r="K20"/>
  <c r="M18"/>
  <c r="M11"/>
  <c r="M4"/>
  <c r="K5" l="1"/>
  <c r="K4"/>
  <c r="K19"/>
  <c r="K18"/>
  <c r="H20"/>
  <c r="H18"/>
  <c r="H19"/>
  <c r="H6"/>
  <c r="K13"/>
  <c r="K12"/>
  <c r="K11"/>
  <c r="H13"/>
  <c r="H11"/>
  <c r="H4"/>
  <c r="H12"/>
  <c r="H5"/>
</calcChain>
</file>

<file path=xl/sharedStrings.xml><?xml version="1.0" encoding="utf-8"?>
<sst xmlns="http://schemas.openxmlformats.org/spreadsheetml/2006/main" count="47" uniqueCount="19">
  <si>
    <t>Mortality Trend in All OHT post-LVAD patients</t>
  </si>
  <si>
    <t>Days</t>
  </si>
  <si>
    <t>Number Surv</t>
  </si>
  <si>
    <t>Number Died</t>
  </si>
  <si>
    <t>Proportion Died</t>
  </si>
  <si>
    <t>8-32</t>
  </si>
  <si>
    <t>33-66</t>
  </si>
  <si>
    <t>0-7</t>
  </si>
  <si>
    <t>67+</t>
  </si>
  <si>
    <t>26.8%</t>
  </si>
  <si>
    <t>13.2%</t>
  </si>
  <si>
    <t>11.9%</t>
  </si>
  <si>
    <t>11.6%</t>
  </si>
  <si>
    <t>No OHT</t>
  </si>
  <si>
    <t>SUM</t>
  </si>
  <si>
    <t>Mortality Trend in All OHT post-LVAD patients before 2006</t>
  </si>
  <si>
    <t>8+ days</t>
  </si>
  <si>
    <t>chi-square test</t>
  </si>
  <si>
    <t>Mortality Trend in All OHT post-LVAD patients 2006 and after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</si>
</sst>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0" fontId="0" fillId="0" borderId="8" xfId="0" applyNumberFormat="1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49" fontId="0" fillId="0" borderId="11" xfId="0" applyNumberFormat="1" applyBorder="1"/>
    <xf numFmtId="0" fontId="0" fillId="0" borderId="11" xfId="0" applyBorder="1"/>
    <xf numFmtId="0" fontId="0" fillId="2" borderId="12" xfId="0" applyFill="1" applyBorder="1"/>
    <xf numFmtId="49" fontId="0" fillId="2" borderId="10" xfId="0" applyNumberFormat="1" applyFill="1" applyBorder="1"/>
    <xf numFmtId="49" fontId="0" fillId="2" borderId="12" xfId="0" applyNumberFormat="1" applyFill="1" applyBorder="1"/>
    <xf numFmtId="9" fontId="0" fillId="0" borderId="7" xfId="0" applyNumberFormat="1" applyBorder="1"/>
    <xf numFmtId="49" fontId="0" fillId="2" borderId="1" xfId="0" applyNumberFormat="1" applyFill="1" applyBorder="1"/>
    <xf numFmtId="0" fontId="0" fillId="0" borderId="13" xfId="0" applyBorder="1"/>
    <xf numFmtId="10" fontId="0" fillId="0" borderId="14" xfId="0" applyNumberFormat="1" applyBorder="1"/>
    <xf numFmtId="49" fontId="0" fillId="0" borderId="10" xfId="0" applyNumberFormat="1" applyBorder="1"/>
    <xf numFmtId="49" fontId="0" fillId="0" borderId="12" xfId="0" applyNumberFormat="1" applyBorder="1"/>
    <xf numFmtId="1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O6" sqref="O6"/>
    </sheetView>
  </sheetViews>
  <sheetFormatPr defaultRowHeight="15"/>
  <cols>
    <col min="1" max="1" width="16.85546875" customWidth="1"/>
    <col min="13" max="13" width="12" bestFit="1" customWidth="1"/>
  </cols>
  <sheetData>
    <row r="1" spans="1:13">
      <c r="A1" t="s">
        <v>0</v>
      </c>
    </row>
    <row r="2" spans="1:13">
      <c r="B2" s="1"/>
      <c r="C2" s="1"/>
      <c r="D2" s="1"/>
      <c r="E2" s="1"/>
      <c r="F2" s="1"/>
      <c r="G2" s="1"/>
    </row>
    <row r="3" spans="1:13">
      <c r="A3" t="s">
        <v>1</v>
      </c>
      <c r="B3" s="2" t="s">
        <v>7</v>
      </c>
      <c r="C3" s="6" t="s">
        <v>5</v>
      </c>
      <c r="D3" s="6" t="s">
        <v>6</v>
      </c>
      <c r="E3" s="6" t="s">
        <v>8</v>
      </c>
      <c r="F3" s="2" t="s">
        <v>13</v>
      </c>
      <c r="G3" s="2"/>
      <c r="H3" s="2" t="s">
        <v>14</v>
      </c>
      <c r="J3" s="2" t="s">
        <v>7</v>
      </c>
      <c r="K3" s="7" t="s">
        <v>16</v>
      </c>
      <c r="M3" t="s">
        <v>17</v>
      </c>
    </row>
    <row r="4" spans="1:13">
      <c r="A4" t="s">
        <v>2</v>
      </c>
      <c r="B4" s="3">
        <v>30</v>
      </c>
      <c r="C4" s="3">
        <v>33</v>
      </c>
      <c r="D4" s="3">
        <v>37</v>
      </c>
      <c r="E4" s="3">
        <v>38</v>
      </c>
      <c r="F4" s="3">
        <v>1468</v>
      </c>
      <c r="G4" s="3"/>
      <c r="H4" s="3">
        <f>SUM(B4:F4)</f>
        <v>1606</v>
      </c>
      <c r="J4" s="3">
        <v>30</v>
      </c>
      <c r="K4">
        <f>SUM(C4:E4)</f>
        <v>108</v>
      </c>
      <c r="M4">
        <f>CHITEST(J4:J5,K4:K5)</f>
        <v>3.5560728057296946E-14</v>
      </c>
    </row>
    <row r="5" spans="1:13">
      <c r="A5" t="s">
        <v>3</v>
      </c>
      <c r="B5" s="3">
        <v>11</v>
      </c>
      <c r="C5" s="3">
        <v>5</v>
      </c>
      <c r="D5" s="3">
        <v>5</v>
      </c>
      <c r="E5" s="3">
        <v>5</v>
      </c>
      <c r="F5" s="3">
        <v>555</v>
      </c>
      <c r="G5" s="3"/>
      <c r="H5" s="3">
        <f>SUM(B5:F5)</f>
        <v>581</v>
      </c>
      <c r="J5" s="3">
        <v>11</v>
      </c>
      <c r="K5">
        <f>SUM(C5:E5)</f>
        <v>15</v>
      </c>
    </row>
    <row r="6" spans="1:13">
      <c r="A6" t="s">
        <v>4</v>
      </c>
      <c r="B6" s="3" t="s">
        <v>9</v>
      </c>
      <c r="C6" s="3" t="s">
        <v>10</v>
      </c>
      <c r="D6" s="3" t="s">
        <v>11</v>
      </c>
      <c r="E6" s="3" t="s">
        <v>12</v>
      </c>
      <c r="F6" s="4">
        <v>0.27400000000000002</v>
      </c>
      <c r="G6" s="3"/>
      <c r="H6" s="4">
        <f>581/(581+1606)</f>
        <v>0.26566072245084593</v>
      </c>
      <c r="J6" s="3" t="s">
        <v>9</v>
      </c>
      <c r="K6" s="4">
        <f>15/123</f>
        <v>0.12195121951219512</v>
      </c>
    </row>
    <row r="7" spans="1:13" ht="15.75" thickBot="1">
      <c r="B7" s="2"/>
      <c r="C7" s="2"/>
      <c r="D7" s="2"/>
      <c r="E7" s="2"/>
      <c r="F7" s="2"/>
      <c r="G7" s="2"/>
      <c r="H7" s="2"/>
    </row>
    <row r="8" spans="1:13">
      <c r="A8" s="8" t="s">
        <v>18</v>
      </c>
      <c r="B8" s="9"/>
      <c r="C8" s="9"/>
      <c r="D8" s="9"/>
      <c r="E8" s="9"/>
      <c r="F8" s="9"/>
      <c r="G8" s="9"/>
      <c r="H8" s="9"/>
      <c r="I8" s="9"/>
      <c r="J8" s="9"/>
      <c r="K8" s="10"/>
    </row>
    <row r="9" spans="1:13" ht="15.75" thickBot="1">
      <c r="A9" s="11"/>
      <c r="B9" s="12"/>
      <c r="C9" s="12"/>
      <c r="D9" s="12"/>
      <c r="E9" s="12"/>
      <c r="F9" s="12"/>
      <c r="G9" s="12"/>
      <c r="H9" s="12"/>
      <c r="I9" s="12"/>
      <c r="J9" s="12"/>
      <c r="K9" s="13"/>
    </row>
    <row r="10" spans="1:13" ht="15.75" thickBot="1">
      <c r="A10" s="18" t="s">
        <v>1</v>
      </c>
      <c r="B10" s="28" t="s">
        <v>7</v>
      </c>
      <c r="C10" s="22" t="s">
        <v>5</v>
      </c>
      <c r="D10" s="25" t="s">
        <v>6</v>
      </c>
      <c r="E10" s="23" t="s">
        <v>8</v>
      </c>
      <c r="F10" s="29" t="s">
        <v>13</v>
      </c>
      <c r="G10" s="20"/>
      <c r="H10" s="19" t="s">
        <v>14</v>
      </c>
      <c r="I10" s="20"/>
      <c r="J10" s="19" t="s">
        <v>7</v>
      </c>
      <c r="K10" s="21" t="s">
        <v>16</v>
      </c>
      <c r="M10" t="s">
        <v>17</v>
      </c>
    </row>
    <row r="11" spans="1:13">
      <c r="A11" s="11" t="s">
        <v>2</v>
      </c>
      <c r="B11" s="11">
        <v>16</v>
      </c>
      <c r="C11" s="11">
        <v>16</v>
      </c>
      <c r="D11" s="26">
        <v>11</v>
      </c>
      <c r="E11" s="13">
        <v>12</v>
      </c>
      <c r="F11" s="13">
        <v>1224</v>
      </c>
      <c r="G11" s="12"/>
      <c r="H11" s="12">
        <f>SUM(B11:F11)</f>
        <v>1279</v>
      </c>
      <c r="I11" s="12"/>
      <c r="J11" s="12">
        <v>16</v>
      </c>
      <c r="K11" s="13">
        <f>SUM(C11:E11)</f>
        <v>39</v>
      </c>
      <c r="M11">
        <f>CHITEST(J11:J12,K11:K12)</f>
        <v>2.0181570431414644E-4</v>
      </c>
    </row>
    <row r="12" spans="1:13">
      <c r="A12" s="11" t="s">
        <v>3</v>
      </c>
      <c r="B12" s="11">
        <v>3</v>
      </c>
      <c r="C12" s="11">
        <v>0</v>
      </c>
      <c r="D12" s="26">
        <v>3</v>
      </c>
      <c r="E12" s="13">
        <v>1</v>
      </c>
      <c r="F12" s="13">
        <v>316</v>
      </c>
      <c r="G12" s="12"/>
      <c r="H12" s="12">
        <f>SUM(B12:F12)</f>
        <v>323</v>
      </c>
      <c r="I12" s="12"/>
      <c r="J12" s="12">
        <v>3</v>
      </c>
      <c r="K12" s="13">
        <f>SUM(C12:E12)</f>
        <v>4</v>
      </c>
    </row>
    <row r="13" spans="1:13" ht="15.75" thickBot="1">
      <c r="A13" s="14" t="s">
        <v>4</v>
      </c>
      <c r="B13" s="30">
        <v>0.158</v>
      </c>
      <c r="C13" s="24">
        <v>0</v>
      </c>
      <c r="D13" s="27">
        <v>0.214</v>
      </c>
      <c r="E13" s="17">
        <v>7.6999999999999999E-2</v>
      </c>
      <c r="F13" s="17">
        <v>0.20499999999999999</v>
      </c>
      <c r="G13" s="16"/>
      <c r="H13" s="15">
        <f>323/(1279+323)</f>
        <v>0.20162297128589263</v>
      </c>
      <c r="I13" s="16"/>
      <c r="J13" s="15">
        <v>0.158</v>
      </c>
      <c r="K13" s="17">
        <f>4/43</f>
        <v>9.3023255813953487E-2</v>
      </c>
    </row>
    <row r="15" spans="1:13">
      <c r="A15" t="s">
        <v>15</v>
      </c>
    </row>
    <row r="17" spans="1:13">
      <c r="A17" t="s">
        <v>1</v>
      </c>
      <c r="B17" s="2" t="s">
        <v>7</v>
      </c>
      <c r="C17" s="6" t="s">
        <v>5</v>
      </c>
      <c r="D17" s="6" t="s">
        <v>6</v>
      </c>
      <c r="E17" s="6" t="s">
        <v>8</v>
      </c>
      <c r="F17" s="2" t="s">
        <v>13</v>
      </c>
      <c r="H17" s="2" t="s">
        <v>14</v>
      </c>
      <c r="J17" s="2" t="s">
        <v>7</v>
      </c>
      <c r="K17" s="7" t="s">
        <v>16</v>
      </c>
      <c r="M17" t="s">
        <v>17</v>
      </c>
    </row>
    <row r="18" spans="1:13">
      <c r="A18" t="s">
        <v>2</v>
      </c>
      <c r="B18">
        <v>14</v>
      </c>
      <c r="C18">
        <v>17</v>
      </c>
      <c r="D18">
        <v>26</v>
      </c>
      <c r="E18">
        <v>26</v>
      </c>
      <c r="F18">
        <v>243</v>
      </c>
      <c r="H18">
        <f>SUM(B18:F18)</f>
        <v>326</v>
      </c>
      <c r="J18">
        <v>14</v>
      </c>
      <c r="K18">
        <f>SUM(C18:E18)</f>
        <v>69</v>
      </c>
      <c r="M18">
        <f>CHITEST(J18:J19,K18:K19)</f>
        <v>3.36581461866176E-11</v>
      </c>
    </row>
    <row r="19" spans="1:13">
      <c r="A19" t="s">
        <v>3</v>
      </c>
      <c r="B19">
        <v>8</v>
      </c>
      <c r="C19">
        <v>5</v>
      </c>
      <c r="D19">
        <v>2</v>
      </c>
      <c r="E19">
        <v>2</v>
      </c>
      <c r="F19">
        <v>239</v>
      </c>
      <c r="H19">
        <f>SUM(B19:F19)</f>
        <v>256</v>
      </c>
      <c r="J19">
        <v>8</v>
      </c>
      <c r="K19">
        <f>SUM(C19:E19)</f>
        <v>9</v>
      </c>
    </row>
    <row r="20" spans="1:13">
      <c r="A20" t="s">
        <v>4</v>
      </c>
      <c r="B20" s="4">
        <v>0.36399999999999999</v>
      </c>
      <c r="C20" s="5">
        <v>0.22700000000000001</v>
      </c>
      <c r="D20" s="4">
        <v>7.0999999999999994E-2</v>
      </c>
      <c r="E20" s="4">
        <v>0.13300000000000001</v>
      </c>
      <c r="F20" s="4">
        <v>0.495</v>
      </c>
      <c r="H20" s="4">
        <f>256/(256+326)</f>
        <v>0.43986254295532645</v>
      </c>
      <c r="J20" s="4">
        <v>0.36399999999999999</v>
      </c>
      <c r="K20" s="4">
        <f>9/78</f>
        <v>0.11538461538461539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2016-03-25T02:49:24Z</dcterms:created>
  <dcterms:modified xsi:type="dcterms:W3CDTF">2016-03-26T21:35:10Z</dcterms:modified>
</cp:coreProperties>
</file>