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rc\Desktop\Me\Dowlinglab\CO2_IL\extractive-distillation2\kappa\"/>
    </mc:Choice>
  </mc:AlternateContent>
  <xr:revisionPtr revIDLastSave="0" documentId="13_ncr:1_{F8F7E07F-162D-428A-BDFC-024BA9CA9FDE}" xr6:coauthVersionLast="47" xr6:coauthVersionMax="47" xr10:uidLastSave="{00000000-0000-0000-0000-000000000000}"/>
  <bookViews>
    <workbookView xWindow="-108" yWindow="-108" windowWidth="23256" windowHeight="12576" activeTab="2" xr2:uid="{D05592D5-05E9-4C12-917D-6F8BB94E881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3" l="1"/>
  <c r="H34" i="3" s="1"/>
  <c r="H35" i="3" s="1"/>
  <c r="I35" i="3"/>
  <c r="J35" i="3"/>
  <c r="J34" i="3"/>
  <c r="J33" i="3"/>
  <c r="I34" i="3"/>
  <c r="A33" i="3"/>
  <c r="B33" i="3"/>
  <c r="C33" i="3"/>
  <c r="D33" i="3"/>
  <c r="E33" i="3"/>
  <c r="F33" i="3"/>
  <c r="G33" i="3"/>
  <c r="I33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I2" i="3"/>
  <c r="J2" i="3"/>
  <c r="H2" i="3"/>
  <c r="G32" i="3"/>
  <c r="F32" i="3"/>
  <c r="E3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G2" i="3"/>
  <c r="F2" i="3"/>
  <c r="E2" i="3"/>
  <c r="B23" i="1"/>
  <c r="C24" i="1"/>
  <c r="C25" i="1"/>
  <c r="C26" i="1"/>
  <c r="C23" i="1"/>
  <c r="B24" i="1"/>
  <c r="B25" i="1"/>
  <c r="B26" i="1"/>
  <c r="E13" i="2"/>
  <c r="E12" i="2"/>
  <c r="E11" i="2"/>
  <c r="E10" i="2"/>
  <c r="E8" i="2"/>
  <c r="E7" i="2"/>
  <c r="E6" i="2"/>
  <c r="E5" i="2"/>
  <c r="E2" i="1"/>
  <c r="G12" i="1"/>
  <c r="G13" i="1"/>
  <c r="G14" i="1"/>
  <c r="G11" i="1"/>
  <c r="F12" i="1"/>
  <c r="F13" i="1"/>
  <c r="F14" i="1"/>
  <c r="F11" i="1"/>
  <c r="E3" i="1"/>
  <c r="E4" i="1"/>
  <c r="E5" i="1"/>
  <c r="B33" i="1"/>
  <c r="B34" i="1"/>
  <c r="B35" i="1"/>
  <c r="B36" i="1"/>
  <c r="C34" i="1"/>
  <c r="C35" i="1"/>
  <c r="C36" i="1"/>
  <c r="C33" i="1"/>
  <c r="C14" i="1"/>
  <c r="C15" i="1"/>
  <c r="C16" i="1"/>
  <c r="C13" i="1"/>
  <c r="B14" i="1"/>
  <c r="B15" i="1"/>
  <c r="B16" i="1"/>
  <c r="B13" i="1"/>
</calcChain>
</file>

<file path=xl/sharedStrings.xml><?xml version="1.0" encoding="utf-8"?>
<sst xmlns="http://schemas.openxmlformats.org/spreadsheetml/2006/main" count="16" uniqueCount="6">
  <si>
    <t>32-IL</t>
  </si>
  <si>
    <t>IL-32</t>
  </si>
  <si>
    <t>normal</t>
  </si>
  <si>
    <t>linear</t>
  </si>
  <si>
    <t>polinomial</t>
  </si>
  <si>
    <t>Cumulative pressure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</si>
</sst>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11" fontId="0" fillId="0" borderId="0" xfId="0" applyNumberFormat="1"/>
    <xf numFmtId="0" fontId="0" fillId="0" borderId="0" xfId="0" applyAlignment="1">
      <alignment wrapText="1"/>
    </xf>
    <xf numFmtId="1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wrapText="1"/>
    </xf>
    <xf numFmtId="2" fontId="0" fillId="0" borderId="5" xfId="0" applyNumberFormat="1" applyBorder="1"/>
    <xf numFmtId="2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Sheet1!$B$6</c:f>
              <c:strCache>
                <c:ptCount val="1"/>
              </c:strCache>
            </c:strRef>
          </c:tx>
          <c:xVal>
            <c:numRef>
              <c:f>Sheet1!$A$2:$A$5</c:f>
              <c:numCache>
                <c:formatCode>General</c:formatCode>
                <c:ptCount val="4"/>
                <c:pt idx="0">
                  <c:v>283.10000000000002</c:v>
                </c:pt>
                <c:pt idx="1">
                  <c:v>298.10000000000002</c:v>
                </c:pt>
                <c:pt idx="2">
                  <c:v>323.10000000000002</c:v>
                </c:pt>
                <c:pt idx="3">
                  <c:v>348.1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-2.3734459999999999E-2</c:v>
                </c:pt>
                <c:pt idx="1">
                  <c:v>-3.992035E-2</c:v>
                </c:pt>
                <c:pt idx="2">
                  <c:v>-6.1421959999999998E-2</c:v>
                </c:pt>
                <c:pt idx="3">
                  <c:v>-6.8627740000000007E-2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90-4417-908B-A7EBD411D9AC}"/>
            </c:ext>
          </c:extLst>
        </c:ser>
        <c:ser>
          <c:idx val="7"/>
          <c:order val="1"/>
          <c:tx>
            <c:strRef>
              <c:f>Sheet1!$C$6</c:f>
              <c:strCache>
                <c:ptCount val="1"/>
              </c:strCache>
            </c:strRef>
          </c:tx>
          <c:xVal>
            <c:numRef>
              <c:f>Sheet1!$A$2:$A$5</c:f>
              <c:numCache>
                <c:formatCode>General</c:formatCode>
                <c:ptCount val="4"/>
                <c:pt idx="0">
                  <c:v>283.10000000000002</c:v>
                </c:pt>
                <c:pt idx="1">
                  <c:v>298.10000000000002</c:v>
                </c:pt>
                <c:pt idx="2">
                  <c:v>323.10000000000002</c:v>
                </c:pt>
                <c:pt idx="3">
                  <c:v>348.1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-4.8970659999999999E-2</c:v>
                </c:pt>
                <c:pt idx="1">
                  <c:v>-0.17013375</c:v>
                </c:pt>
                <c:pt idx="2">
                  <c:v>-0.31491854000000002</c:v>
                </c:pt>
                <c:pt idx="3">
                  <c:v>-0.35055943000000001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490-4417-908B-A7EBD411D9AC}"/>
            </c:ext>
          </c:extLst>
        </c:ser>
        <c:ser>
          <c:idx val="8"/>
          <c:order val="2"/>
          <c:xVal>
            <c:numRef>
              <c:f>Sheet1!$A$13:$A$16</c:f>
              <c:numCache>
                <c:formatCode>General</c:formatCode>
                <c:ptCount val="4"/>
                <c:pt idx="0">
                  <c:v>283.10000000000002</c:v>
                </c:pt>
                <c:pt idx="1">
                  <c:v>298.10000000000002</c:v>
                </c:pt>
                <c:pt idx="2">
                  <c:v>323.10000000000002</c:v>
                </c:pt>
                <c:pt idx="3">
                  <c:v>348.1</c:v>
                </c:pt>
              </c:numCache>
            </c:numRef>
          </c:xVal>
          <c:yVal>
            <c:numRef>
              <c:f>Sheet1!$B$13:$B$16</c:f>
              <c:numCache>
                <c:formatCode>General</c:formatCode>
                <c:ptCount val="4"/>
                <c:pt idx="0">
                  <c:v>-2.3290379845999909E-2</c:v>
                </c:pt>
                <c:pt idx="1">
                  <c:v>-4.0855488146000152E-2</c:v>
                </c:pt>
                <c:pt idx="2">
                  <c:v>-6.0728268646000227E-2</c:v>
                </c:pt>
                <c:pt idx="3">
                  <c:v>-6.8848049145999957E-2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490-4417-908B-A7EBD411D9AC}"/>
            </c:ext>
          </c:extLst>
        </c:ser>
        <c:ser>
          <c:idx val="9"/>
          <c:order val="3"/>
          <c:xVal>
            <c:numRef>
              <c:f>Sheet1!$A$13:$A$16</c:f>
              <c:numCache>
                <c:formatCode>General</c:formatCode>
                <c:ptCount val="4"/>
                <c:pt idx="0">
                  <c:v>283.10000000000002</c:v>
                </c:pt>
                <c:pt idx="1">
                  <c:v>298.10000000000002</c:v>
                </c:pt>
                <c:pt idx="2">
                  <c:v>323.10000000000002</c:v>
                </c:pt>
                <c:pt idx="3">
                  <c:v>348.1</c:v>
                </c:pt>
              </c:numCache>
            </c:numRef>
          </c:xVal>
          <c:yVal>
            <c:numRef>
              <c:f>Sheet1!$C$13:$C$16</c:f>
              <c:numCache>
                <c:formatCode>General</c:formatCode>
                <c:ptCount val="4"/>
                <c:pt idx="0">
                  <c:v>-4.6702311521999995E-2</c:v>
                </c:pt>
                <c:pt idx="1">
                  <c:v>-0.17484067912200096</c:v>
                </c:pt>
                <c:pt idx="2">
                  <c:v>-0.31138082512200072</c:v>
                </c:pt>
                <c:pt idx="3">
                  <c:v>-0.35164122112200147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490-4417-908B-A7EBD411D9AC}"/>
            </c:ext>
          </c:extLst>
        </c:ser>
        <c:ser>
          <c:idx val="10"/>
          <c:order val="4"/>
          <c:xVal>
            <c:numRef>
              <c:f>Sheet1!$A$23:$A$26</c:f>
              <c:numCache>
                <c:formatCode>General</c:formatCode>
                <c:ptCount val="4"/>
                <c:pt idx="0">
                  <c:v>0.94952205265805822</c:v>
                </c:pt>
                <c:pt idx="1">
                  <c:v>0.9998322991782661</c:v>
                </c:pt>
                <c:pt idx="2">
                  <c:v>1.0836827100452793</c:v>
                </c:pt>
                <c:pt idx="3">
                  <c:v>1.1675331209122926</c:v>
                </c:pt>
              </c:numCache>
            </c:numRef>
          </c:xVal>
          <c:yVal>
            <c:numRef>
              <c:f>Sheet1!$B$23:$B$26</c:f>
              <c:numCache>
                <c:formatCode>General</c:formatCode>
                <c:ptCount val="4"/>
                <c:pt idx="0">
                  <c:v>-8.7013396247322738E-2</c:v>
                </c:pt>
                <c:pt idx="1">
                  <c:v>-0.17003773456675164</c:v>
                </c:pt>
                <c:pt idx="2">
                  <c:v>-0.27546438758015102</c:v>
                </c:pt>
                <c:pt idx="3">
                  <c:v>-0.33970698536149069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490-4417-908B-A7EBD411D9AC}"/>
            </c:ext>
          </c:extLst>
        </c:ser>
        <c:ser>
          <c:idx val="11"/>
          <c:order val="5"/>
          <c:xVal>
            <c:numRef>
              <c:f>Sheet1!$A$23:$A$26</c:f>
              <c:numCache>
                <c:formatCode>General</c:formatCode>
                <c:ptCount val="4"/>
                <c:pt idx="0">
                  <c:v>0.94952205265805822</c:v>
                </c:pt>
                <c:pt idx="1">
                  <c:v>0.9998322991782661</c:v>
                </c:pt>
                <c:pt idx="2">
                  <c:v>1.0836827100452793</c:v>
                </c:pt>
                <c:pt idx="3">
                  <c:v>1.1675331209122926</c:v>
                </c:pt>
              </c:numCache>
            </c:numRef>
          </c:xVal>
          <c:yVal>
            <c:numRef>
              <c:f>Sheet1!$C$23:$C$26</c:f>
              <c:numCache>
                <c:formatCode>General</c:formatCode>
                <c:ptCount val="4"/>
                <c:pt idx="0">
                  <c:v>-3.58449742461176E-2</c:v>
                </c:pt>
                <c:pt idx="1">
                  <c:v>-4.6250404693097047E-2</c:v>
                </c:pt>
                <c:pt idx="2">
                  <c:v>-5.9606035737996832E-2</c:v>
                </c:pt>
                <c:pt idx="3">
                  <c:v>-6.797822549114757E-2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490-4417-908B-A7EBD411D9AC}"/>
            </c:ext>
          </c:extLst>
        </c:ser>
        <c:ser>
          <c:idx val="0"/>
          <c:order val="6"/>
          <c:tx>
            <c:strRef>
              <c:f>Sheet1!$B$6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3.3695975503062116E-2"/>
                  <c:y val="8.53834937299504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283.10000000000002</c:v>
                </c:pt>
                <c:pt idx="1">
                  <c:v>298.10000000000002</c:v>
                </c:pt>
                <c:pt idx="2">
                  <c:v>323.10000000000002</c:v>
                </c:pt>
                <c:pt idx="3">
                  <c:v>348.1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-2.3734459999999999E-2</c:v>
                </c:pt>
                <c:pt idx="1">
                  <c:v>-3.992035E-2</c:v>
                </c:pt>
                <c:pt idx="2">
                  <c:v>-6.1421959999999998E-2</c:v>
                </c:pt>
                <c:pt idx="3">
                  <c:v>-6.8627740000000007E-2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90-4417-908B-A7EBD411D9AC}"/>
            </c:ext>
          </c:extLst>
        </c:ser>
        <c:ser>
          <c:idx val="1"/>
          <c:order val="7"/>
          <c:tx>
            <c:strRef>
              <c:f>Sheet1!$C$6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283.10000000000002</c:v>
                </c:pt>
                <c:pt idx="1">
                  <c:v>298.10000000000002</c:v>
                </c:pt>
                <c:pt idx="2">
                  <c:v>323.10000000000002</c:v>
                </c:pt>
                <c:pt idx="3">
                  <c:v>348.1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-4.8970659999999999E-2</c:v>
                </c:pt>
                <c:pt idx="1">
                  <c:v>-0.17013375</c:v>
                </c:pt>
                <c:pt idx="2">
                  <c:v>-0.31491854000000002</c:v>
                </c:pt>
                <c:pt idx="3">
                  <c:v>-0.35055943000000001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90-4417-908B-A7EBD411D9AC}"/>
            </c:ext>
          </c:extLst>
        </c:ser>
        <c:ser>
          <c:idx val="2"/>
          <c:order val="8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Sheet1!$A$13:$A$16</c:f>
              <c:numCache>
                <c:formatCode>General</c:formatCode>
                <c:ptCount val="4"/>
                <c:pt idx="0">
                  <c:v>283.10000000000002</c:v>
                </c:pt>
                <c:pt idx="1">
                  <c:v>298.10000000000002</c:v>
                </c:pt>
                <c:pt idx="2">
                  <c:v>323.10000000000002</c:v>
                </c:pt>
                <c:pt idx="3">
                  <c:v>348.1</c:v>
                </c:pt>
              </c:numCache>
            </c:numRef>
          </c:xVal>
          <c:yVal>
            <c:numRef>
              <c:f>Sheet1!$B$13:$B$16</c:f>
              <c:numCache>
                <c:formatCode>General</c:formatCode>
                <c:ptCount val="4"/>
                <c:pt idx="0">
                  <c:v>-2.3290379845999909E-2</c:v>
                </c:pt>
                <c:pt idx="1">
                  <c:v>-4.0855488146000152E-2</c:v>
                </c:pt>
                <c:pt idx="2">
                  <c:v>-6.0728268646000227E-2</c:v>
                </c:pt>
                <c:pt idx="3">
                  <c:v>-6.8848049145999957E-2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490-4417-908B-A7EBD411D9AC}"/>
            </c:ext>
          </c:extLst>
        </c:ser>
        <c:ser>
          <c:idx val="3"/>
          <c:order val="9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Sheet1!$A$13:$A$16</c:f>
              <c:numCache>
                <c:formatCode>General</c:formatCode>
                <c:ptCount val="4"/>
                <c:pt idx="0">
                  <c:v>283.10000000000002</c:v>
                </c:pt>
                <c:pt idx="1">
                  <c:v>298.10000000000002</c:v>
                </c:pt>
                <c:pt idx="2">
                  <c:v>323.10000000000002</c:v>
                </c:pt>
                <c:pt idx="3">
                  <c:v>348.1</c:v>
                </c:pt>
              </c:numCache>
            </c:numRef>
          </c:xVal>
          <c:yVal>
            <c:numRef>
              <c:f>Sheet1!$C$13:$C$16</c:f>
              <c:numCache>
                <c:formatCode>General</c:formatCode>
                <c:ptCount val="4"/>
                <c:pt idx="0">
                  <c:v>-4.6702311521999995E-2</c:v>
                </c:pt>
                <c:pt idx="1">
                  <c:v>-0.17484067912200096</c:v>
                </c:pt>
                <c:pt idx="2">
                  <c:v>-0.31138082512200072</c:v>
                </c:pt>
                <c:pt idx="3">
                  <c:v>-0.35164122112200147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490-4417-908B-A7EBD411D9AC}"/>
            </c:ext>
          </c:extLst>
        </c:ser>
        <c:ser>
          <c:idx val="4"/>
          <c:order val="1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Sheet1!$A$23:$A$26</c:f>
              <c:numCache>
                <c:formatCode>General</c:formatCode>
                <c:ptCount val="4"/>
                <c:pt idx="0">
                  <c:v>0.94952205265805822</c:v>
                </c:pt>
                <c:pt idx="1">
                  <c:v>0.9998322991782661</c:v>
                </c:pt>
                <c:pt idx="2">
                  <c:v>1.0836827100452793</c:v>
                </c:pt>
                <c:pt idx="3">
                  <c:v>1.1675331209122926</c:v>
                </c:pt>
              </c:numCache>
            </c:numRef>
          </c:xVal>
          <c:yVal>
            <c:numRef>
              <c:f>Sheet1!$B$23:$B$26</c:f>
              <c:numCache>
                <c:formatCode>General</c:formatCode>
                <c:ptCount val="4"/>
                <c:pt idx="0">
                  <c:v>-8.7013396247322738E-2</c:v>
                </c:pt>
                <c:pt idx="1">
                  <c:v>-0.17003773456675164</c:v>
                </c:pt>
                <c:pt idx="2">
                  <c:v>-0.27546438758015102</c:v>
                </c:pt>
                <c:pt idx="3">
                  <c:v>-0.33970698536149069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90-4417-908B-A7EBD411D9AC}"/>
            </c:ext>
          </c:extLst>
        </c:ser>
        <c:ser>
          <c:idx val="5"/>
          <c:order val="11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Sheet1!$A$23:$A$26</c:f>
              <c:numCache>
                <c:formatCode>General</c:formatCode>
                <c:ptCount val="4"/>
                <c:pt idx="0">
                  <c:v>0.94952205265805822</c:v>
                </c:pt>
                <c:pt idx="1">
                  <c:v>0.9998322991782661</c:v>
                </c:pt>
                <c:pt idx="2">
                  <c:v>1.0836827100452793</c:v>
                </c:pt>
                <c:pt idx="3">
                  <c:v>1.1675331209122926</c:v>
                </c:pt>
              </c:numCache>
            </c:numRef>
          </c:xVal>
          <c:yVal>
            <c:numRef>
              <c:f>Sheet1!$C$23:$C$26</c:f>
              <c:numCache>
                <c:formatCode>General</c:formatCode>
                <c:ptCount val="4"/>
                <c:pt idx="0">
                  <c:v>-3.58449742461176E-2</c:v>
                </c:pt>
                <c:pt idx="1">
                  <c:v>-4.6250404693097047E-2</c:v>
                </c:pt>
                <c:pt idx="2">
                  <c:v>-5.9606035737996832E-2</c:v>
                </c:pt>
                <c:pt idx="3">
                  <c:v>-6.797822549114757E-2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90-4417-908B-A7EBD411D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39392"/>
        <c:axId val="475540048"/>
      </c:scatterChart>
      <c:valAx>
        <c:axId val="475539392"/>
        <c:scaling>
          <c:orientation val="minMax"/>
          <c:max val="35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40048"/>
        <c:crosses val="autoZero"/>
        <c:crossBetween val="midCat"/>
      </c:valAx>
      <c:valAx>
        <c:axId val="475540048"/>
        <c:scaling>
          <c:orientation val="minMax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39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2.0600153066734277E-2"/>
                  <c:y val="3.392533418787768E-2"/>
                </c:manualLayout>
              </c:layout>
              <c:numFmt formatCode="General" sourceLinked="0"/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283.10000000000002</c:v>
                </c:pt>
                <c:pt idx="1">
                  <c:v>298.10000000000002</c:v>
                </c:pt>
                <c:pt idx="2">
                  <c:v>323.10000000000002</c:v>
                </c:pt>
                <c:pt idx="3">
                  <c:v>348.1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-2.3734459999999999E-2</c:v>
                </c:pt>
                <c:pt idx="1">
                  <c:v>-3.992035E-2</c:v>
                </c:pt>
                <c:pt idx="2">
                  <c:v>-6.1421959999999998E-2</c:v>
                </c:pt>
                <c:pt idx="3">
                  <c:v>-6.8627740000000007E-2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B3D-44D8-99EC-4EE794E59576}"/>
            </c:ext>
          </c:extLst>
        </c:ser>
        <c:ser>
          <c:idx val="1"/>
          <c:order val="1"/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283.10000000000002</c:v>
                </c:pt>
                <c:pt idx="1">
                  <c:v>298.10000000000002</c:v>
                </c:pt>
                <c:pt idx="2">
                  <c:v>323.10000000000002</c:v>
                </c:pt>
                <c:pt idx="3">
                  <c:v>348.1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-4.8970659999999999E-2</c:v>
                </c:pt>
                <c:pt idx="1">
                  <c:v>-0.17013375</c:v>
                </c:pt>
                <c:pt idx="2">
                  <c:v>-0.31491854000000002</c:v>
                </c:pt>
                <c:pt idx="3">
                  <c:v>-0.35055943000000001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B3D-44D8-99EC-4EE794E59576}"/>
            </c:ext>
          </c:extLst>
        </c:ser>
        <c:ser>
          <c:idx val="2"/>
          <c:order val="2"/>
          <c:xVal>
            <c:numRef>
              <c:f>Sheet1!$A$33:$A$36</c:f>
              <c:numCache>
                <c:formatCode>General</c:formatCode>
                <c:ptCount val="4"/>
                <c:pt idx="0">
                  <c:v>283.10000000000002</c:v>
                </c:pt>
                <c:pt idx="1">
                  <c:v>298.10000000000002</c:v>
                </c:pt>
                <c:pt idx="2">
                  <c:v>323.10000000000002</c:v>
                </c:pt>
                <c:pt idx="3">
                  <c:v>348.1</c:v>
                </c:pt>
              </c:numCache>
            </c:numRef>
          </c:xVal>
          <c:yVal>
            <c:numRef>
              <c:f>Sheet1!$B$33:$B$36</c:f>
              <c:numCache>
                <c:formatCode>General</c:formatCode>
                <c:ptCount val="4"/>
                <c:pt idx="0">
                  <c:v>-5.7399424220527316E-2</c:v>
                </c:pt>
                <c:pt idx="1">
                  <c:v>-5.7203369694624119E-2</c:v>
                </c:pt>
                <c:pt idx="2">
                  <c:v>-5.6876612151452136E-2</c:v>
                </c:pt>
                <c:pt idx="3">
                  <c:v>-5.6549854608280145E-2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B3D-44D8-99EC-4EE794E59576}"/>
            </c:ext>
          </c:extLst>
        </c:ser>
        <c:ser>
          <c:idx val="3"/>
          <c:order val="3"/>
          <c:xVal>
            <c:numRef>
              <c:f>Sheet1!$A$33:$A$36</c:f>
              <c:numCache>
                <c:formatCode>General</c:formatCode>
                <c:ptCount val="4"/>
                <c:pt idx="0">
                  <c:v>283.10000000000002</c:v>
                </c:pt>
                <c:pt idx="1">
                  <c:v>298.10000000000002</c:v>
                </c:pt>
                <c:pt idx="2">
                  <c:v>323.10000000000002</c:v>
                </c:pt>
                <c:pt idx="3">
                  <c:v>348.1</c:v>
                </c:pt>
              </c:numCache>
            </c:numRef>
          </c:xVal>
          <c:yVal>
            <c:numRef>
              <c:f>Sheet1!$C$33:$C$36</c:f>
              <c:numCache>
                <c:formatCode>General</c:formatCode>
                <c:ptCount val="4"/>
                <c:pt idx="0">
                  <c:v>-0.14610313119784571</c:v>
                </c:pt>
                <c:pt idx="1">
                  <c:v>-0.15445414736834495</c:v>
                </c:pt>
                <c:pt idx="2">
                  <c:v>-0.16837250765251038</c:v>
                </c:pt>
                <c:pt idx="3">
                  <c:v>-0.18229086793667582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B3D-44D8-99EC-4EE794E59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39392"/>
        <c:axId val="475540048"/>
      </c:scatterChart>
      <c:valAx>
        <c:axId val="475539392"/>
        <c:scaling>
          <c:orientation val="minMax"/>
          <c:max val="35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40048"/>
        <c:crosses val="autoZero"/>
        <c:crossBetween val="midCat"/>
      </c:valAx>
      <c:valAx>
        <c:axId val="475540048"/>
        <c:scaling>
          <c:orientation val="minMax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393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32-IL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Sheet1!$E$2:$E$5</c:f>
              <c:numCache>
                <c:formatCode>General</c:formatCode>
                <c:ptCount val="4"/>
                <c:pt idx="0">
                  <c:v>0.94952205265805822</c:v>
                </c:pt>
                <c:pt idx="1">
                  <c:v>0.9998322991782661</c:v>
                </c:pt>
                <c:pt idx="2">
                  <c:v>1.0836827100452793</c:v>
                </c:pt>
                <c:pt idx="3">
                  <c:v>1.1675331209122926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-2.3734459999999999E-2</c:v>
                </c:pt>
                <c:pt idx="1">
                  <c:v>-3.992035E-2</c:v>
                </c:pt>
                <c:pt idx="2">
                  <c:v>-6.1421959999999998E-2</c:v>
                </c:pt>
                <c:pt idx="3">
                  <c:v>-6.8627740000000007E-2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E-4E94-A9D3-FF0FFC87A2C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IL-32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Sheet1!$E$2:$E$5</c:f>
              <c:numCache>
                <c:formatCode>General</c:formatCode>
                <c:ptCount val="4"/>
                <c:pt idx="0">
                  <c:v>0.94952205265805822</c:v>
                </c:pt>
                <c:pt idx="1">
                  <c:v>0.9998322991782661</c:v>
                </c:pt>
                <c:pt idx="2">
                  <c:v>1.0836827100452793</c:v>
                </c:pt>
                <c:pt idx="3">
                  <c:v>1.1675331209122926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-4.8970659999999999E-2</c:v>
                </c:pt>
                <c:pt idx="1">
                  <c:v>-0.17013375</c:v>
                </c:pt>
                <c:pt idx="2">
                  <c:v>-0.31491854000000002</c:v>
                </c:pt>
                <c:pt idx="3">
                  <c:v>-0.35055943000000001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4E-4E94-A9D3-FF0FFC87A2C1}"/>
            </c:ext>
          </c:extLst>
        </c:ser>
        <c:ser>
          <c:idx val="2"/>
          <c:order val="2"/>
          <c:tx>
            <c:v>32-IL calc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Sheet1!$E$11:$E$14</c:f>
              <c:numCache>
                <c:formatCode>General</c:formatCode>
                <c:ptCount val="4"/>
                <c:pt idx="0">
                  <c:v>0.94952205265805822</c:v>
                </c:pt>
                <c:pt idx="1">
                  <c:v>0.9998322991782661</c:v>
                </c:pt>
                <c:pt idx="2">
                  <c:v>1.0836827100452793</c:v>
                </c:pt>
                <c:pt idx="3">
                  <c:v>1.1675331209122926</c:v>
                </c:pt>
              </c:numCache>
            </c:numRef>
          </c:xVal>
          <c:yVal>
            <c:numRef>
              <c:f>Sheet1!$F$11:$F$14</c:f>
              <c:numCache>
                <c:formatCode>General</c:formatCode>
                <c:ptCount val="4"/>
                <c:pt idx="0">
                  <c:v>7.0669126278718464E-3</c:v>
                </c:pt>
                <c:pt idx="1">
                  <c:v>2.347811504274655E-5</c:v>
                </c:pt>
                <c:pt idx="2">
                  <c:v>-1.1715579406339105E-2</c:v>
                </c:pt>
                <c:pt idx="3">
                  <c:v>-2.3454636927720957E-2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4E-4E94-A9D3-FF0FFC87A2C1}"/>
            </c:ext>
          </c:extLst>
        </c:ser>
        <c:ser>
          <c:idx val="3"/>
          <c:order val="3"/>
          <c:tx>
            <c:v>IL-32 calc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Sheet1!$E$11:$E$14</c:f>
              <c:numCache>
                <c:formatCode>General</c:formatCode>
                <c:ptCount val="4"/>
                <c:pt idx="0">
                  <c:v>0.94952205265805822</c:v>
                </c:pt>
                <c:pt idx="1">
                  <c:v>0.9998322991782661</c:v>
                </c:pt>
                <c:pt idx="2">
                  <c:v>1.0836827100452793</c:v>
                </c:pt>
                <c:pt idx="3">
                  <c:v>1.1675331209122926</c:v>
                </c:pt>
              </c:numCache>
            </c:numRef>
          </c:xVal>
          <c:yVal>
            <c:numRef>
              <c:f>Sheet1!$G$11:$G$14</c:f>
              <c:numCache>
                <c:formatCode>General</c:formatCode>
                <c:ptCount val="4"/>
                <c:pt idx="0">
                  <c:v>-1.6015428475600002E-2</c:v>
                </c:pt>
                <c:pt idx="1">
                  <c:v>-0.11965453630722811</c:v>
                </c:pt>
                <c:pt idx="2">
                  <c:v>-0.29238638269327533</c:v>
                </c:pt>
                <c:pt idx="3">
                  <c:v>-0.46511822907932299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4E-4E94-A9D3-FF0FFC87A2C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51071640"/>
        <c:axId val="551070328"/>
      </c:scatterChart>
      <c:valAx>
        <c:axId val="551071640"/>
        <c:scaling>
          <c:orientation val="minMax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0328"/>
        <c:crosses val="autoZero"/>
        <c:crossBetween val="midCat"/>
      </c:valAx>
      <c:valAx>
        <c:axId val="5510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kappa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32-IL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0186351706036745E-2"/>
                  <c:y val="5.70078740157480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Sheet1!$E$2:$E$5</c:f>
              <c:numCache>
                <c:formatCode>General</c:formatCode>
                <c:ptCount val="4"/>
                <c:pt idx="0">
                  <c:v>0.94952205265805822</c:v>
                </c:pt>
                <c:pt idx="1">
                  <c:v>0.9998322991782661</c:v>
                </c:pt>
                <c:pt idx="2">
                  <c:v>1.0836827100452793</c:v>
                </c:pt>
                <c:pt idx="3">
                  <c:v>1.1675331209122926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-2.3734459999999999E-2</c:v>
                </c:pt>
                <c:pt idx="1">
                  <c:v>-3.992035E-2</c:v>
                </c:pt>
                <c:pt idx="2">
                  <c:v>-6.1421959999999998E-2</c:v>
                </c:pt>
                <c:pt idx="3">
                  <c:v>-6.8627740000000007E-2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8-4E91-AD49-2033FF9805AC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0.949522053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Sheet1!$E$2:$E$5</c:f>
              <c:numCache>
                <c:formatCode>General</c:formatCode>
                <c:ptCount val="4"/>
                <c:pt idx="0">
                  <c:v>0.94952205265805822</c:v>
                </c:pt>
                <c:pt idx="1">
                  <c:v>0.9998322991782661</c:v>
                </c:pt>
                <c:pt idx="2">
                  <c:v>1.0836827100452793</c:v>
                </c:pt>
                <c:pt idx="3">
                  <c:v>1.1675331209122926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-4.8970659999999999E-2</c:v>
                </c:pt>
                <c:pt idx="1">
                  <c:v>-0.17013375</c:v>
                </c:pt>
                <c:pt idx="2">
                  <c:v>-0.31491854000000002</c:v>
                </c:pt>
                <c:pt idx="3">
                  <c:v>-0.35055943000000001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38-4E91-AD49-2033FF9805A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Sheet1!$A$23:$A$26</c:f>
              <c:numCache>
                <c:formatCode>General</c:formatCode>
                <c:ptCount val="4"/>
                <c:pt idx="0">
                  <c:v>0.94952205265805822</c:v>
                </c:pt>
                <c:pt idx="1">
                  <c:v>0.9998322991782661</c:v>
                </c:pt>
                <c:pt idx="2">
                  <c:v>1.0836827100452793</c:v>
                </c:pt>
                <c:pt idx="3">
                  <c:v>1.1675331209122926</c:v>
                </c:pt>
              </c:numCache>
            </c:numRef>
          </c:xVal>
          <c:yVal>
            <c:numRef>
              <c:f>Sheet1!$B$23:$B$26</c:f>
              <c:numCache>
                <c:formatCode>General</c:formatCode>
                <c:ptCount val="4"/>
                <c:pt idx="0">
                  <c:v>-8.7013396247322738E-2</c:v>
                </c:pt>
                <c:pt idx="1">
                  <c:v>-0.17003773456675164</c:v>
                </c:pt>
                <c:pt idx="2">
                  <c:v>-0.27546438758015102</c:v>
                </c:pt>
                <c:pt idx="3">
                  <c:v>-0.33970698536149069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38-4E91-AD49-2033FF9805A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Sheet1!$A$23:$A$26</c:f>
              <c:numCache>
                <c:formatCode>General</c:formatCode>
                <c:ptCount val="4"/>
                <c:pt idx="0">
                  <c:v>0.94952205265805822</c:v>
                </c:pt>
                <c:pt idx="1">
                  <c:v>0.9998322991782661</c:v>
                </c:pt>
                <c:pt idx="2">
                  <c:v>1.0836827100452793</c:v>
                </c:pt>
                <c:pt idx="3">
                  <c:v>1.1675331209122926</c:v>
                </c:pt>
              </c:numCache>
            </c:numRef>
          </c:xVal>
          <c:yVal>
            <c:numRef>
              <c:f>Sheet1!$C$23:$C$26</c:f>
              <c:numCache>
                <c:formatCode>General</c:formatCode>
                <c:ptCount val="4"/>
                <c:pt idx="0">
                  <c:v>-3.58449742461176E-2</c:v>
                </c:pt>
                <c:pt idx="1">
                  <c:v>-4.6250404693097047E-2</c:v>
                </c:pt>
                <c:pt idx="2">
                  <c:v>-5.9606035737996832E-2</c:v>
                </c:pt>
                <c:pt idx="3">
                  <c:v>-6.797822549114757E-2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38-4E91-AD49-2033FF980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71640"/>
        <c:axId val="551070328"/>
      </c:scatterChart>
      <c:valAx>
        <c:axId val="551071640"/>
        <c:scaling>
          <c:orientation val="minMax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0328"/>
        <c:crosses val="autoZero"/>
        <c:crossBetween val="midCat"/>
      </c:valAx>
      <c:valAx>
        <c:axId val="5510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 vs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32-IL 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Sheet2!$E$5:$E$8</c:f>
              <c:numCache>
                <c:formatCode>General</c:formatCode>
                <c:ptCount val="4"/>
                <c:pt idx="0">
                  <c:v>0.94952205265805822</c:v>
                </c:pt>
                <c:pt idx="1">
                  <c:v>0.9998322991782661</c:v>
                </c:pt>
                <c:pt idx="2">
                  <c:v>1.0836827100452793</c:v>
                </c:pt>
                <c:pt idx="3">
                  <c:v>1.1675331209122926</c:v>
                </c:pt>
              </c:numCache>
            </c:numRef>
          </c:xVal>
          <c:yVal>
            <c:numRef>
              <c:f>Sheet2!$F$5:$F$8</c:f>
              <c:numCache>
                <c:formatCode>General</c:formatCode>
                <c:ptCount val="4"/>
                <c:pt idx="0">
                  <c:v>-2.3734459999999999E-2</c:v>
                </c:pt>
                <c:pt idx="1">
                  <c:v>-3.992035E-2</c:v>
                </c:pt>
                <c:pt idx="2">
                  <c:v>-6.1421959999999998E-2</c:v>
                </c:pt>
                <c:pt idx="3">
                  <c:v>-6.8627740000000007E-2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E-4DC5-AE0D-20852E2F1C4D}"/>
            </c:ext>
          </c:extLst>
        </c:ser>
        <c:ser>
          <c:idx val="1"/>
          <c:order val="1"/>
          <c:tx>
            <c:v>IL-32 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Sheet2!$E$5:$E$8</c:f>
              <c:numCache>
                <c:formatCode>General</c:formatCode>
                <c:ptCount val="4"/>
                <c:pt idx="0">
                  <c:v>0.94952205265805822</c:v>
                </c:pt>
                <c:pt idx="1">
                  <c:v>0.9998322991782661</c:v>
                </c:pt>
                <c:pt idx="2">
                  <c:v>1.0836827100452793</c:v>
                </c:pt>
                <c:pt idx="3">
                  <c:v>1.1675331209122926</c:v>
                </c:pt>
              </c:numCache>
            </c:numRef>
          </c:xVal>
          <c:yVal>
            <c:numRef>
              <c:f>Sheet2!$G$5:$G$8</c:f>
              <c:numCache>
                <c:formatCode>General</c:formatCode>
                <c:ptCount val="4"/>
                <c:pt idx="0">
                  <c:v>-4.8970659999999999E-2</c:v>
                </c:pt>
                <c:pt idx="1">
                  <c:v>-0.17013375</c:v>
                </c:pt>
                <c:pt idx="2">
                  <c:v>-0.31491854000000002</c:v>
                </c:pt>
                <c:pt idx="3">
                  <c:v>-0.35055943000000001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EE-4DC5-AE0D-20852E2F1C4D}"/>
            </c:ext>
          </c:extLst>
        </c:ser>
        <c:ser>
          <c:idx val="2"/>
          <c:order val="2"/>
          <c:tx>
            <c:v>32-IL 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Sheet2!$E$10:$E$13</c:f>
              <c:numCache>
                <c:formatCode>General</c:formatCode>
                <c:ptCount val="4"/>
                <c:pt idx="0">
                  <c:v>0.94952205265805822</c:v>
                </c:pt>
                <c:pt idx="1">
                  <c:v>0.9998322991782661</c:v>
                </c:pt>
                <c:pt idx="2">
                  <c:v>1.0836827100452793</c:v>
                </c:pt>
                <c:pt idx="3">
                  <c:v>1.1675331209122926</c:v>
                </c:pt>
              </c:numCache>
            </c:numRef>
          </c:xVal>
          <c:yVal>
            <c:numRef>
              <c:f>Sheet2!$F$10:$F$13</c:f>
              <c:numCache>
                <c:formatCode>General</c:formatCode>
                <c:ptCount val="4"/>
                <c:pt idx="0">
                  <c:v>-3.0665147712008199E-2</c:v>
                </c:pt>
                <c:pt idx="1">
                  <c:v>-3.5968214766581498E-2</c:v>
                </c:pt>
                <c:pt idx="2">
                  <c:v>-4.9477047250841497E-2</c:v>
                </c:pt>
                <c:pt idx="3">
                  <c:v>-6.1271914407716101E-2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E-4DC5-AE0D-20852E2F1C4D}"/>
            </c:ext>
          </c:extLst>
        </c:ser>
        <c:ser>
          <c:idx val="3"/>
          <c:order val="3"/>
          <c:tx>
            <c:v>IL-32 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Sheet2!$E$10:$E$13</c:f>
              <c:numCache>
                <c:formatCode>General</c:formatCode>
                <c:ptCount val="4"/>
                <c:pt idx="0">
                  <c:v>0.94952205265805822</c:v>
                </c:pt>
                <c:pt idx="1">
                  <c:v>0.9998322991782661</c:v>
                </c:pt>
                <c:pt idx="2">
                  <c:v>1.0836827100452793</c:v>
                </c:pt>
                <c:pt idx="3">
                  <c:v>1.1675331209122926</c:v>
                </c:pt>
              </c:numCache>
            </c:numRef>
          </c:xVal>
          <c:yVal>
            <c:numRef>
              <c:f>Sheet2!$G$10:$G$13</c:f>
              <c:numCache>
                <c:formatCode>General</c:formatCode>
                <c:ptCount val="4"/>
                <c:pt idx="0">
                  <c:v>-6.0048617126099803E-2</c:v>
                </c:pt>
                <c:pt idx="1">
                  <c:v>-6.8130143445122804E-2</c:v>
                </c:pt>
                <c:pt idx="2">
                  <c:v>-8.9366301860700006E-2</c:v>
                </c:pt>
                <c:pt idx="3">
                  <c:v>-0.116549683389797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EE-4DC5-AE0D-20852E2F1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36440"/>
        <c:axId val="326337424"/>
      </c:scatterChart>
      <c:valAx>
        <c:axId val="326336440"/>
        <c:scaling>
          <c:orientation val="minMax"/>
          <c:min val="0.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37424"/>
        <c:crosses val="autoZero"/>
        <c:crossBetween val="midCat"/>
      </c:valAx>
      <c:valAx>
        <c:axId val="3263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kappa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3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40</xdr:row>
      <xdr:rowOff>41275</xdr:rowOff>
    </xdr:from>
    <xdr:to>
      <xdr:col>12</xdr:col>
      <xdr:colOff>295274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B5EF4-5CFC-4E17-89F8-B06D16C27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440055</xdr:colOff>
      <xdr:row>40</xdr:row>
      <xdr:rowOff>20955</xdr:rowOff>
    </xdr:from>
    <xdr:to>
      <xdr:col>21</xdr:col>
      <xdr:colOff>278130</xdr:colOff>
      <xdr:row>63</xdr:row>
      <xdr:rowOff>8255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EE0439-CCB4-4428-96DC-868B392C1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0</xdr:row>
      <xdr:rowOff>87630</xdr:rowOff>
    </xdr:from>
    <xdr:to>
      <xdr:col>16</xdr:col>
      <xdr:colOff>190500</xdr:colOff>
      <xdr:row>15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67BD30-0F04-42ED-A8A1-378275CF9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586740</xdr:colOff>
      <xdr:row>15</xdr:row>
      <xdr:rowOff>167640</xdr:rowOff>
    </xdr:from>
    <xdr:to>
      <xdr:col>16</xdr:col>
      <xdr:colOff>281940</xdr:colOff>
      <xdr:row>30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93EF80-3370-4B54-9852-984C5F840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13</xdr:row>
      <xdr:rowOff>163830</xdr:rowOff>
    </xdr:from>
    <xdr:to>
      <xdr:col>12</xdr:col>
      <xdr:colOff>457200</xdr:colOff>
      <xdr:row>39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F3C4D-8A6F-488D-9A57-296BDADF3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6BE4-8F8A-40F8-8E0E-A5A1D5383B6D}">
  <dimension ref="A1:G36"/>
  <sheetViews>
    <sheetView workbookViewId="0">
      <selection activeCell="C20" sqref="C20"/>
    </sheetView>
  </sheetViews>
  <sheetFormatPr defaultRowHeight="14.4" x14ac:dyDescent="0.3"/>
  <cols>
    <col min="2" max="3" width="15.5546875" bestFit="1" customWidth="1"/>
  </cols>
  <sheetData>
    <row r="1" spans="1:7" x14ac:dyDescent="0.3">
      <c r="B1" t="s">
        <v>0</v>
      </c>
      <c r="C1" t="s">
        <v>1</v>
      </c>
      <c r="F1" t="s">
        <v>0</v>
      </c>
      <c r="G1" t="s">
        <v>1</v>
      </c>
    </row>
    <row r="2" spans="1:7" x14ac:dyDescent="0.3">
      <c r="A2" s="3">
        <v>283.10000000000002</v>
      </c>
      <c r="B2" s="3">
        <v>-2.3734459999999999E-2</v>
      </c>
      <c r="C2" s="3">
        <v>-4.8970659999999999E-2</v>
      </c>
      <c r="E2">
        <f>A2/298.15</f>
        <v>0.94952205265805822</v>
      </c>
      <c r="F2" s="3">
        <v>-2.3734459999999999E-2</v>
      </c>
      <c r="G2" s="3">
        <v>-4.8970659999999999E-2</v>
      </c>
    </row>
    <row r="3" spans="1:7" x14ac:dyDescent="0.3">
      <c r="A3" s="3">
        <v>298.10000000000002</v>
      </c>
      <c r="B3" s="3">
        <v>-3.992035E-2</v>
      </c>
      <c r="C3" s="3">
        <v>-0.17013375</v>
      </c>
      <c r="E3">
        <f t="shared" ref="E3:E5" si="0">A3/298.15</f>
        <v>0.9998322991782661</v>
      </c>
      <c r="F3" s="3">
        <v>-3.992035E-2</v>
      </c>
      <c r="G3" s="3">
        <v>-0.17013375</v>
      </c>
    </row>
    <row r="4" spans="1:7" x14ac:dyDescent="0.3">
      <c r="A4" s="3">
        <v>323.10000000000002</v>
      </c>
      <c r="B4" s="3">
        <v>-6.1421959999999998E-2</v>
      </c>
      <c r="C4" s="3">
        <v>-0.31491854000000002</v>
      </c>
      <c r="E4">
        <f t="shared" si="0"/>
        <v>1.0836827100452793</v>
      </c>
      <c r="F4" s="3">
        <v>-6.1421959999999998E-2</v>
      </c>
      <c r="G4" s="3">
        <v>-0.31491854000000002</v>
      </c>
    </row>
    <row r="5" spans="1:7" x14ac:dyDescent="0.3">
      <c r="A5" s="3">
        <v>348.1</v>
      </c>
      <c r="B5" s="3">
        <v>-6.8627740000000007E-2</v>
      </c>
      <c r="C5" s="3">
        <v>-0.35055943000000001</v>
      </c>
      <c r="E5">
        <f t="shared" si="0"/>
        <v>1.1675331209122926</v>
      </c>
      <c r="F5" s="3">
        <v>-6.8627740000000007E-2</v>
      </c>
      <c r="G5" s="3">
        <v>-0.35055943000000001</v>
      </c>
    </row>
    <row r="7" spans="1:7" x14ac:dyDescent="0.3">
      <c r="F7" s="5">
        <v>0.14000000000000001</v>
      </c>
      <c r="G7" s="5">
        <v>1.94</v>
      </c>
    </row>
    <row r="8" spans="1:7" x14ac:dyDescent="0.3">
      <c r="B8" s="3">
        <v>1.1017101391999999</v>
      </c>
      <c r="C8" s="3">
        <v>8.8718968151999995</v>
      </c>
      <c r="F8" s="5">
        <v>-0.14000000000000001</v>
      </c>
      <c r="G8" s="5">
        <v>-2.06</v>
      </c>
    </row>
    <row r="9" spans="1:7" x14ac:dyDescent="0.3">
      <c r="B9">
        <v>-6.6356821E-3</v>
      </c>
      <c r="C9" s="3">
        <v>-5.33087904E-2</v>
      </c>
    </row>
    <row r="10" spans="1:7" x14ac:dyDescent="0.3">
      <c r="B10" s="2">
        <v>9.4024E-6</v>
      </c>
      <c r="C10" s="2">
        <v>7.7023799999999999E-5</v>
      </c>
    </row>
    <row r="11" spans="1:7" x14ac:dyDescent="0.3">
      <c r="E11">
        <v>0.94952205265805822</v>
      </c>
      <c r="F11">
        <f>$F$7+E11*$F$8</f>
        <v>7.0669126278718464E-3</v>
      </c>
      <c r="G11">
        <f>$G$7+E11*$G$8</f>
        <v>-1.6015428475600002E-2</v>
      </c>
    </row>
    <row r="12" spans="1:7" x14ac:dyDescent="0.3">
      <c r="E12">
        <v>0.9998322991782661</v>
      </c>
      <c r="F12">
        <f t="shared" ref="F12:G14" si="1">$F$7+E12*$F$8</f>
        <v>2.347811504274655E-5</v>
      </c>
      <c r="G12">
        <f t="shared" ref="G12:G14" si="2">$G$7+E12*$G$8</f>
        <v>-0.11965453630722811</v>
      </c>
    </row>
    <row r="13" spans="1:7" x14ac:dyDescent="0.3">
      <c r="A13" s="1">
        <v>283.10000000000002</v>
      </c>
      <c r="B13" s="3">
        <f>$B$8+A2*$B$9+A2^2*$B$10</f>
        <v>-2.3290379845999909E-2</v>
      </c>
      <c r="C13" s="3">
        <f>$C$8+A2*$C$9+A2^2*$C$10</f>
        <v>-4.6702311521999995E-2</v>
      </c>
      <c r="E13">
        <v>1.0836827100452793</v>
      </c>
      <c r="F13">
        <f t="shared" si="1"/>
        <v>-1.1715579406339105E-2</v>
      </c>
      <c r="G13">
        <f t="shared" si="2"/>
        <v>-0.29238638269327533</v>
      </c>
    </row>
    <row r="14" spans="1:7" x14ac:dyDescent="0.3">
      <c r="A14" s="1">
        <v>298.10000000000002</v>
      </c>
      <c r="B14" s="3">
        <f t="shared" ref="B14:B16" si="3">$B$8+A3*$B$9+A3^2*$B$10</f>
        <v>-4.0855488146000152E-2</v>
      </c>
      <c r="C14" s="3">
        <f t="shared" ref="C14:C16" si="4">$C$8+A3*$C$9+A3^2*$C$10</f>
        <v>-0.17484067912200096</v>
      </c>
      <c r="E14">
        <v>1.1675331209122926</v>
      </c>
      <c r="F14">
        <f t="shared" si="1"/>
        <v>-2.3454636927720957E-2</v>
      </c>
      <c r="G14">
        <f t="shared" si="2"/>
        <v>-0.46511822907932299</v>
      </c>
    </row>
    <row r="15" spans="1:7" x14ac:dyDescent="0.3">
      <c r="A15" s="1">
        <v>323.10000000000002</v>
      </c>
      <c r="B15" s="3">
        <f t="shared" si="3"/>
        <v>-6.0728268646000227E-2</v>
      </c>
      <c r="C15" s="3">
        <f t="shared" si="4"/>
        <v>-0.31138082512200072</v>
      </c>
    </row>
    <row r="16" spans="1:7" x14ac:dyDescent="0.3">
      <c r="A16" s="1">
        <v>348.1</v>
      </c>
      <c r="B16" s="3">
        <f t="shared" si="3"/>
        <v>-6.8848049145999957E-2</v>
      </c>
      <c r="C16" s="3">
        <f t="shared" si="4"/>
        <v>-0.35164122112200147</v>
      </c>
    </row>
    <row r="18" spans="1:3" x14ac:dyDescent="0.3">
      <c r="B18" s="5">
        <v>4.2604200711468003</v>
      </c>
      <c r="C18" s="5">
        <v>0.496990683594011</v>
      </c>
    </row>
    <row r="19" spans="1:3" x14ac:dyDescent="0.3">
      <c r="B19" s="5">
        <v>-7.3595030583122103</v>
      </c>
      <c r="C19" s="5">
        <v>-0.897668894824729</v>
      </c>
    </row>
    <row r="20" spans="1:3" x14ac:dyDescent="0.3">
      <c r="B20" s="5">
        <v>2.9287932976055102</v>
      </c>
      <c r="C20" s="5">
        <v>0.35439612180112201</v>
      </c>
    </row>
    <row r="23" spans="1:3" x14ac:dyDescent="0.3">
      <c r="A23" s="1">
        <v>0.94952205265805822</v>
      </c>
      <c r="B23" s="3">
        <f>$B$18+A23*$B$19+A23^2*$B$20</f>
        <v>-8.7013396247322738E-2</v>
      </c>
      <c r="C23" s="3">
        <f>$C$18+A23*$C$19+A23^2*$C$20</f>
        <v>-3.58449742461176E-2</v>
      </c>
    </row>
    <row r="24" spans="1:3" x14ac:dyDescent="0.3">
      <c r="A24" s="1">
        <v>0.9998322991782661</v>
      </c>
      <c r="B24" s="3">
        <f t="shared" ref="B24:B26" si="5">$B$18+A24*$B$19+A24^2*$B$20</f>
        <v>-0.17003773456675164</v>
      </c>
      <c r="C24" s="3">
        <f t="shared" ref="C24:C26" si="6">$C$18+A24*$C$19+A24^2*$C$20</f>
        <v>-4.6250404693097047E-2</v>
      </c>
    </row>
    <row r="25" spans="1:3" x14ac:dyDescent="0.3">
      <c r="A25" s="1">
        <v>1.0836827100452793</v>
      </c>
      <c r="B25" s="3">
        <f t="shared" si="5"/>
        <v>-0.27546438758015102</v>
      </c>
      <c r="C25" s="3">
        <f t="shared" si="6"/>
        <v>-5.9606035737996832E-2</v>
      </c>
    </row>
    <row r="26" spans="1:3" x14ac:dyDescent="0.3">
      <c r="A26" s="1">
        <v>1.1675331209122926</v>
      </c>
      <c r="B26" s="3">
        <f t="shared" si="5"/>
        <v>-0.33970698536149069</v>
      </c>
      <c r="C26" s="3">
        <f t="shared" si="6"/>
        <v>-6.797822549114757E-2</v>
      </c>
    </row>
    <row r="29" spans="1:3" x14ac:dyDescent="0.3">
      <c r="B29" s="1">
        <v>-6.10996266394069E-2</v>
      </c>
      <c r="C29" s="1">
        <v>1.15083806600436E-2</v>
      </c>
    </row>
    <row r="30" spans="1:3" x14ac:dyDescent="0.3">
      <c r="B30" s="4">
        <v>1.3070301726879499E-5</v>
      </c>
      <c r="C30" s="1">
        <v>-5.5673441136661701E-4</v>
      </c>
    </row>
    <row r="31" spans="1:3" x14ac:dyDescent="0.3">
      <c r="B31">
        <v>0</v>
      </c>
      <c r="C31">
        <v>0</v>
      </c>
    </row>
    <row r="33" spans="1:3" x14ac:dyDescent="0.3">
      <c r="A33" s="1">
        <v>283.10000000000002</v>
      </c>
      <c r="B33" s="3">
        <f>$B$29+A33*$B$30+A33^2*$B$31</f>
        <v>-5.7399424220527316E-2</v>
      </c>
      <c r="C33" s="3">
        <f>$C$29+A33*$C$30+A33^2*$C$31</f>
        <v>-0.14610313119784571</v>
      </c>
    </row>
    <row r="34" spans="1:3" x14ac:dyDescent="0.3">
      <c r="A34" s="1">
        <v>298.10000000000002</v>
      </c>
      <c r="B34" s="3">
        <f t="shared" ref="B34:B36" si="7">$B$29+A34*$B$30+A34^2*$B$31</f>
        <v>-5.7203369694624119E-2</v>
      </c>
      <c r="C34" s="3">
        <f t="shared" ref="C34:C36" si="8">$C$29+A34*$C$30+A34^2*$C$31</f>
        <v>-0.15445414736834495</v>
      </c>
    </row>
    <row r="35" spans="1:3" x14ac:dyDescent="0.3">
      <c r="A35" s="1">
        <v>323.10000000000002</v>
      </c>
      <c r="B35" s="3">
        <f t="shared" si="7"/>
        <v>-5.6876612151452136E-2</v>
      </c>
      <c r="C35" s="3">
        <f t="shared" si="8"/>
        <v>-0.16837250765251038</v>
      </c>
    </row>
    <row r="36" spans="1:3" x14ac:dyDescent="0.3">
      <c r="A36" s="1">
        <v>348.1</v>
      </c>
      <c r="B36" s="3">
        <f t="shared" si="7"/>
        <v>-5.6549854608280145E-2</v>
      </c>
      <c r="C36" s="3">
        <f t="shared" si="8"/>
        <v>-0.18229086793667582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F2380-A3D7-4FB8-88C1-C133838359ED}">
  <dimension ref="A4:G13"/>
  <sheetViews>
    <sheetView topLeftCell="A13" workbookViewId="0">
      <selection activeCell="C6" sqref="C6"/>
    </sheetView>
  </sheetViews>
  <sheetFormatPr defaultRowHeight="14.4" x14ac:dyDescent="0.3"/>
  <sheetData>
    <row r="4" spans="1:7" x14ac:dyDescent="0.3">
      <c r="B4" t="s">
        <v>0</v>
      </c>
      <c r="C4" t="s">
        <v>1</v>
      </c>
      <c r="F4" t="s">
        <v>0</v>
      </c>
      <c r="G4" t="s">
        <v>1</v>
      </c>
    </row>
    <row r="5" spans="1:7" x14ac:dyDescent="0.3">
      <c r="A5" s="3">
        <v>283.10000000000002</v>
      </c>
      <c r="B5" s="3">
        <v>-2.3734459999999999E-2</v>
      </c>
      <c r="C5" s="3">
        <v>-4.8970659999999999E-2</v>
      </c>
      <c r="E5">
        <f>A5/298.15</f>
        <v>0.94952205265805822</v>
      </c>
      <c r="F5" s="3">
        <v>-2.3734459999999999E-2</v>
      </c>
      <c r="G5" s="3">
        <v>-4.8970659999999999E-2</v>
      </c>
    </row>
    <row r="6" spans="1:7" x14ac:dyDescent="0.3">
      <c r="A6" s="3">
        <v>298.10000000000002</v>
      </c>
      <c r="B6" s="3">
        <v>-3.992035E-2</v>
      </c>
      <c r="C6" s="3">
        <v>-0.17013375</v>
      </c>
      <c r="E6">
        <f t="shared" ref="E6:E8" si="0">A6/298.15</f>
        <v>0.9998322991782661</v>
      </c>
      <c r="F6" s="3">
        <v>-3.992035E-2</v>
      </c>
      <c r="G6" s="3">
        <v>-0.17013375</v>
      </c>
    </row>
    <row r="7" spans="1:7" x14ac:dyDescent="0.3">
      <c r="A7" s="3">
        <v>323.10000000000002</v>
      </c>
      <c r="B7" s="3">
        <v>-6.1421959999999998E-2</v>
      </c>
      <c r="C7" s="3">
        <v>-0.31491854000000002</v>
      </c>
      <c r="E7">
        <f t="shared" si="0"/>
        <v>1.0836827100452793</v>
      </c>
      <c r="F7" s="3">
        <v>-6.1421959999999998E-2</v>
      </c>
      <c r="G7" s="3">
        <v>-0.31491854000000002</v>
      </c>
    </row>
    <row r="8" spans="1:7" x14ac:dyDescent="0.3">
      <c r="A8" s="3">
        <v>348.1</v>
      </c>
      <c r="B8" s="3">
        <v>-6.8627740000000007E-2</v>
      </c>
      <c r="C8" s="3">
        <v>-0.35055943000000001</v>
      </c>
      <c r="E8">
        <f t="shared" si="0"/>
        <v>1.1675331209122926</v>
      </c>
      <c r="F8" s="3">
        <v>-6.8627740000000007E-2</v>
      </c>
      <c r="G8" s="3">
        <v>-0.35055943000000001</v>
      </c>
    </row>
    <row r="9" spans="1:7" x14ac:dyDescent="0.3">
      <c r="B9" t="s">
        <v>0</v>
      </c>
      <c r="C9" t="s">
        <v>1</v>
      </c>
      <c r="F9" t="s">
        <v>0</v>
      </c>
      <c r="G9" t="s">
        <v>1</v>
      </c>
    </row>
    <row r="10" spans="1:7" x14ac:dyDescent="0.3">
      <c r="A10" s="3">
        <v>283.10000000000002</v>
      </c>
      <c r="B10" s="5">
        <v>-3.0665147712008199E-2</v>
      </c>
      <c r="C10" s="5">
        <v>-6.0048617126099803E-2</v>
      </c>
      <c r="E10">
        <f>A10/298.15</f>
        <v>0.94952205265805822</v>
      </c>
      <c r="F10" s="5">
        <v>-3.0665147712008199E-2</v>
      </c>
      <c r="G10" s="5">
        <v>-6.0048617126099803E-2</v>
      </c>
    </row>
    <row r="11" spans="1:7" x14ac:dyDescent="0.3">
      <c r="A11" s="3">
        <v>298.10000000000002</v>
      </c>
      <c r="B11" s="5">
        <v>-3.5968214766581498E-2</v>
      </c>
      <c r="C11" s="5">
        <v>-6.8130143445122804E-2</v>
      </c>
      <c r="E11">
        <f t="shared" ref="E11:E13" si="1">A11/298.15</f>
        <v>0.9998322991782661</v>
      </c>
      <c r="F11" s="5">
        <v>-3.5968214766581498E-2</v>
      </c>
      <c r="G11" s="5">
        <v>-6.8130143445122804E-2</v>
      </c>
    </row>
    <row r="12" spans="1:7" x14ac:dyDescent="0.3">
      <c r="A12" s="3">
        <v>323.10000000000002</v>
      </c>
      <c r="B12" s="5">
        <v>-4.9477047250841497E-2</v>
      </c>
      <c r="C12" s="5">
        <v>-8.9366301860700006E-2</v>
      </c>
      <c r="E12">
        <f t="shared" si="1"/>
        <v>1.0836827100452793</v>
      </c>
      <c r="F12" s="5">
        <v>-4.9477047250841497E-2</v>
      </c>
      <c r="G12" s="5">
        <v>-8.9366301860700006E-2</v>
      </c>
    </row>
    <row r="13" spans="1:7" x14ac:dyDescent="0.3">
      <c r="A13" s="3">
        <v>348.1</v>
      </c>
      <c r="B13" s="5">
        <v>-6.1271914407716101E-2</v>
      </c>
      <c r="C13" s="5">
        <v>-0.116549683389797</v>
      </c>
      <c r="E13">
        <f t="shared" si="1"/>
        <v>1.1675331209122926</v>
      </c>
      <c r="F13" s="5">
        <v>-6.1271914407716101E-2</v>
      </c>
      <c r="G13" s="5">
        <v>-0.116549683389797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05335-8888-4901-A731-857DCADDFA3E}">
  <dimension ref="A2:J42"/>
  <sheetViews>
    <sheetView tabSelected="1" workbookViewId="0">
      <selection activeCell="B16" sqref="B16"/>
    </sheetView>
  </sheetViews>
  <sheetFormatPr defaultRowHeight="14.4" x14ac:dyDescent="0.3"/>
  <cols>
    <col min="4" max="4" width="12" bestFit="1" customWidth="1"/>
    <col min="5" max="5" width="11.5546875" customWidth="1"/>
  </cols>
  <sheetData>
    <row r="2" spans="1:10" x14ac:dyDescent="0.3">
      <c r="A2">
        <v>10200</v>
      </c>
      <c r="B2">
        <v>8794.4383522548796</v>
      </c>
      <c r="C2">
        <v>10578.487733772699</v>
      </c>
      <c r="D2">
        <v>10649.6065349807</v>
      </c>
      <c r="E2">
        <f>$A2-B2</f>
        <v>1405.5616477451204</v>
      </c>
      <c r="F2">
        <f>$A2-C2</f>
        <v>-378.48773377269936</v>
      </c>
      <c r="G2">
        <f>$A2-D2</f>
        <v>-449.60653498069951</v>
      </c>
      <c r="H2">
        <f>SQRT(E2^2)</f>
        <v>1405.5616477451204</v>
      </c>
      <c r="I2">
        <f t="shared" ref="I2:J2" si="0">SQRT(F2^2)</f>
        <v>378.48773377269936</v>
      </c>
      <c r="J2">
        <f t="shared" si="0"/>
        <v>449.60653498069951</v>
      </c>
    </row>
    <row r="3" spans="1:10" x14ac:dyDescent="0.3">
      <c r="A3">
        <v>100100</v>
      </c>
      <c r="B3">
        <v>90867.892317209305</v>
      </c>
      <c r="C3">
        <v>106967.72992925601</v>
      </c>
      <c r="D3">
        <v>107452.670748013</v>
      </c>
      <c r="E3">
        <f t="shared" ref="E3:E32" si="1">$A3-B3</f>
        <v>9232.1076827906945</v>
      </c>
      <c r="F3">
        <f t="shared" ref="F3:F32" si="2">$A3-C3</f>
        <v>-6867.7299292560056</v>
      </c>
      <c r="G3">
        <f t="shared" ref="G3:G32" si="3">$A3-D3</f>
        <v>-7352.670748012999</v>
      </c>
      <c r="H3">
        <f t="shared" ref="H3:H32" si="4">SQRT(E3^2)</f>
        <v>9232.1076827906945</v>
      </c>
      <c r="I3">
        <f t="shared" ref="I3:I32" si="5">SQRT(F3^2)</f>
        <v>6867.7299292560056</v>
      </c>
      <c r="J3">
        <f t="shared" ref="J3:J32" si="6">SQRT(G3^2)</f>
        <v>7352.670748012999</v>
      </c>
    </row>
    <row r="4" spans="1:10" x14ac:dyDescent="0.3">
      <c r="A4">
        <v>250300</v>
      </c>
      <c r="B4">
        <v>226733.313484802</v>
      </c>
      <c r="C4">
        <v>257035.132917768</v>
      </c>
      <c r="D4">
        <v>257233.02455738201</v>
      </c>
      <c r="E4">
        <f t="shared" si="1"/>
        <v>23566.686515198002</v>
      </c>
      <c r="F4">
        <f t="shared" si="2"/>
        <v>-6735.1329177680018</v>
      </c>
      <c r="G4">
        <f t="shared" si="3"/>
        <v>-6933.0245573820139</v>
      </c>
      <c r="H4">
        <f t="shared" si="4"/>
        <v>23566.686515198002</v>
      </c>
      <c r="I4">
        <f t="shared" si="5"/>
        <v>6735.1329177680018</v>
      </c>
      <c r="J4">
        <f t="shared" si="6"/>
        <v>6933.0245573820139</v>
      </c>
    </row>
    <row r="5" spans="1:10" x14ac:dyDescent="0.3">
      <c r="A5">
        <v>399300</v>
      </c>
      <c r="B5">
        <v>369463.64619913301</v>
      </c>
      <c r="C5">
        <v>402181.88813556801</v>
      </c>
      <c r="D5">
        <v>400905.38464599999</v>
      </c>
      <c r="E5">
        <f t="shared" si="1"/>
        <v>29836.353800866986</v>
      </c>
      <c r="F5">
        <f t="shared" si="2"/>
        <v>-2881.888135568006</v>
      </c>
      <c r="G5">
        <f t="shared" si="3"/>
        <v>-1605.3846459999913</v>
      </c>
      <c r="H5">
        <f t="shared" si="4"/>
        <v>29836.353800866986</v>
      </c>
      <c r="I5">
        <f t="shared" si="5"/>
        <v>2881.888135568006</v>
      </c>
      <c r="J5">
        <f t="shared" si="6"/>
        <v>1605.3846459999913</v>
      </c>
    </row>
    <row r="6" spans="1:10" x14ac:dyDescent="0.3">
      <c r="A6">
        <v>549300</v>
      </c>
      <c r="B6">
        <v>525280.86997641705</v>
      </c>
      <c r="C6">
        <v>547491.12037177803</v>
      </c>
      <c r="D6">
        <v>543535.22481453605</v>
      </c>
      <c r="E6">
        <f t="shared" si="1"/>
        <v>24019.130023582955</v>
      </c>
      <c r="F6">
        <f t="shared" si="2"/>
        <v>1808.8796282219701</v>
      </c>
      <c r="G6">
        <f t="shared" si="3"/>
        <v>5764.77518546395</v>
      </c>
      <c r="H6">
        <f t="shared" si="4"/>
        <v>24019.130023582955</v>
      </c>
      <c r="I6">
        <f t="shared" si="5"/>
        <v>1808.8796282219701</v>
      </c>
      <c r="J6">
        <f t="shared" si="6"/>
        <v>5764.77518546395</v>
      </c>
    </row>
    <row r="7" spans="1:10" x14ac:dyDescent="0.3">
      <c r="A7">
        <v>700400</v>
      </c>
      <c r="B7">
        <v>689476.64921384596</v>
      </c>
      <c r="C7">
        <v>688358.80397634394</v>
      </c>
      <c r="D7">
        <v>680800.45527918404</v>
      </c>
      <c r="E7">
        <f t="shared" si="1"/>
        <v>10923.350786154042</v>
      </c>
      <c r="F7">
        <f t="shared" si="2"/>
        <v>12041.196023656055</v>
      </c>
      <c r="G7">
        <f t="shared" si="3"/>
        <v>19599.54472081596</v>
      </c>
      <c r="H7">
        <f t="shared" si="4"/>
        <v>10923.350786154042</v>
      </c>
      <c r="I7">
        <f t="shared" si="5"/>
        <v>12041.196023656055</v>
      </c>
      <c r="J7">
        <f t="shared" si="6"/>
        <v>19599.54472081596</v>
      </c>
    </row>
    <row r="8" spans="1:10" x14ac:dyDescent="0.3">
      <c r="A8">
        <v>849400</v>
      </c>
      <c r="B8">
        <v>916547.97468548501</v>
      </c>
      <c r="C8">
        <v>868726.29752202297</v>
      </c>
      <c r="D8">
        <v>855846.32177533396</v>
      </c>
      <c r="E8">
        <f t="shared" si="1"/>
        <v>-67147.974685485009</v>
      </c>
      <c r="F8">
        <f t="shared" si="2"/>
        <v>-19326.297522022971</v>
      </c>
      <c r="G8">
        <f t="shared" si="3"/>
        <v>-6446.3217753339559</v>
      </c>
      <c r="H8">
        <f t="shared" si="4"/>
        <v>67147.974685485009</v>
      </c>
      <c r="I8">
        <f t="shared" si="5"/>
        <v>19326.297522022971</v>
      </c>
      <c r="J8">
        <f t="shared" si="6"/>
        <v>6446.3217753339559</v>
      </c>
    </row>
    <row r="9" spans="1:10" x14ac:dyDescent="0.3">
      <c r="A9">
        <v>9600</v>
      </c>
      <c r="B9">
        <v>9758.2827188548399</v>
      </c>
      <c r="C9">
        <v>10908.8084129448</v>
      </c>
      <c r="D9">
        <v>10641.0622366643</v>
      </c>
      <c r="E9">
        <f t="shared" si="1"/>
        <v>-158.28271885483991</v>
      </c>
      <c r="F9">
        <f t="shared" si="2"/>
        <v>-1308.8084129447998</v>
      </c>
      <c r="G9">
        <f t="shared" si="3"/>
        <v>-1041.0622366643001</v>
      </c>
      <c r="H9">
        <f t="shared" si="4"/>
        <v>158.28271885483991</v>
      </c>
      <c r="I9">
        <f t="shared" si="5"/>
        <v>1308.8084129447998</v>
      </c>
      <c r="J9">
        <f t="shared" si="6"/>
        <v>1041.0622366643001</v>
      </c>
    </row>
    <row r="10" spans="1:10" x14ac:dyDescent="0.3">
      <c r="A10">
        <v>99800</v>
      </c>
      <c r="B10">
        <v>96630.615362006705</v>
      </c>
      <c r="C10">
        <v>107154.76945628499</v>
      </c>
      <c r="D10">
        <v>104874.86087123401</v>
      </c>
      <c r="E10">
        <f t="shared" si="1"/>
        <v>3169.3846379932947</v>
      </c>
      <c r="F10">
        <f t="shared" si="2"/>
        <v>-7354.7694562849938</v>
      </c>
      <c r="G10">
        <f t="shared" si="3"/>
        <v>-5074.8608712340065</v>
      </c>
      <c r="H10">
        <f t="shared" si="4"/>
        <v>3169.3846379932947</v>
      </c>
      <c r="I10">
        <f t="shared" si="5"/>
        <v>7354.7694562849938</v>
      </c>
      <c r="J10">
        <f t="shared" si="6"/>
        <v>5074.8608712340065</v>
      </c>
    </row>
    <row r="11" spans="1:10" x14ac:dyDescent="0.3">
      <c r="A11">
        <v>250200</v>
      </c>
      <c r="B11">
        <v>237344.63294665699</v>
      </c>
      <c r="C11">
        <v>259595.783047078</v>
      </c>
      <c r="D11">
        <v>255517.01014839701</v>
      </c>
      <c r="E11">
        <f t="shared" si="1"/>
        <v>12855.367053343012</v>
      </c>
      <c r="F11">
        <f t="shared" si="2"/>
        <v>-9395.7830470780027</v>
      </c>
      <c r="G11">
        <f t="shared" si="3"/>
        <v>-5317.0101483970066</v>
      </c>
      <c r="H11">
        <f t="shared" si="4"/>
        <v>12855.367053343012</v>
      </c>
      <c r="I11">
        <f t="shared" si="5"/>
        <v>9395.7830470780027</v>
      </c>
      <c r="J11">
        <f t="shared" si="6"/>
        <v>5317.0101483970066</v>
      </c>
    </row>
    <row r="12" spans="1:10" x14ac:dyDescent="0.3">
      <c r="A12">
        <v>399400</v>
      </c>
      <c r="B12">
        <v>379001.46816434897</v>
      </c>
      <c r="C12">
        <v>408562.64908445801</v>
      </c>
      <c r="D12">
        <v>404532.20112967299</v>
      </c>
      <c r="E12">
        <f t="shared" si="1"/>
        <v>20398.531835651025</v>
      </c>
      <c r="F12">
        <f t="shared" si="2"/>
        <v>-9162.6490844580112</v>
      </c>
      <c r="G12">
        <f t="shared" si="3"/>
        <v>-5132.2011296729906</v>
      </c>
      <c r="H12">
        <f t="shared" si="4"/>
        <v>20398.531835651025</v>
      </c>
      <c r="I12">
        <f t="shared" si="5"/>
        <v>9162.6490844580112</v>
      </c>
      <c r="J12">
        <f t="shared" si="6"/>
        <v>5132.2011296729906</v>
      </c>
    </row>
    <row r="13" spans="1:10" x14ac:dyDescent="0.3">
      <c r="A13">
        <v>549400</v>
      </c>
      <c r="B13">
        <v>520388.11246454797</v>
      </c>
      <c r="C13">
        <v>552711.62750508299</v>
      </c>
      <c r="D13">
        <v>550552.63790360698</v>
      </c>
      <c r="E13">
        <f t="shared" si="1"/>
        <v>29011.887535452028</v>
      </c>
      <c r="F13">
        <f t="shared" si="2"/>
        <v>-3311.6275050829863</v>
      </c>
      <c r="G13">
        <f t="shared" si="3"/>
        <v>-1152.6379036069848</v>
      </c>
      <c r="H13">
        <f t="shared" si="4"/>
        <v>29011.887535452028</v>
      </c>
      <c r="I13">
        <f t="shared" si="5"/>
        <v>3311.6275050829863</v>
      </c>
      <c r="J13">
        <f t="shared" si="6"/>
        <v>1152.6379036069848</v>
      </c>
    </row>
    <row r="14" spans="1:10" x14ac:dyDescent="0.3">
      <c r="A14">
        <v>699500</v>
      </c>
      <c r="B14">
        <v>666818.260722882</v>
      </c>
      <c r="C14">
        <v>697356.97416307696</v>
      </c>
      <c r="D14">
        <v>698940.87517969694</v>
      </c>
      <c r="E14">
        <f t="shared" si="1"/>
        <v>32681.739277118002</v>
      </c>
      <c r="F14">
        <f t="shared" si="2"/>
        <v>2143.0258369230432</v>
      </c>
      <c r="G14">
        <f t="shared" si="3"/>
        <v>559.12482030305546</v>
      </c>
      <c r="H14">
        <f t="shared" si="4"/>
        <v>32681.739277118002</v>
      </c>
      <c r="I14">
        <f t="shared" si="5"/>
        <v>2143.0258369230432</v>
      </c>
      <c r="J14">
        <f t="shared" si="6"/>
        <v>559.12482030305546</v>
      </c>
    </row>
    <row r="15" spans="1:10" x14ac:dyDescent="0.3">
      <c r="A15">
        <v>849500</v>
      </c>
      <c r="B15">
        <v>813733.56109982298</v>
      </c>
      <c r="C15">
        <v>837990.02418946696</v>
      </c>
      <c r="D15">
        <v>844996.83166558295</v>
      </c>
      <c r="E15">
        <f t="shared" si="1"/>
        <v>35766.438900177018</v>
      </c>
      <c r="F15">
        <f t="shared" si="2"/>
        <v>11509.97581053304</v>
      </c>
      <c r="G15">
        <f t="shared" si="3"/>
        <v>4503.1683344170451</v>
      </c>
      <c r="H15">
        <f t="shared" si="4"/>
        <v>35766.438900177018</v>
      </c>
      <c r="I15">
        <f t="shared" si="5"/>
        <v>11509.97581053304</v>
      </c>
      <c r="J15">
        <f t="shared" si="6"/>
        <v>4503.1683344170451</v>
      </c>
    </row>
    <row r="16" spans="1:10" x14ac:dyDescent="0.3">
      <c r="A16">
        <v>999700</v>
      </c>
      <c r="B16">
        <v>989222.98616911797</v>
      </c>
      <c r="C16">
        <v>1000567.0599366</v>
      </c>
      <c r="D16">
        <v>1015925.44708249</v>
      </c>
      <c r="E16">
        <f t="shared" si="1"/>
        <v>10477.013830882031</v>
      </c>
      <c r="F16">
        <f t="shared" si="2"/>
        <v>-867.05993660003878</v>
      </c>
      <c r="G16">
        <f t="shared" si="3"/>
        <v>-16225.447082489962</v>
      </c>
      <c r="H16">
        <f t="shared" si="4"/>
        <v>10477.013830882031</v>
      </c>
      <c r="I16">
        <f t="shared" si="5"/>
        <v>867.05993660003878</v>
      </c>
      <c r="J16">
        <f t="shared" si="6"/>
        <v>16225.447082489962</v>
      </c>
    </row>
    <row r="17" spans="1:10" x14ac:dyDescent="0.3">
      <c r="A17">
        <v>10200</v>
      </c>
      <c r="B17">
        <v>9100.0089526723204</v>
      </c>
      <c r="C17">
        <v>9201.7707649314198</v>
      </c>
      <c r="D17">
        <v>8865.7042279815996</v>
      </c>
      <c r="E17">
        <f t="shared" si="1"/>
        <v>1099.9910473276796</v>
      </c>
      <c r="F17">
        <f t="shared" si="2"/>
        <v>998.22923506858024</v>
      </c>
      <c r="G17">
        <f t="shared" si="3"/>
        <v>1334.2957720184004</v>
      </c>
      <c r="H17">
        <f t="shared" si="4"/>
        <v>1099.9910473276796</v>
      </c>
      <c r="I17">
        <f t="shared" si="5"/>
        <v>998.22923506858024</v>
      </c>
      <c r="J17">
        <f t="shared" si="6"/>
        <v>1334.2957720184004</v>
      </c>
    </row>
    <row r="18" spans="1:10" x14ac:dyDescent="0.3">
      <c r="A18">
        <v>100300</v>
      </c>
      <c r="B18">
        <v>102559.731584355</v>
      </c>
      <c r="C18">
        <v>103729.05001750001</v>
      </c>
      <c r="D18">
        <v>100308.084220587</v>
      </c>
      <c r="E18">
        <f t="shared" si="1"/>
        <v>-2259.7315843550023</v>
      </c>
      <c r="F18">
        <f t="shared" si="2"/>
        <v>-3429.0500175000052</v>
      </c>
      <c r="G18">
        <f t="shared" si="3"/>
        <v>-8.0842205869994359</v>
      </c>
      <c r="H18">
        <f t="shared" si="4"/>
        <v>2259.7315843550023</v>
      </c>
      <c r="I18">
        <f t="shared" si="5"/>
        <v>3429.0500175000052</v>
      </c>
      <c r="J18">
        <f t="shared" si="6"/>
        <v>8.0842205869994359</v>
      </c>
    </row>
    <row r="19" spans="1:10" x14ac:dyDescent="0.3">
      <c r="A19">
        <v>249700</v>
      </c>
      <c r="B19">
        <v>258281.45763822601</v>
      </c>
      <c r="C19">
        <v>261322.65667162201</v>
      </c>
      <c r="D19">
        <v>254305.16299066099</v>
      </c>
      <c r="E19">
        <f t="shared" si="1"/>
        <v>-8581.4576382260129</v>
      </c>
      <c r="F19">
        <f t="shared" si="2"/>
        <v>-11622.656671622011</v>
      </c>
      <c r="G19">
        <f t="shared" si="3"/>
        <v>-4605.1629906609887</v>
      </c>
      <c r="H19">
        <f t="shared" si="4"/>
        <v>8581.4576382260129</v>
      </c>
      <c r="I19">
        <f t="shared" si="5"/>
        <v>11622.656671622011</v>
      </c>
      <c r="J19">
        <f t="shared" si="6"/>
        <v>4605.1629906609887</v>
      </c>
    </row>
    <row r="20" spans="1:10" x14ac:dyDescent="0.3">
      <c r="A20">
        <v>400100</v>
      </c>
      <c r="B20">
        <v>403458.12467237801</v>
      </c>
      <c r="C20">
        <v>408350.75732650602</v>
      </c>
      <c r="D20">
        <v>399816.76763337001</v>
      </c>
      <c r="E20">
        <f t="shared" si="1"/>
        <v>-3358.1246723780059</v>
      </c>
      <c r="F20">
        <f t="shared" si="2"/>
        <v>-8250.75732650602</v>
      </c>
      <c r="G20">
        <f t="shared" si="3"/>
        <v>283.23236662999261</v>
      </c>
      <c r="H20">
        <f t="shared" si="4"/>
        <v>3358.1246723780059</v>
      </c>
      <c r="I20">
        <f t="shared" si="5"/>
        <v>8250.75732650602</v>
      </c>
      <c r="J20">
        <f t="shared" si="6"/>
        <v>283.23236662999261</v>
      </c>
    </row>
    <row r="21" spans="1:10" x14ac:dyDescent="0.3">
      <c r="A21">
        <v>549500</v>
      </c>
      <c r="B21">
        <v>554031.69182120299</v>
      </c>
      <c r="C21">
        <v>560953.60587472701</v>
      </c>
      <c r="D21">
        <v>552818.23878464603</v>
      </c>
      <c r="E21">
        <f t="shared" si="1"/>
        <v>-4531.691821202985</v>
      </c>
      <c r="F21">
        <f t="shared" si="2"/>
        <v>-11453.605874727014</v>
      </c>
      <c r="G21">
        <f t="shared" si="3"/>
        <v>-3318.2387846460333</v>
      </c>
      <c r="H21">
        <f t="shared" si="4"/>
        <v>4531.691821202985</v>
      </c>
      <c r="I21">
        <f t="shared" si="5"/>
        <v>11453.605874727014</v>
      </c>
      <c r="J21">
        <f t="shared" si="6"/>
        <v>3318.2387846460333</v>
      </c>
    </row>
    <row r="22" spans="1:10" x14ac:dyDescent="0.3">
      <c r="A22">
        <v>700300</v>
      </c>
      <c r="B22">
        <v>697189.37898815598</v>
      </c>
      <c r="C22">
        <v>706143.06640366802</v>
      </c>
      <c r="D22">
        <v>700323.00230650196</v>
      </c>
      <c r="E22">
        <f t="shared" si="1"/>
        <v>3110.6210118440213</v>
      </c>
      <c r="F22">
        <f t="shared" si="2"/>
        <v>-5843.0664036680246</v>
      </c>
      <c r="G22">
        <f t="shared" si="3"/>
        <v>-23.002306501963176</v>
      </c>
      <c r="H22">
        <f t="shared" si="4"/>
        <v>3110.6210118440213</v>
      </c>
      <c r="I22">
        <f t="shared" si="5"/>
        <v>5843.0664036680246</v>
      </c>
      <c r="J22">
        <f t="shared" si="6"/>
        <v>23.002306501963176</v>
      </c>
    </row>
    <row r="23" spans="1:10" x14ac:dyDescent="0.3">
      <c r="A23">
        <v>850400</v>
      </c>
      <c r="B23">
        <v>829927.72845944797</v>
      </c>
      <c r="C23">
        <v>840853.24523576396</v>
      </c>
      <c r="D23">
        <v>838916.57941354997</v>
      </c>
      <c r="E23">
        <f t="shared" si="1"/>
        <v>20472.271540552028</v>
      </c>
      <c r="F23">
        <f t="shared" si="2"/>
        <v>9546.7547642360441</v>
      </c>
      <c r="G23">
        <f t="shared" si="3"/>
        <v>11483.420586450025</v>
      </c>
      <c r="H23">
        <f t="shared" si="4"/>
        <v>20472.271540552028</v>
      </c>
      <c r="I23">
        <f t="shared" si="5"/>
        <v>9546.7547642360441</v>
      </c>
      <c r="J23">
        <f t="shared" si="6"/>
        <v>11483.420586450025</v>
      </c>
    </row>
    <row r="24" spans="1:10" x14ac:dyDescent="0.3">
      <c r="A24">
        <v>1000400</v>
      </c>
      <c r="B24">
        <v>976651.37803533999</v>
      </c>
      <c r="C24">
        <v>989852.63568837906</v>
      </c>
      <c r="D24">
        <v>994195.53515749797</v>
      </c>
      <c r="E24">
        <f t="shared" si="1"/>
        <v>23748.621964660008</v>
      </c>
      <c r="F24">
        <f t="shared" si="2"/>
        <v>10547.364311620942</v>
      </c>
      <c r="G24">
        <f t="shared" si="3"/>
        <v>6204.4648425020278</v>
      </c>
      <c r="H24">
        <f t="shared" si="4"/>
        <v>23748.621964660008</v>
      </c>
      <c r="I24">
        <f t="shared" si="5"/>
        <v>10547.364311620942</v>
      </c>
      <c r="J24">
        <f t="shared" si="6"/>
        <v>6204.4648425020278</v>
      </c>
    </row>
    <row r="25" spans="1:10" x14ac:dyDescent="0.3">
      <c r="A25">
        <v>10300</v>
      </c>
      <c r="B25">
        <v>6062.2851233560104</v>
      </c>
      <c r="C25">
        <v>5669.98212245588</v>
      </c>
      <c r="D25">
        <v>5597.1523674558703</v>
      </c>
      <c r="E25">
        <f t="shared" si="1"/>
        <v>4237.7148766439896</v>
      </c>
      <c r="F25">
        <f t="shared" si="2"/>
        <v>4630.01787754412</v>
      </c>
      <c r="G25">
        <f t="shared" si="3"/>
        <v>4702.8476325441297</v>
      </c>
      <c r="H25">
        <f t="shared" si="4"/>
        <v>4237.7148766439896</v>
      </c>
      <c r="I25">
        <f t="shared" si="5"/>
        <v>4630.01787754412</v>
      </c>
      <c r="J25">
        <f t="shared" si="6"/>
        <v>4702.8476325441297</v>
      </c>
    </row>
    <row r="26" spans="1:10" x14ac:dyDescent="0.3">
      <c r="A26">
        <v>99800</v>
      </c>
      <c r="B26">
        <v>104739.02533914799</v>
      </c>
      <c r="C26">
        <v>98189.323005978003</v>
      </c>
      <c r="D26">
        <v>97110.477723384</v>
      </c>
      <c r="E26">
        <f t="shared" si="1"/>
        <v>-4939.0253391479928</v>
      </c>
      <c r="F26">
        <f t="shared" si="2"/>
        <v>1610.6769940219965</v>
      </c>
      <c r="G26">
        <f t="shared" si="3"/>
        <v>2689.5222766160005</v>
      </c>
      <c r="H26">
        <f t="shared" si="4"/>
        <v>4939.0253391479928</v>
      </c>
      <c r="I26">
        <f t="shared" si="5"/>
        <v>1610.6769940219965</v>
      </c>
      <c r="J26">
        <f t="shared" si="6"/>
        <v>2689.5222766160005</v>
      </c>
    </row>
    <row r="27" spans="1:10" x14ac:dyDescent="0.3">
      <c r="A27">
        <v>249700</v>
      </c>
      <c r="B27">
        <v>265607.34873014502</v>
      </c>
      <c r="C27">
        <v>249956.78854200701</v>
      </c>
      <c r="D27">
        <v>247984.752742554</v>
      </c>
      <c r="E27">
        <f t="shared" si="1"/>
        <v>-15907.348730145022</v>
      </c>
      <c r="F27">
        <f t="shared" si="2"/>
        <v>-256.7885420070088</v>
      </c>
      <c r="G27">
        <f t="shared" si="3"/>
        <v>1715.2472574459971</v>
      </c>
      <c r="H27">
        <f t="shared" si="4"/>
        <v>15907.348730145022</v>
      </c>
      <c r="I27">
        <f t="shared" si="5"/>
        <v>256.7885420070088</v>
      </c>
      <c r="J27">
        <f t="shared" si="6"/>
        <v>1715.2472574459971</v>
      </c>
    </row>
    <row r="28" spans="1:10" x14ac:dyDescent="0.3">
      <c r="A28">
        <v>399500</v>
      </c>
      <c r="B28">
        <v>425107.95946042298</v>
      </c>
      <c r="C28">
        <v>401634.545302674</v>
      </c>
      <c r="D28">
        <v>399737.949372278</v>
      </c>
      <c r="E28">
        <f t="shared" si="1"/>
        <v>-25607.959460422979</v>
      </c>
      <c r="F28">
        <f t="shared" si="2"/>
        <v>-2134.5453026739997</v>
      </c>
      <c r="G28">
        <f t="shared" si="3"/>
        <v>-237.94937227800256</v>
      </c>
      <c r="H28">
        <f t="shared" si="4"/>
        <v>25607.959460422979</v>
      </c>
      <c r="I28">
        <f t="shared" si="5"/>
        <v>2134.5453026739997</v>
      </c>
      <c r="J28">
        <f t="shared" si="6"/>
        <v>237.94937227800256</v>
      </c>
    </row>
    <row r="29" spans="1:10" x14ac:dyDescent="0.3">
      <c r="A29">
        <v>550300</v>
      </c>
      <c r="B29">
        <v>582654.13029743603</v>
      </c>
      <c r="C29">
        <v>552683.42034715903</v>
      </c>
      <c r="D29">
        <v>551852.46535756101</v>
      </c>
      <c r="E29">
        <f t="shared" si="1"/>
        <v>-32354.13029743603</v>
      </c>
      <c r="F29">
        <f t="shared" si="2"/>
        <v>-2383.4203471590299</v>
      </c>
      <c r="G29">
        <f t="shared" si="3"/>
        <v>-1552.4653575610137</v>
      </c>
      <c r="H29">
        <f t="shared" si="4"/>
        <v>32354.13029743603</v>
      </c>
      <c r="I29">
        <f t="shared" si="5"/>
        <v>2383.4203471590299</v>
      </c>
      <c r="J29">
        <f t="shared" si="6"/>
        <v>1552.4653575610137</v>
      </c>
    </row>
    <row r="30" spans="1:10" x14ac:dyDescent="0.3">
      <c r="A30">
        <v>699200</v>
      </c>
      <c r="B30">
        <v>737535.28367507295</v>
      </c>
      <c r="C30">
        <v>702418.54154751799</v>
      </c>
      <c r="D30">
        <v>703644.23603536806</v>
      </c>
      <c r="E30">
        <f t="shared" si="1"/>
        <v>-38335.283675072948</v>
      </c>
      <c r="F30">
        <f t="shared" si="2"/>
        <v>-3218.5415475179907</v>
      </c>
      <c r="G30">
        <f t="shared" si="3"/>
        <v>-4444.236035368056</v>
      </c>
      <c r="H30">
        <f t="shared" si="4"/>
        <v>38335.283675072948</v>
      </c>
      <c r="I30">
        <f t="shared" si="5"/>
        <v>3218.5415475179907</v>
      </c>
      <c r="J30">
        <f t="shared" si="6"/>
        <v>4444.236035368056</v>
      </c>
    </row>
    <row r="31" spans="1:10" x14ac:dyDescent="0.3">
      <c r="A31">
        <v>850400</v>
      </c>
      <c r="B31">
        <v>888907.44429224799</v>
      </c>
      <c r="C31">
        <v>849994.26382524904</v>
      </c>
      <c r="D31">
        <v>854242.30072862795</v>
      </c>
      <c r="E31">
        <f t="shared" si="1"/>
        <v>-38507.444292247994</v>
      </c>
      <c r="F31">
        <f t="shared" si="2"/>
        <v>405.73617475095671</v>
      </c>
      <c r="G31">
        <f t="shared" si="3"/>
        <v>-3842.3007286279462</v>
      </c>
      <c r="H31">
        <f t="shared" si="4"/>
        <v>38507.444292247994</v>
      </c>
      <c r="I31">
        <f t="shared" si="5"/>
        <v>405.73617475095671</v>
      </c>
      <c r="J31">
        <f t="shared" si="6"/>
        <v>3842.3007286279462</v>
      </c>
    </row>
    <row r="32" spans="1:10" x14ac:dyDescent="0.3">
      <c r="A32">
        <v>1000500</v>
      </c>
      <c r="B32">
        <v>1031484.62461668</v>
      </c>
      <c r="C32">
        <v>990145.73151700001</v>
      </c>
      <c r="D32">
        <v>998195.45206593501</v>
      </c>
      <c r="E32">
        <f>$A32-B32</f>
        <v>-30984.624616679968</v>
      </c>
      <c r="F32">
        <f>$A32-C32</f>
        <v>10354.268482999993</v>
      </c>
      <c r="G32">
        <f>$A32-D32</f>
        <v>2304.5479340649908</v>
      </c>
      <c r="H32">
        <f t="shared" si="4"/>
        <v>30984.624616679968</v>
      </c>
      <c r="I32">
        <f t="shared" si="5"/>
        <v>10354.268482999993</v>
      </c>
      <c r="J32">
        <f t="shared" si="6"/>
        <v>2304.5479340649908</v>
      </c>
    </row>
    <row r="33" spans="1:10" x14ac:dyDescent="0.3">
      <c r="A33">
        <f t="shared" ref="A33:G33" si="7">SUM(A2:A32)</f>
        <v>14436700</v>
      </c>
      <c r="B33">
        <f t="shared" si="7"/>
        <v>14413360.305563672</v>
      </c>
      <c r="C33">
        <f t="shared" si="7"/>
        <v>14487286.540574642</v>
      </c>
      <c r="D33">
        <f t="shared" si="7"/>
        <v>14450317.475700734</v>
      </c>
      <c r="E33">
        <f t="shared" si="7"/>
        <v>23339.694436327147</v>
      </c>
      <c r="F33">
        <f t="shared" si="7"/>
        <v>-50586.54057464088</v>
      </c>
      <c r="G33">
        <f t="shared" si="7"/>
        <v>-13617.475700734336</v>
      </c>
      <c r="H33">
        <f>SUM(H2:H32)</f>
        <v>568685.85349963675</v>
      </c>
      <c r="I33">
        <f t="shared" ref="I33:J33" si="8">SUM(I2:I32)</f>
        <v>181778.7908537944</v>
      </c>
      <c r="J33">
        <f>SUM(J2:J32)</f>
        <v>135905.85915927752</v>
      </c>
    </row>
    <row r="34" spans="1:10" x14ac:dyDescent="0.3">
      <c r="H34">
        <f>H33/A33</f>
        <v>3.9391679088686245E-2</v>
      </c>
      <c r="I34">
        <f>I33/A33</f>
        <v>1.2591436467738084E-2</v>
      </c>
      <c r="J34">
        <f>J33/A33</f>
        <v>9.4139144790206571E-3</v>
      </c>
    </row>
    <row r="35" spans="1:10" x14ac:dyDescent="0.3">
      <c r="H35">
        <f>H34*100</f>
        <v>3.9391679088686247</v>
      </c>
      <c r="I35">
        <f t="shared" ref="I35:J35" si="9">I34*100</f>
        <v>1.2591436467738084</v>
      </c>
      <c r="J35">
        <f t="shared" si="9"/>
        <v>0.94139144790206575</v>
      </c>
    </row>
    <row r="38" spans="1:10" ht="15" thickBot="1" x14ac:dyDescent="0.35"/>
    <row r="39" spans="1:10" ht="40.799999999999997" customHeight="1" thickBot="1" x14ac:dyDescent="0.35">
      <c r="D39" s="9"/>
      <c r="E39" s="10" t="s">
        <v>5</v>
      </c>
      <c r="F39" s="6"/>
      <c r="G39" s="6"/>
      <c r="H39" s="6"/>
    </row>
    <row r="40" spans="1:10" x14ac:dyDescent="0.3">
      <c r="D40" s="7" t="s">
        <v>2</v>
      </c>
      <c r="E40" s="11">
        <v>3.9391679088686247</v>
      </c>
    </row>
    <row r="41" spans="1:10" x14ac:dyDescent="0.3">
      <c r="D41" s="7" t="s">
        <v>3</v>
      </c>
      <c r="E41" s="11">
        <v>1.2591436467738084</v>
      </c>
    </row>
    <row r="42" spans="1:10" ht="15" thickBot="1" x14ac:dyDescent="0.35">
      <c r="D42" s="8" t="s">
        <v>4</v>
      </c>
      <c r="E42" s="12">
        <v>0.94139144790206575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garciadiego</dc:creator>
  <cp:lastModifiedBy>alejandro garciadiego</cp:lastModifiedBy>
  <dcterms:created xsi:type="dcterms:W3CDTF">2021-07-28T14:00:08Z</dcterms:created>
  <dcterms:modified xsi:type="dcterms:W3CDTF">2021-08-10T19:14:13Z</dcterms:modified>
</cp:coreProperties>
</file>