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wus\Dropbox\Publications\Statistics of Tier 1\data\repository\"/>
    </mc:Choice>
  </mc:AlternateContent>
  <xr:revisionPtr revIDLastSave="0" documentId="13_ncr:1_{67568F47-4B80-4BA9-99DC-CB9C4C219F35}" xr6:coauthVersionLast="47" xr6:coauthVersionMax="47" xr10:uidLastSave="{00000000-0000-0000-0000-000000000000}"/>
  <bookViews>
    <workbookView xWindow="-120" yWindow="-120" windowWidth="20730" windowHeight="11160" firstSheet="1" activeTab="3" xr2:uid="{6C575EFB-93B8-4012-8412-4ACC06F60CE5}"/>
  </bookViews>
  <sheets>
    <sheet name="Macrodata Codebook" sheetId="1" r:id="rId1"/>
    <sheet name="Basic Pension Macrodata" sheetId="2" r:id="rId2"/>
    <sheet name="Demog and Labour" sheetId="4" r:id="rId3"/>
    <sheet name="Stratified Sample Sizes" sheetId="9" r:id="rId4"/>
    <sheet name="Sample" sheetId="10" r:id="rId5"/>
  </sheets>
  <definedNames>
    <definedName name="_xlnm.Print_Area" localSheetId="0">'Macrodata Codebook'!$B$1:$H$33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9" l="1"/>
  <c r="L12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L11" i="9"/>
  <c r="E2" i="4" l="1"/>
  <c r="T3" i="9"/>
  <c r="H3" i="9"/>
  <c r="L10" i="9"/>
  <c r="L5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L20" i="9"/>
  <c r="K16" i="9"/>
  <c r="K17" i="9"/>
  <c r="K18" i="9"/>
  <c r="K15" i="9"/>
  <c r="L6" i="9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L13" i="9" l="1"/>
  <c r="L15" i="9"/>
  <c r="L16" i="9"/>
  <c r="L18" i="9" s="1"/>
</calcChain>
</file>

<file path=xl/sharedStrings.xml><?xml version="1.0" encoding="utf-8"?>
<sst xmlns="http://schemas.openxmlformats.org/spreadsheetml/2006/main" count="429" uniqueCount="125">
  <si>
    <t>Variable Name</t>
  </si>
  <si>
    <t>Unit</t>
  </si>
  <si>
    <t>Type</t>
  </si>
  <si>
    <t>YYYY</t>
  </si>
  <si>
    <t>integer</t>
  </si>
  <si>
    <t>SSNIT AR / NPRA AR</t>
  </si>
  <si>
    <t>persons</t>
  </si>
  <si>
    <t>SSNIT AR</t>
  </si>
  <si>
    <t>GHS</t>
  </si>
  <si>
    <t>number</t>
  </si>
  <si>
    <t>Coverage ratio</t>
  </si>
  <si>
    <t>%</t>
  </si>
  <si>
    <t>Indexation rate</t>
  </si>
  <si>
    <t>Active establishments</t>
  </si>
  <si>
    <t>Number of active registered employers</t>
  </si>
  <si>
    <t>count</t>
  </si>
  <si>
    <t>text</t>
  </si>
  <si>
    <t>age_grp</t>
  </si>
  <si>
    <t>Age group</t>
  </si>
  <si>
    <t>sex</t>
  </si>
  <si>
    <t>Sex</t>
  </si>
  <si>
    <t>category</t>
  </si>
  <si>
    <t>Population</t>
  </si>
  <si>
    <t>Population in that age-sex band</t>
  </si>
  <si>
    <t>Employed</t>
  </si>
  <si>
    <t>Employed persons in that age-sex band</t>
  </si>
  <si>
    <t>Employment rate</t>
  </si>
  <si>
    <t>qx</t>
  </si>
  <si>
    <t>rate</t>
  </si>
  <si>
    <t>Insurable earnings</t>
  </si>
  <si>
    <t>Pension</t>
  </si>
  <si>
    <t>Calendar year</t>
  </si>
  <si>
    <t>contr</t>
  </si>
  <si>
    <t>contr_amt</t>
  </si>
  <si>
    <t>ben_amt</t>
  </si>
  <si>
    <t>p_avg</t>
  </si>
  <si>
    <t>ie_avg</t>
  </si>
  <si>
    <t>cov</t>
  </si>
  <si>
    <t>idx</t>
  </si>
  <si>
    <t>est_act</t>
  </si>
  <si>
    <t>cal_yr</t>
  </si>
  <si>
    <t>Active contributors</t>
  </si>
  <si>
    <t>Pensioners</t>
  </si>
  <si>
    <t>New retirees</t>
  </si>
  <si>
    <t>New registrants</t>
  </si>
  <si>
    <t>Contributions</t>
  </si>
  <si>
    <t>Benefits paid</t>
  </si>
  <si>
    <t>Number of contributors on roll at t</t>
  </si>
  <si>
    <t>Calendar year: t = 2015-2024</t>
  </si>
  <si>
    <t>Number of old-age pensioners paid at t</t>
  </si>
  <si>
    <t>Total contributions received in t</t>
  </si>
  <si>
    <t>Total benefits paid in t</t>
  </si>
  <si>
    <t>Annual average pension per person</t>
  </si>
  <si>
    <t>Annual average insurable earnings per person</t>
  </si>
  <si>
    <t>Annual pension indexation rate</t>
  </si>
  <si>
    <t>GHS bil.</t>
  </si>
  <si>
    <t>Source</t>
  </si>
  <si>
    <t>SN</t>
  </si>
  <si>
    <t>retir_0</t>
  </si>
  <si>
    <t>retir</t>
  </si>
  <si>
    <t>regr_0</t>
  </si>
  <si>
    <t>est_0</t>
  </si>
  <si>
    <t>Newly registered establishments</t>
  </si>
  <si>
    <t>New establishments</t>
  </si>
  <si>
    <t>pop</t>
  </si>
  <si>
    <t>emp</t>
  </si>
  <si>
    <t>Mortality rate</t>
  </si>
  <si>
    <t>Employed ÷ Population</t>
  </si>
  <si>
    <t>M = Male; F = Female</t>
  </si>
  <si>
    <t>Prob. of death within 1 year for that age-sex band</t>
  </si>
  <si>
    <t>emp_rate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</si>
  <si>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</si>
  <si>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</si>
  <si>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</si>
  <si>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</si>
  <si>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</si>
  <si>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</si>
  <si>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</si>
  <si>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</si>
  <si>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</si>
  <si>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</si>
  <si>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</si>
  <si>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</si>
  <si>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</si>
  <si>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</si>
  <si>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85–89</t>
  </si>
  <si>
    <t>90–94</t>
  </si>
  <si>
    <t>95+</t>
  </si>
  <si>
    <t>M</t>
  </si>
  <si>
    <t>F</t>
  </si>
  <si>
    <t>Age band (15–19, 20–24,…,60–64,…,95+)</t>
  </si>
  <si>
    <t>Reference year of demographic/labour profile</t>
  </si>
  <si>
    <t>Number of new old-age pension in the end of t</t>
  </si>
  <si>
    <t>Number of new worker registrations (entries) at the end of t</t>
  </si>
  <si>
    <t>N_C_h</t>
  </si>
  <si>
    <t>N_R_h</t>
  </si>
  <si>
    <t>n_R_h</t>
  </si>
  <si>
    <t>Log-normal_sigma_C</t>
  </si>
  <si>
    <t>Log-normal_sigma_R</t>
  </si>
  <si>
    <t>CV_C</t>
  </si>
  <si>
    <t>CV_R</t>
  </si>
  <si>
    <t>Target RSE (tau)</t>
  </si>
  <si>
    <t>Sample_C</t>
  </si>
  <si>
    <t>IPF Design Effect (weights DEFF)</t>
  </si>
  <si>
    <t>Sample_R</t>
  </si>
  <si>
    <t>Non-members</t>
  </si>
  <si>
    <t>Values</t>
  </si>
  <si>
    <t>Avg qx (15-59)</t>
  </si>
  <si>
    <t>Total Sample</t>
  </si>
  <si>
    <t>n_C_h</t>
  </si>
  <si>
    <t>Variable Label</t>
  </si>
  <si>
    <t>Description</t>
  </si>
  <si>
    <t>Basic Pension Macrodata Codebook</t>
  </si>
  <si>
    <t>Demog and Labour Codebook</t>
  </si>
  <si>
    <t>Contributors divided by employed population</t>
  </si>
  <si>
    <t>GSS PHC</t>
  </si>
  <si>
    <t>GSS PHC / AHIES</t>
  </si>
  <si>
    <t>UN DESA WPP</t>
  </si>
  <si>
    <t>SSNIT / NPRA / MLJE / AHIES</t>
  </si>
  <si>
    <t>Sample Computation</t>
  </si>
  <si>
    <t>N_g_h</t>
  </si>
  <si>
    <t>n_g_h</t>
  </si>
  <si>
    <t>sch_grp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</si>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</sst>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"/>
    <numFmt numFmtId="165" formatCode="0.00000"/>
    <numFmt numFmtId="166" formatCode="_(* #,##0_);_(* \(#,##0\);_(* &quot;-&quot;??_);_(@_)"/>
    <numFmt numFmtId="167" formatCode="0.000"/>
    <numFmt numFmtId="168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bgColor theme="2" tint="-9.9978637043366805E-2"/>
      </patternFill>
    </fill>
    <fill>
      <patternFill patternType="gray0625"/>
    </fill>
    <fill>
      <patternFill patternType="lightDown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2" fillId="0" borderId="7" xfId="1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2" borderId="11" xfId="0" applyFont="1" applyFill="1" applyBorder="1"/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1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9E6D-7EB0-4D52-8A9B-062CFBBDC9BB}">
  <dimension ref="B2:H26"/>
  <sheetViews>
    <sheetView showGridLines="0" workbookViewId="0">
      <selection activeCell="D8" sqref="D8"/>
    </sheetView>
  </sheetViews>
  <sheetFormatPr defaultRowHeight="15" customHeight="1" x14ac:dyDescent="0.2"/>
  <cols>
    <col min="1" max="1" width="5.28515625" style="20" customWidth="1"/>
    <col min="2" max="2" width="3.7109375" style="22" customWidth="1"/>
    <col min="3" max="3" width="14.140625" style="20" bestFit="1" customWidth="1"/>
    <col min="4" max="4" width="19.7109375" style="20" customWidth="1"/>
    <col min="5" max="5" width="48" style="20" customWidth="1"/>
    <col min="6" max="6" width="8.85546875" style="20" customWidth="1"/>
    <col min="7" max="7" width="7.85546875" style="20" bestFit="1" customWidth="1"/>
    <col min="8" max="8" width="26.85546875" style="20" customWidth="1"/>
    <col min="9" max="16384" width="9.140625" style="20"/>
  </cols>
  <sheetData>
    <row r="2" spans="2:8" ht="15" customHeight="1" x14ac:dyDescent="0.2">
      <c r="B2" s="59" t="s">
        <v>112</v>
      </c>
      <c r="C2" s="59"/>
      <c r="D2" s="59"/>
      <c r="E2" s="23"/>
      <c r="F2" s="23"/>
      <c r="G2" s="23"/>
      <c r="H2" s="23"/>
    </row>
    <row r="3" spans="2:8" ht="15" customHeight="1" x14ac:dyDescent="0.2">
      <c r="B3" s="25" t="s">
        <v>57</v>
      </c>
      <c r="C3" s="21" t="s">
        <v>0</v>
      </c>
      <c r="D3" s="21" t="s">
        <v>110</v>
      </c>
      <c r="E3" s="21" t="s">
        <v>111</v>
      </c>
      <c r="F3" s="21" t="s">
        <v>1</v>
      </c>
      <c r="G3" s="21" t="s">
        <v>2</v>
      </c>
      <c r="H3" s="21" t="s">
        <v>56</v>
      </c>
    </row>
    <row r="4" spans="2:8" ht="15" customHeight="1" x14ac:dyDescent="0.2">
      <c r="B4" s="26">
        <v>1</v>
      </c>
      <c r="C4" s="24" t="s">
        <v>40</v>
      </c>
      <c r="D4" s="24" t="s">
        <v>31</v>
      </c>
      <c r="E4" s="24" t="s">
        <v>48</v>
      </c>
      <c r="F4" s="24" t="s">
        <v>3</v>
      </c>
      <c r="G4" s="24" t="s">
        <v>4</v>
      </c>
      <c r="H4" s="24" t="s">
        <v>5</v>
      </c>
    </row>
    <row r="5" spans="2:8" ht="15" customHeight="1" x14ac:dyDescent="0.2">
      <c r="B5" s="26">
        <v>2</v>
      </c>
      <c r="C5" s="24" t="s">
        <v>32</v>
      </c>
      <c r="D5" s="24" t="s">
        <v>41</v>
      </c>
      <c r="E5" s="24" t="s">
        <v>47</v>
      </c>
      <c r="F5" s="24" t="s">
        <v>6</v>
      </c>
      <c r="G5" s="24" t="s">
        <v>4</v>
      </c>
      <c r="H5" s="24" t="s">
        <v>7</v>
      </c>
    </row>
    <row r="6" spans="2:8" ht="15" customHeight="1" x14ac:dyDescent="0.2">
      <c r="B6" s="26">
        <v>3</v>
      </c>
      <c r="C6" s="24" t="s">
        <v>59</v>
      </c>
      <c r="D6" s="24" t="s">
        <v>42</v>
      </c>
      <c r="E6" s="24" t="s">
        <v>49</v>
      </c>
      <c r="F6" s="24" t="s">
        <v>6</v>
      </c>
      <c r="G6" s="24" t="s">
        <v>4</v>
      </c>
      <c r="H6" s="24" t="s">
        <v>7</v>
      </c>
    </row>
    <row r="7" spans="2:8" ht="15" customHeight="1" x14ac:dyDescent="0.2">
      <c r="B7" s="26">
        <v>4</v>
      </c>
      <c r="C7" s="24" t="s">
        <v>58</v>
      </c>
      <c r="D7" s="24" t="s">
        <v>43</v>
      </c>
      <c r="E7" s="24" t="s">
        <v>92</v>
      </c>
      <c r="F7" s="24" t="s">
        <v>6</v>
      </c>
      <c r="G7" s="24" t="s">
        <v>4</v>
      </c>
      <c r="H7" s="24" t="s">
        <v>7</v>
      </c>
    </row>
    <row r="8" spans="2:8" ht="15" customHeight="1" x14ac:dyDescent="0.2">
      <c r="B8" s="26">
        <v>5</v>
      </c>
      <c r="C8" s="24" t="s">
        <v>60</v>
      </c>
      <c r="D8" s="24" t="s">
        <v>44</v>
      </c>
      <c r="E8" s="24" t="s">
        <v>93</v>
      </c>
      <c r="F8" s="24" t="s">
        <v>6</v>
      </c>
      <c r="G8" s="24" t="s">
        <v>4</v>
      </c>
      <c r="H8" s="24" t="s">
        <v>7</v>
      </c>
    </row>
    <row r="9" spans="2:8" ht="15" customHeight="1" x14ac:dyDescent="0.2">
      <c r="B9" s="26">
        <v>6</v>
      </c>
      <c r="C9" s="24" t="s">
        <v>33</v>
      </c>
      <c r="D9" s="24" t="s">
        <v>45</v>
      </c>
      <c r="E9" s="24" t="s">
        <v>50</v>
      </c>
      <c r="F9" s="24" t="s">
        <v>55</v>
      </c>
      <c r="G9" s="24" t="s">
        <v>9</v>
      </c>
      <c r="H9" s="24" t="s">
        <v>7</v>
      </c>
    </row>
    <row r="10" spans="2:8" ht="15" customHeight="1" x14ac:dyDescent="0.2">
      <c r="B10" s="26">
        <v>7</v>
      </c>
      <c r="C10" s="24" t="s">
        <v>34</v>
      </c>
      <c r="D10" s="24" t="s">
        <v>46</v>
      </c>
      <c r="E10" s="24" t="s">
        <v>51</v>
      </c>
      <c r="F10" s="24" t="s">
        <v>55</v>
      </c>
      <c r="G10" s="24" t="s">
        <v>9</v>
      </c>
      <c r="H10" s="24" t="s">
        <v>7</v>
      </c>
    </row>
    <row r="11" spans="2:8" ht="15" customHeight="1" x14ac:dyDescent="0.2">
      <c r="B11" s="26">
        <v>8</v>
      </c>
      <c r="C11" s="24" t="s">
        <v>35</v>
      </c>
      <c r="D11" s="24" t="s">
        <v>30</v>
      </c>
      <c r="E11" s="24" t="s">
        <v>52</v>
      </c>
      <c r="F11" s="24" t="s">
        <v>8</v>
      </c>
      <c r="G11" s="24" t="s">
        <v>9</v>
      </c>
      <c r="H11" s="24" t="s">
        <v>7</v>
      </c>
    </row>
    <row r="12" spans="2:8" ht="15" customHeight="1" x14ac:dyDescent="0.2">
      <c r="B12" s="26">
        <v>9</v>
      </c>
      <c r="C12" s="24" t="s">
        <v>36</v>
      </c>
      <c r="D12" s="24" t="s">
        <v>29</v>
      </c>
      <c r="E12" s="24" t="s">
        <v>53</v>
      </c>
      <c r="F12" s="24" t="s">
        <v>8</v>
      </c>
      <c r="G12" s="24" t="s">
        <v>9</v>
      </c>
      <c r="H12" s="24" t="s">
        <v>7</v>
      </c>
    </row>
    <row r="13" spans="2:8" ht="15" customHeight="1" x14ac:dyDescent="0.2">
      <c r="B13" s="26">
        <v>10</v>
      </c>
      <c r="C13" s="24" t="s">
        <v>37</v>
      </c>
      <c r="D13" s="24" t="s">
        <v>10</v>
      </c>
      <c r="E13" s="24" t="s">
        <v>114</v>
      </c>
      <c r="F13" s="24" t="s">
        <v>11</v>
      </c>
      <c r="G13" s="24" t="s">
        <v>9</v>
      </c>
      <c r="H13" s="24" t="s">
        <v>118</v>
      </c>
    </row>
    <row r="14" spans="2:8" ht="15" customHeight="1" x14ac:dyDescent="0.2">
      <c r="B14" s="26">
        <v>11</v>
      </c>
      <c r="C14" s="24" t="s">
        <v>38</v>
      </c>
      <c r="D14" s="24" t="s">
        <v>12</v>
      </c>
      <c r="E14" s="24" t="s">
        <v>54</v>
      </c>
      <c r="F14" s="24" t="s">
        <v>11</v>
      </c>
      <c r="G14" s="24" t="s">
        <v>9</v>
      </c>
      <c r="H14" s="24" t="s">
        <v>5</v>
      </c>
    </row>
    <row r="15" spans="2:8" ht="15" customHeight="1" x14ac:dyDescent="0.2">
      <c r="B15" s="26">
        <v>12</v>
      </c>
      <c r="C15" s="24" t="s">
        <v>61</v>
      </c>
      <c r="D15" s="24" t="s">
        <v>63</v>
      </c>
      <c r="E15" s="24" t="s">
        <v>62</v>
      </c>
      <c r="F15" s="24" t="s">
        <v>15</v>
      </c>
      <c r="G15" s="24" t="s">
        <v>9</v>
      </c>
      <c r="H15" s="24" t="s">
        <v>7</v>
      </c>
    </row>
    <row r="16" spans="2:8" ht="15" customHeight="1" x14ac:dyDescent="0.2">
      <c r="B16" s="27">
        <v>13</v>
      </c>
      <c r="C16" s="21" t="s">
        <v>39</v>
      </c>
      <c r="D16" s="21" t="s">
        <v>13</v>
      </c>
      <c r="E16" s="21" t="s">
        <v>14</v>
      </c>
      <c r="F16" s="21" t="s">
        <v>15</v>
      </c>
      <c r="G16" s="21" t="s">
        <v>4</v>
      </c>
      <c r="H16" s="21" t="s">
        <v>7</v>
      </c>
    </row>
    <row r="18" spans="2:8" ht="15" customHeight="1" x14ac:dyDescent="0.2">
      <c r="B18" s="59" t="s">
        <v>113</v>
      </c>
      <c r="C18" s="59"/>
      <c r="D18" s="59"/>
      <c r="E18" s="23"/>
      <c r="F18" s="23"/>
      <c r="G18" s="23"/>
      <c r="H18" s="23"/>
    </row>
    <row r="19" spans="2:8" ht="15" customHeight="1" x14ac:dyDescent="0.2">
      <c r="B19" s="25" t="s">
        <v>57</v>
      </c>
      <c r="C19" s="21" t="s">
        <v>0</v>
      </c>
      <c r="D19" s="21" t="s">
        <v>110</v>
      </c>
      <c r="E19" s="21" t="s">
        <v>111</v>
      </c>
      <c r="F19" s="21" t="s">
        <v>1</v>
      </c>
      <c r="G19" s="21" t="s">
        <v>2</v>
      </c>
      <c r="H19" s="21" t="s">
        <v>56</v>
      </c>
    </row>
    <row r="20" spans="2:8" ht="15" customHeight="1" x14ac:dyDescent="0.2">
      <c r="B20" s="26">
        <v>1</v>
      </c>
      <c r="C20" s="24" t="s">
        <v>40</v>
      </c>
      <c r="D20" s="24" t="s">
        <v>31</v>
      </c>
      <c r="E20" s="24" t="s">
        <v>91</v>
      </c>
      <c r="F20" s="24" t="s">
        <v>3</v>
      </c>
      <c r="G20" s="24" t="s">
        <v>4</v>
      </c>
      <c r="H20" s="24" t="s">
        <v>115</v>
      </c>
    </row>
    <row r="21" spans="2:8" ht="15" customHeight="1" x14ac:dyDescent="0.2">
      <c r="B21" s="26">
        <v>2</v>
      </c>
      <c r="C21" s="24" t="s">
        <v>17</v>
      </c>
      <c r="D21" s="24" t="s">
        <v>18</v>
      </c>
      <c r="E21" s="24" t="s">
        <v>90</v>
      </c>
      <c r="F21" s="24" t="s">
        <v>16</v>
      </c>
      <c r="G21" s="24" t="s">
        <v>16</v>
      </c>
      <c r="H21" s="24" t="s">
        <v>115</v>
      </c>
    </row>
    <row r="22" spans="2:8" ht="15" customHeight="1" x14ac:dyDescent="0.2">
      <c r="B22" s="26">
        <v>3</v>
      </c>
      <c r="C22" s="24" t="s">
        <v>19</v>
      </c>
      <c r="D22" s="24" t="s">
        <v>20</v>
      </c>
      <c r="E22" s="24" t="s">
        <v>68</v>
      </c>
      <c r="F22" s="24" t="s">
        <v>21</v>
      </c>
      <c r="G22" s="24" t="s">
        <v>16</v>
      </c>
      <c r="H22" s="24" t="s">
        <v>115</v>
      </c>
    </row>
    <row r="23" spans="2:8" ht="15" customHeight="1" x14ac:dyDescent="0.2">
      <c r="B23" s="26">
        <v>4</v>
      </c>
      <c r="C23" s="24" t="s">
        <v>64</v>
      </c>
      <c r="D23" s="24" t="s">
        <v>22</v>
      </c>
      <c r="E23" s="24" t="s">
        <v>23</v>
      </c>
      <c r="F23" s="24" t="s">
        <v>6</v>
      </c>
      <c r="G23" s="24" t="s">
        <v>4</v>
      </c>
      <c r="H23" s="24" t="s">
        <v>115</v>
      </c>
    </row>
    <row r="24" spans="2:8" ht="15" customHeight="1" x14ac:dyDescent="0.2">
      <c r="B24" s="26">
        <v>5</v>
      </c>
      <c r="C24" s="24" t="s">
        <v>65</v>
      </c>
      <c r="D24" s="24" t="s">
        <v>24</v>
      </c>
      <c r="E24" s="24" t="s">
        <v>25</v>
      </c>
      <c r="F24" s="24" t="s">
        <v>6</v>
      </c>
      <c r="G24" s="24" t="s">
        <v>4</v>
      </c>
      <c r="H24" s="24" t="s">
        <v>116</v>
      </c>
    </row>
    <row r="25" spans="2:8" ht="15" customHeight="1" x14ac:dyDescent="0.2">
      <c r="B25" s="26">
        <v>6</v>
      </c>
      <c r="C25" s="24" t="s">
        <v>70</v>
      </c>
      <c r="D25" s="24" t="s">
        <v>26</v>
      </c>
      <c r="E25" s="24" t="s">
        <v>67</v>
      </c>
      <c r="F25" s="24" t="s">
        <v>11</v>
      </c>
      <c r="G25" s="24" t="s">
        <v>9</v>
      </c>
      <c r="H25" s="24" t="s">
        <v>116</v>
      </c>
    </row>
    <row r="26" spans="2:8" ht="15" customHeight="1" x14ac:dyDescent="0.2">
      <c r="B26" s="27">
        <v>7</v>
      </c>
      <c r="C26" s="21" t="s">
        <v>27</v>
      </c>
      <c r="D26" s="21" t="s">
        <v>66</v>
      </c>
      <c r="E26" s="21" t="s">
        <v>69</v>
      </c>
      <c r="F26" s="21" t="s">
        <v>28</v>
      </c>
      <c r="G26" s="21" t="s">
        <v>9</v>
      </c>
      <c r="H26" s="21" t="s">
        <v>117</v>
      </c>
    </row>
  </sheetData>
  <mergeCells count="2">
    <mergeCell ref="B2:D2"/>
    <mergeCell ref="B18:D18"/>
  </mergeCells>
  <printOptions horizontalCentered="1"/>
  <pageMargins left="0.2" right="0.2" top="0.75" bottom="0.75" header="0.3" footer="0.3"/>
  <pageSetup orientation="landscape" r:id="rId1"/>
  <headerFooter>
    <oddHeader>&amp;C&amp;"Calibri,Bold"&amp;10&amp;K002060GHANA BASIC PENSION 2015-2024 MACRODATA CODEBOOK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9B47-6185-493F-8918-AB33309DF415}">
  <dimension ref="A1:M11"/>
  <sheetViews>
    <sheetView workbookViewId="0">
      <selection activeCell="D16" sqref="D16"/>
    </sheetView>
  </sheetViews>
  <sheetFormatPr defaultRowHeight="12.75" x14ac:dyDescent="0.2"/>
  <cols>
    <col min="1" max="1" width="6.85546875" style="20" customWidth="1"/>
    <col min="2" max="4" width="9.28515625" style="20" bestFit="1" customWidth="1"/>
    <col min="5" max="5" width="11.7109375" style="20" bestFit="1" customWidth="1"/>
    <col min="6" max="6" width="10.140625" style="20" bestFit="1" customWidth="1"/>
    <col min="7" max="7" width="9.5703125" style="20" bestFit="1" customWidth="1"/>
    <col min="8" max="9" width="9.28515625" style="20" bestFit="1" customWidth="1"/>
    <col min="10" max="10" width="9.5703125" style="20" bestFit="1" customWidth="1"/>
    <col min="11" max="11" width="7.140625" style="20" customWidth="1"/>
    <col min="12" max="13" width="9.28515625" style="20" bestFit="1" customWidth="1"/>
    <col min="14" max="16384" width="9.140625" style="20"/>
  </cols>
  <sheetData>
    <row r="1" spans="1:13" x14ac:dyDescent="0.2">
      <c r="A1" s="28" t="s">
        <v>40</v>
      </c>
      <c r="B1" s="28" t="s">
        <v>32</v>
      </c>
      <c r="C1" s="28" t="s">
        <v>59</v>
      </c>
      <c r="D1" s="28" t="s">
        <v>58</v>
      </c>
      <c r="E1" s="28" t="s">
        <v>60</v>
      </c>
      <c r="F1" s="28" t="s">
        <v>33</v>
      </c>
      <c r="G1" s="28" t="s">
        <v>34</v>
      </c>
      <c r="H1" s="28" t="s">
        <v>35</v>
      </c>
      <c r="I1" s="28" t="s">
        <v>36</v>
      </c>
      <c r="J1" s="28" t="s">
        <v>37</v>
      </c>
      <c r="K1" s="28" t="s">
        <v>38</v>
      </c>
      <c r="L1" s="28" t="s">
        <v>61</v>
      </c>
      <c r="M1" s="28" t="s">
        <v>39</v>
      </c>
    </row>
    <row r="2" spans="1:13" x14ac:dyDescent="0.2">
      <c r="A2" s="22">
        <v>2015</v>
      </c>
      <c r="B2" s="22">
        <v>1242385</v>
      </c>
      <c r="C2" s="22">
        <v>156262</v>
      </c>
      <c r="D2" s="29">
        <v>14186</v>
      </c>
      <c r="E2" s="29">
        <v>188183</v>
      </c>
      <c r="F2" s="30">
        <v>1.7670600000000001</v>
      </c>
      <c r="G2" s="30">
        <v>1.235746</v>
      </c>
      <c r="H2" s="22">
        <v>7908.1670527703473</v>
      </c>
      <c r="I2" s="22">
        <v>12930.115719508702</v>
      </c>
      <c r="J2" s="31">
        <v>11.616082611028016</v>
      </c>
      <c r="K2" s="22">
        <v>15</v>
      </c>
      <c r="L2" s="29">
        <v>4642</v>
      </c>
      <c r="M2" s="22">
        <v>51237</v>
      </c>
    </row>
    <row r="3" spans="1:13" x14ac:dyDescent="0.2">
      <c r="A3" s="22">
        <v>2016</v>
      </c>
      <c r="B3" s="22">
        <v>1353610</v>
      </c>
      <c r="C3" s="22">
        <v>174164</v>
      </c>
      <c r="D3" s="22">
        <v>31352</v>
      </c>
      <c r="E3" s="29">
        <v>186609</v>
      </c>
      <c r="F3" s="30">
        <v>1.5440700000000001</v>
      </c>
      <c r="G3" s="30">
        <v>1.748834</v>
      </c>
      <c r="H3" s="22">
        <v>10041.305895592659</v>
      </c>
      <c r="I3" s="22">
        <v>10370.047502604148</v>
      </c>
      <c r="J3" s="31">
        <v>12.420036233147355</v>
      </c>
      <c r="K3" s="22">
        <v>20</v>
      </c>
      <c r="L3" s="29">
        <v>7426</v>
      </c>
      <c r="M3" s="22">
        <v>57925</v>
      </c>
    </row>
    <row r="4" spans="1:13" x14ac:dyDescent="0.2">
      <c r="A4" s="22">
        <v>2017</v>
      </c>
      <c r="B4" s="22">
        <v>1440424</v>
      </c>
      <c r="C4" s="22">
        <v>189549</v>
      </c>
      <c r="D4" s="22">
        <v>31483</v>
      </c>
      <c r="E4" s="29">
        <v>281328</v>
      </c>
      <c r="F4" s="30">
        <v>1.9473400000000001</v>
      </c>
      <c r="G4" s="30">
        <v>2.1896499999999999</v>
      </c>
      <c r="H4" s="22">
        <v>11551.894233153433</v>
      </c>
      <c r="I4" s="22">
        <v>12290.194351865081</v>
      </c>
      <c r="J4" s="31">
        <v>12.970164180454672</v>
      </c>
      <c r="K4" s="22">
        <v>18</v>
      </c>
      <c r="L4" s="29">
        <v>11567</v>
      </c>
      <c r="M4" s="22">
        <v>58745</v>
      </c>
    </row>
    <row r="5" spans="1:13" x14ac:dyDescent="0.2">
      <c r="A5" s="22">
        <v>2018</v>
      </c>
      <c r="B5" s="22">
        <v>1547407</v>
      </c>
      <c r="C5" s="22">
        <v>200000</v>
      </c>
      <c r="D5" s="22">
        <v>30950</v>
      </c>
      <c r="E5" s="29">
        <v>281311</v>
      </c>
      <c r="F5" s="30">
        <v>2.2130000000000001</v>
      </c>
      <c r="G5" s="30">
        <v>2.4954450000000001</v>
      </c>
      <c r="H5" s="22">
        <v>12477.225</v>
      </c>
      <c r="I5" s="22">
        <v>13001.22192686334</v>
      </c>
      <c r="J5" s="31">
        <v>13.673682700449788</v>
      </c>
      <c r="K5" s="22">
        <v>10</v>
      </c>
      <c r="L5" s="29">
        <v>12974</v>
      </c>
      <c r="M5" s="22">
        <v>67101</v>
      </c>
    </row>
    <row r="6" spans="1:13" x14ac:dyDescent="0.2">
      <c r="A6" s="22">
        <v>2019</v>
      </c>
      <c r="B6" s="22">
        <v>1625255</v>
      </c>
      <c r="C6" s="22">
        <v>215852</v>
      </c>
      <c r="D6" s="22">
        <v>27889</v>
      </c>
      <c r="E6" s="29">
        <v>296269</v>
      </c>
      <c r="F6" s="30">
        <v>2.4540000000000002</v>
      </c>
      <c r="G6" s="30">
        <v>2.9457080000000002</v>
      </c>
      <c r="H6" s="22">
        <v>13646.887682300836</v>
      </c>
      <c r="I6" s="22">
        <v>13726.517321337828</v>
      </c>
      <c r="J6" s="31">
        <v>14.093805295486536</v>
      </c>
      <c r="K6" s="22">
        <v>11</v>
      </c>
      <c r="L6" s="29">
        <v>13739</v>
      </c>
      <c r="M6" s="22">
        <v>69699</v>
      </c>
    </row>
    <row r="7" spans="1:13" x14ac:dyDescent="0.2">
      <c r="A7" s="22">
        <v>2020</v>
      </c>
      <c r="B7" s="22">
        <v>1633505</v>
      </c>
      <c r="C7" s="22">
        <v>227407</v>
      </c>
      <c r="D7" s="22">
        <v>22381</v>
      </c>
      <c r="E7" s="29">
        <v>204136</v>
      </c>
      <c r="F7" s="30">
        <v>4.1675639999999996</v>
      </c>
      <c r="G7" s="30">
        <v>3.3027510000000002</v>
      </c>
      <c r="H7" s="22">
        <v>14523.523902078652</v>
      </c>
      <c r="I7" s="22">
        <v>23193.651353712081</v>
      </c>
      <c r="J7" s="31">
        <v>13.901223978657207</v>
      </c>
      <c r="K7" s="22">
        <v>11</v>
      </c>
      <c r="L7" s="29">
        <v>12389</v>
      </c>
      <c r="M7" s="22">
        <v>62472</v>
      </c>
    </row>
    <row r="8" spans="1:13" x14ac:dyDescent="0.2">
      <c r="A8" s="22">
        <v>2021</v>
      </c>
      <c r="B8" s="22">
        <v>1734168</v>
      </c>
      <c r="C8" s="22">
        <v>225768</v>
      </c>
      <c r="D8" s="22">
        <v>18231</v>
      </c>
      <c r="E8" s="29">
        <v>277819</v>
      </c>
      <c r="F8" s="30">
        <v>3.3756900000000001</v>
      </c>
      <c r="G8" s="30">
        <v>3.6282800000000002</v>
      </c>
      <c r="H8" s="22">
        <v>16070.833776265901</v>
      </c>
      <c r="I8" s="22">
        <v>17696.146457027753</v>
      </c>
      <c r="J8" s="31">
        <v>14.482700736967773</v>
      </c>
      <c r="K8" s="22">
        <v>10</v>
      </c>
      <c r="L8" s="29">
        <v>15469</v>
      </c>
      <c r="M8" s="22">
        <v>75978</v>
      </c>
    </row>
    <row r="9" spans="1:13" x14ac:dyDescent="0.2">
      <c r="A9" s="22">
        <v>2022</v>
      </c>
      <c r="B9" s="22">
        <v>1843833</v>
      </c>
      <c r="C9" s="22">
        <v>235762</v>
      </c>
      <c r="D9" s="22">
        <v>17371</v>
      </c>
      <c r="E9" s="32">
        <v>317308</v>
      </c>
      <c r="F9" s="30">
        <v>4.3562349999999999</v>
      </c>
      <c r="G9" s="30">
        <v>4.1702890000000004</v>
      </c>
      <c r="H9" s="22">
        <v>17688.554559258915</v>
      </c>
      <c r="I9" s="22">
        <v>21478.157926252738</v>
      </c>
      <c r="J9" s="31">
        <v>15.111437808899719</v>
      </c>
      <c r="K9" s="22">
        <v>10</v>
      </c>
      <c r="L9" s="29">
        <v>7778</v>
      </c>
      <c r="M9" s="22">
        <v>83756</v>
      </c>
    </row>
    <row r="10" spans="1:13" x14ac:dyDescent="0.2">
      <c r="A10" s="22">
        <v>2023</v>
      </c>
      <c r="B10" s="22">
        <v>1951494</v>
      </c>
      <c r="C10" s="22">
        <v>244810</v>
      </c>
      <c r="D10" s="22">
        <v>19294</v>
      </c>
      <c r="E10" s="29">
        <v>338198</v>
      </c>
      <c r="F10" s="30">
        <v>6.0147890000000004</v>
      </c>
      <c r="G10" s="30">
        <v>5.4580700000000002</v>
      </c>
      <c r="H10" s="22">
        <v>22295.126833054204</v>
      </c>
      <c r="I10" s="22">
        <v>28019.507105837885</v>
      </c>
      <c r="J10" s="31">
        <v>14.852887177701005</v>
      </c>
      <c r="K10" s="22">
        <v>25</v>
      </c>
      <c r="L10" s="29">
        <v>4884</v>
      </c>
      <c r="M10" s="22">
        <v>88640</v>
      </c>
    </row>
    <row r="11" spans="1:13" x14ac:dyDescent="0.2">
      <c r="A11" s="33">
        <v>2024</v>
      </c>
      <c r="B11" s="33">
        <v>2007411</v>
      </c>
      <c r="C11" s="33">
        <v>254056</v>
      </c>
      <c r="D11" s="33">
        <v>19022</v>
      </c>
      <c r="E11" s="34">
        <v>357567</v>
      </c>
      <c r="F11" s="35">
        <v>8.8000000000000007</v>
      </c>
      <c r="G11" s="35">
        <v>6.5</v>
      </c>
      <c r="H11" s="33">
        <v>25584.910413452151</v>
      </c>
      <c r="I11" s="33">
        <v>39852.327201554639</v>
      </c>
      <c r="J11" s="36">
        <v>14.994670821267778</v>
      </c>
      <c r="K11" s="33">
        <v>15</v>
      </c>
      <c r="L11" s="34">
        <v>1259</v>
      </c>
      <c r="M11" s="33">
        <v>89899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D5BD-DAFC-4349-80B7-0820F01C8BC4}">
  <dimension ref="A1:G35"/>
  <sheetViews>
    <sheetView workbookViewId="0">
      <selection activeCell="I15" sqref="I15"/>
    </sheetView>
  </sheetViews>
  <sheetFormatPr defaultRowHeight="12.75" x14ac:dyDescent="0.2"/>
  <cols>
    <col min="1" max="3" width="9.140625" style="20"/>
    <col min="4" max="4" width="13.28515625" style="20" bestFit="1" customWidth="1"/>
    <col min="5" max="6" width="9.140625" style="20"/>
    <col min="7" max="7" width="9.5703125" style="20" bestFit="1" customWidth="1"/>
    <col min="8" max="16384" width="9.140625" style="20"/>
  </cols>
  <sheetData>
    <row r="1" spans="1:7" x14ac:dyDescent="0.2">
      <c r="A1" s="37" t="s">
        <v>40</v>
      </c>
      <c r="B1" s="28" t="s">
        <v>17</v>
      </c>
      <c r="C1" s="28" t="s">
        <v>19</v>
      </c>
      <c r="D1" s="28" t="s">
        <v>64</v>
      </c>
      <c r="E1" s="28" t="s">
        <v>65</v>
      </c>
      <c r="F1" s="28" t="s">
        <v>70</v>
      </c>
      <c r="G1" s="38" t="s">
        <v>27</v>
      </c>
    </row>
    <row r="2" spans="1:7" x14ac:dyDescent="0.2">
      <c r="A2" s="39">
        <v>2021</v>
      </c>
      <c r="B2" s="22" t="s">
        <v>71</v>
      </c>
      <c r="C2" s="22" t="s">
        <v>88</v>
      </c>
      <c r="D2" s="32">
        <v>1651585</v>
      </c>
      <c r="E2" s="22">
        <f>ROUNDUP(D2*(F2/100),0)</f>
        <v>398032</v>
      </c>
      <c r="F2" s="40">
        <v>24.1</v>
      </c>
      <c r="G2" s="41">
        <v>1.4567430313543572E-2</v>
      </c>
    </row>
    <row r="3" spans="1:7" x14ac:dyDescent="0.2">
      <c r="A3" s="39">
        <v>2021</v>
      </c>
      <c r="B3" s="22" t="s">
        <v>72</v>
      </c>
      <c r="C3" s="22" t="s">
        <v>88</v>
      </c>
      <c r="D3" s="32">
        <v>1439455</v>
      </c>
      <c r="E3" s="22">
        <f t="shared" ref="E3:E35" si="0">ROUNDUP(D3*(F3/100),0)</f>
        <v>627603</v>
      </c>
      <c r="F3" s="40">
        <v>43.6</v>
      </c>
      <c r="G3" s="41">
        <v>2.081437457035884E-2</v>
      </c>
    </row>
    <row r="4" spans="1:7" x14ac:dyDescent="0.2">
      <c r="A4" s="39">
        <v>2021</v>
      </c>
      <c r="B4" s="22" t="s">
        <v>73</v>
      </c>
      <c r="C4" s="22" t="s">
        <v>88</v>
      </c>
      <c r="D4" s="32">
        <v>1257629</v>
      </c>
      <c r="E4" s="22">
        <f t="shared" si="0"/>
        <v>874053</v>
      </c>
      <c r="F4" s="40">
        <v>69.5</v>
      </c>
      <c r="G4" s="41">
        <v>2.1732012940953949E-2</v>
      </c>
    </row>
    <row r="5" spans="1:7" x14ac:dyDescent="0.2">
      <c r="A5" s="39">
        <v>2021</v>
      </c>
      <c r="B5" s="22" t="s">
        <v>74</v>
      </c>
      <c r="C5" s="22" t="s">
        <v>88</v>
      </c>
      <c r="D5" s="32">
        <v>1151564</v>
      </c>
      <c r="E5" s="22">
        <f t="shared" si="0"/>
        <v>976527</v>
      </c>
      <c r="F5" s="40">
        <v>84.8</v>
      </c>
      <c r="G5" s="41">
        <v>2.3573941466865977E-2</v>
      </c>
    </row>
    <row r="6" spans="1:7" x14ac:dyDescent="0.2">
      <c r="A6" s="39">
        <v>2021</v>
      </c>
      <c r="B6" s="22" t="s">
        <v>75</v>
      </c>
      <c r="C6" s="22" t="s">
        <v>88</v>
      </c>
      <c r="D6" s="32">
        <v>1000043</v>
      </c>
      <c r="E6" s="22">
        <f t="shared" si="0"/>
        <v>893039</v>
      </c>
      <c r="F6" s="40">
        <v>89.3</v>
      </c>
      <c r="G6" s="41">
        <v>2.7395477770638887E-2</v>
      </c>
    </row>
    <row r="7" spans="1:7" x14ac:dyDescent="0.2">
      <c r="A7" s="39">
        <v>2021</v>
      </c>
      <c r="B7" s="22" t="s">
        <v>76</v>
      </c>
      <c r="C7" s="22" t="s">
        <v>88</v>
      </c>
      <c r="D7" s="32">
        <v>803065</v>
      </c>
      <c r="E7" s="22">
        <f t="shared" si="0"/>
        <v>721153</v>
      </c>
      <c r="F7" s="40">
        <v>89.8</v>
      </c>
      <c r="G7" s="41">
        <v>3.4954366051782704E-2</v>
      </c>
    </row>
    <row r="8" spans="1:7" x14ac:dyDescent="0.2">
      <c r="A8" s="39">
        <v>2021</v>
      </c>
      <c r="B8" s="22" t="s">
        <v>77</v>
      </c>
      <c r="C8" s="22" t="s">
        <v>88</v>
      </c>
      <c r="D8" s="32">
        <v>636391</v>
      </c>
      <c r="E8" s="22">
        <f t="shared" si="0"/>
        <v>578480</v>
      </c>
      <c r="F8" s="40">
        <v>90.9</v>
      </c>
      <c r="G8" s="41">
        <v>4.4367911629542678E-2</v>
      </c>
    </row>
    <row r="9" spans="1:7" x14ac:dyDescent="0.2">
      <c r="A9" s="39">
        <v>2021</v>
      </c>
      <c r="B9" s="22" t="s">
        <v>78</v>
      </c>
      <c r="C9" s="22" t="s">
        <v>88</v>
      </c>
      <c r="D9" s="32">
        <v>484869</v>
      </c>
      <c r="E9" s="22">
        <f t="shared" si="0"/>
        <v>427170</v>
      </c>
      <c r="F9" s="40">
        <v>88.1</v>
      </c>
      <c r="G9" s="41">
        <v>6.1908690890124962E-2</v>
      </c>
    </row>
    <row r="10" spans="1:7" x14ac:dyDescent="0.2">
      <c r="A10" s="39">
        <v>2021</v>
      </c>
      <c r="B10" s="22" t="s">
        <v>79</v>
      </c>
      <c r="C10" s="22" t="s">
        <v>88</v>
      </c>
      <c r="D10" s="32">
        <v>363652</v>
      </c>
      <c r="E10" s="22">
        <f t="shared" si="0"/>
        <v>304741</v>
      </c>
      <c r="F10" s="40">
        <v>83.8</v>
      </c>
      <c r="G10" s="41">
        <v>8.0220858057132638E-2</v>
      </c>
    </row>
    <row r="11" spans="1:7" x14ac:dyDescent="0.2">
      <c r="A11" s="39">
        <v>2021</v>
      </c>
      <c r="B11" s="22" t="s">
        <v>80</v>
      </c>
      <c r="C11" s="22" t="s">
        <v>88</v>
      </c>
      <c r="D11" s="32">
        <v>303044</v>
      </c>
      <c r="E11" s="22">
        <f t="shared" si="0"/>
        <v>210313</v>
      </c>
      <c r="F11" s="40">
        <v>69.400000000000006</v>
      </c>
      <c r="G11" s="41">
        <v>0.11654545752482093</v>
      </c>
    </row>
    <row r="12" spans="1:7" x14ac:dyDescent="0.2">
      <c r="A12" s="39">
        <v>2021</v>
      </c>
      <c r="B12" s="22" t="s">
        <v>81</v>
      </c>
      <c r="C12" s="22" t="s">
        <v>88</v>
      </c>
      <c r="D12" s="32">
        <v>212131</v>
      </c>
      <c r="E12" s="22">
        <f t="shared" si="0"/>
        <v>118794</v>
      </c>
      <c r="F12" s="40">
        <v>56</v>
      </c>
      <c r="G12" s="41">
        <v>0.17141992191070399</v>
      </c>
    </row>
    <row r="13" spans="1:7" x14ac:dyDescent="0.2">
      <c r="A13" s="39">
        <v>2021</v>
      </c>
      <c r="B13" s="22" t="s">
        <v>82</v>
      </c>
      <c r="C13" s="22" t="s">
        <v>88</v>
      </c>
      <c r="D13" s="32">
        <v>151522</v>
      </c>
      <c r="E13" s="22">
        <f t="shared" si="0"/>
        <v>63640</v>
      </c>
      <c r="F13" s="40">
        <v>42</v>
      </c>
      <c r="G13" s="41">
        <v>0.25421192907377677</v>
      </c>
    </row>
    <row r="14" spans="1:7" x14ac:dyDescent="0.2">
      <c r="A14" s="39">
        <v>2021</v>
      </c>
      <c r="B14" s="22" t="s">
        <v>83</v>
      </c>
      <c r="C14" s="22" t="s">
        <v>88</v>
      </c>
      <c r="D14" s="32">
        <v>90913</v>
      </c>
      <c r="E14" s="22">
        <f t="shared" si="0"/>
        <v>25456</v>
      </c>
      <c r="F14" s="40">
        <v>28</v>
      </c>
      <c r="G14" s="41">
        <v>0.36769946658872577</v>
      </c>
    </row>
    <row r="15" spans="1:7" x14ac:dyDescent="0.2">
      <c r="A15" s="39">
        <v>2021</v>
      </c>
      <c r="B15" s="22" t="s">
        <v>84</v>
      </c>
      <c r="C15" s="22" t="s">
        <v>88</v>
      </c>
      <c r="D15" s="32">
        <v>60609</v>
      </c>
      <c r="E15" s="22">
        <f t="shared" si="0"/>
        <v>11334</v>
      </c>
      <c r="F15" s="40">
        <v>18.7</v>
      </c>
      <c r="G15" s="41">
        <v>0.51701341125416178</v>
      </c>
    </row>
    <row r="16" spans="1:7" x14ac:dyDescent="0.2">
      <c r="A16" s="39">
        <v>2021</v>
      </c>
      <c r="B16" s="22" t="s">
        <v>85</v>
      </c>
      <c r="C16" s="22" t="s">
        <v>88</v>
      </c>
      <c r="D16" s="32">
        <v>30305</v>
      </c>
      <c r="E16" s="22">
        <f t="shared" si="0"/>
        <v>3546</v>
      </c>
      <c r="F16" s="40">
        <v>11.7</v>
      </c>
      <c r="G16" s="41">
        <v>0.70447138435571777</v>
      </c>
    </row>
    <row r="17" spans="1:7" x14ac:dyDescent="0.2">
      <c r="A17" s="39">
        <v>2021</v>
      </c>
      <c r="B17" s="22" t="s">
        <v>86</v>
      </c>
      <c r="C17" s="22" t="s">
        <v>88</v>
      </c>
      <c r="D17" s="32">
        <v>15153</v>
      </c>
      <c r="E17" s="22">
        <f t="shared" si="0"/>
        <v>1061</v>
      </c>
      <c r="F17" s="40">
        <v>7</v>
      </c>
      <c r="G17" s="41">
        <v>0.8610735401114038</v>
      </c>
    </row>
    <row r="18" spans="1:7" x14ac:dyDescent="0.2">
      <c r="A18" s="39">
        <v>2021</v>
      </c>
      <c r="B18" s="22" t="s">
        <v>87</v>
      </c>
      <c r="C18" s="22" t="s">
        <v>88</v>
      </c>
      <c r="D18" s="32">
        <v>15153</v>
      </c>
      <c r="E18" s="22">
        <f t="shared" si="0"/>
        <v>713</v>
      </c>
      <c r="F18" s="40">
        <v>4.7</v>
      </c>
      <c r="G18" s="41">
        <v>0.94632962085643235</v>
      </c>
    </row>
    <row r="19" spans="1:7" x14ac:dyDescent="0.2">
      <c r="A19" s="39">
        <v>2021</v>
      </c>
      <c r="B19" s="22" t="s">
        <v>71</v>
      </c>
      <c r="C19" s="22" t="s">
        <v>89</v>
      </c>
      <c r="D19" s="32">
        <v>1654676</v>
      </c>
      <c r="E19" s="22">
        <f t="shared" si="0"/>
        <v>359065</v>
      </c>
      <c r="F19" s="40">
        <v>21.7</v>
      </c>
      <c r="G19" s="41">
        <v>9.9671133162251291E-3</v>
      </c>
    </row>
    <row r="20" spans="1:7" x14ac:dyDescent="0.2">
      <c r="A20" s="39">
        <v>2021</v>
      </c>
      <c r="B20" s="22" t="s">
        <v>72</v>
      </c>
      <c r="C20" s="22" t="s">
        <v>89</v>
      </c>
      <c r="D20" s="32">
        <v>1498575</v>
      </c>
      <c r="E20" s="22">
        <f t="shared" si="0"/>
        <v>546980</v>
      </c>
      <c r="F20" s="40">
        <v>36.5</v>
      </c>
      <c r="G20" s="41">
        <v>1.2678902737030429E-2</v>
      </c>
    </row>
    <row r="21" spans="1:7" x14ac:dyDescent="0.2">
      <c r="A21" s="39">
        <v>2021</v>
      </c>
      <c r="B21" s="22" t="s">
        <v>73</v>
      </c>
      <c r="C21" s="22" t="s">
        <v>89</v>
      </c>
      <c r="D21" s="32">
        <v>1358083</v>
      </c>
      <c r="E21" s="22">
        <f t="shared" si="0"/>
        <v>808060</v>
      </c>
      <c r="F21" s="40">
        <v>59.5</v>
      </c>
      <c r="G21" s="41">
        <v>1.4857805311321526E-2</v>
      </c>
    </row>
    <row r="22" spans="1:7" x14ac:dyDescent="0.2">
      <c r="A22" s="39">
        <v>2021</v>
      </c>
      <c r="B22" s="22" t="s">
        <v>74</v>
      </c>
      <c r="C22" s="22" t="s">
        <v>89</v>
      </c>
      <c r="D22" s="32">
        <v>1217592</v>
      </c>
      <c r="E22" s="22">
        <f t="shared" si="0"/>
        <v>898583</v>
      </c>
      <c r="F22" s="40">
        <v>73.8</v>
      </c>
      <c r="G22" s="41">
        <v>1.671635051813658E-2</v>
      </c>
    </row>
    <row r="23" spans="1:7" x14ac:dyDescent="0.2">
      <c r="A23" s="39">
        <v>2021</v>
      </c>
      <c r="B23" s="22" t="s">
        <v>75</v>
      </c>
      <c r="C23" s="22" t="s">
        <v>89</v>
      </c>
      <c r="D23" s="32">
        <v>1045880</v>
      </c>
      <c r="E23" s="22">
        <f t="shared" si="0"/>
        <v>844026</v>
      </c>
      <c r="F23" s="40">
        <v>80.7</v>
      </c>
      <c r="G23" s="41">
        <v>2.0083684948173919E-2</v>
      </c>
    </row>
    <row r="24" spans="1:7" x14ac:dyDescent="0.2">
      <c r="A24" s="39">
        <v>2021</v>
      </c>
      <c r="B24" s="22" t="s">
        <v>76</v>
      </c>
      <c r="C24" s="22" t="s">
        <v>89</v>
      </c>
      <c r="D24" s="32">
        <v>796118</v>
      </c>
      <c r="E24" s="22">
        <f t="shared" si="0"/>
        <v>640875</v>
      </c>
      <c r="F24" s="40">
        <v>80.5</v>
      </c>
      <c r="G24" s="41">
        <v>2.659059917681339E-2</v>
      </c>
    </row>
    <row r="25" spans="1:7" x14ac:dyDescent="0.2">
      <c r="A25" s="39">
        <v>2021</v>
      </c>
      <c r="B25" s="22" t="s">
        <v>77</v>
      </c>
      <c r="C25" s="22" t="s">
        <v>89</v>
      </c>
      <c r="D25" s="32">
        <v>624406</v>
      </c>
      <c r="E25" s="22">
        <f t="shared" si="0"/>
        <v>503896</v>
      </c>
      <c r="F25" s="40">
        <v>80.7</v>
      </c>
      <c r="G25" s="41">
        <v>3.2482068649271167E-2</v>
      </c>
    </row>
    <row r="26" spans="1:7" x14ac:dyDescent="0.2">
      <c r="A26" s="39">
        <v>2021</v>
      </c>
      <c r="B26" s="22" t="s">
        <v>78</v>
      </c>
      <c r="C26" s="22" t="s">
        <v>89</v>
      </c>
      <c r="D26" s="32">
        <v>515135</v>
      </c>
      <c r="E26" s="22">
        <f t="shared" si="0"/>
        <v>403866</v>
      </c>
      <c r="F26" s="40">
        <v>78.400000000000006</v>
      </c>
      <c r="G26" s="41">
        <v>4.5333470311980317E-2</v>
      </c>
    </row>
    <row r="27" spans="1:7" x14ac:dyDescent="0.2">
      <c r="A27" s="39">
        <v>2021</v>
      </c>
      <c r="B27" s="22" t="s">
        <v>79</v>
      </c>
      <c r="C27" s="22" t="s">
        <v>89</v>
      </c>
      <c r="D27" s="32">
        <v>390254</v>
      </c>
      <c r="E27" s="22">
        <f t="shared" si="0"/>
        <v>304399</v>
      </c>
      <c r="F27" s="40">
        <v>78</v>
      </c>
      <c r="G27" s="41">
        <v>5.9912412144717209E-2</v>
      </c>
    </row>
    <row r="28" spans="1:7" x14ac:dyDescent="0.2">
      <c r="A28" s="39">
        <v>2021</v>
      </c>
      <c r="B28" s="22" t="s">
        <v>80</v>
      </c>
      <c r="C28" s="22" t="s">
        <v>89</v>
      </c>
      <c r="D28" s="32">
        <v>359034</v>
      </c>
      <c r="E28" s="22">
        <f t="shared" si="0"/>
        <v>229423</v>
      </c>
      <c r="F28" s="40">
        <v>63.9</v>
      </c>
      <c r="G28" s="41">
        <v>8.9731256137264181E-2</v>
      </c>
    </row>
    <row r="29" spans="1:7" x14ac:dyDescent="0.2">
      <c r="A29" s="39">
        <v>2021</v>
      </c>
      <c r="B29" s="22" t="s">
        <v>81</v>
      </c>
      <c r="C29" s="22" t="s">
        <v>89</v>
      </c>
      <c r="D29" s="32">
        <v>234153</v>
      </c>
      <c r="E29" s="22">
        <f t="shared" si="0"/>
        <v>94598</v>
      </c>
      <c r="F29" s="40">
        <v>40.4</v>
      </c>
      <c r="G29" s="41">
        <v>0.13776027271760782</v>
      </c>
    </row>
    <row r="30" spans="1:7" x14ac:dyDescent="0.2">
      <c r="A30" s="39">
        <v>2021</v>
      </c>
      <c r="B30" s="22" t="s">
        <v>82</v>
      </c>
      <c r="C30" s="22" t="s">
        <v>89</v>
      </c>
      <c r="D30" s="32">
        <v>187322</v>
      </c>
      <c r="E30" s="22">
        <f t="shared" si="0"/>
        <v>56759</v>
      </c>
      <c r="F30" s="40">
        <v>30.3</v>
      </c>
      <c r="G30" s="41">
        <v>0.21214313986029543</v>
      </c>
    </row>
    <row r="31" spans="1:7" x14ac:dyDescent="0.2">
      <c r="A31" s="39">
        <v>2021</v>
      </c>
      <c r="B31" s="22" t="s">
        <v>83</v>
      </c>
      <c r="C31" s="22" t="s">
        <v>89</v>
      </c>
      <c r="D31" s="32">
        <v>124882</v>
      </c>
      <c r="E31" s="22">
        <f t="shared" si="0"/>
        <v>25227</v>
      </c>
      <c r="F31" s="40">
        <v>20.2</v>
      </c>
      <c r="G31" s="41">
        <v>0.31995287566497976</v>
      </c>
    </row>
    <row r="32" spans="1:7" x14ac:dyDescent="0.2">
      <c r="A32" s="39">
        <v>2021</v>
      </c>
      <c r="B32" s="22" t="s">
        <v>84</v>
      </c>
      <c r="C32" s="22" t="s">
        <v>89</v>
      </c>
      <c r="D32" s="32">
        <v>109272</v>
      </c>
      <c r="E32" s="22">
        <f t="shared" si="0"/>
        <v>14752</v>
      </c>
      <c r="F32" s="40">
        <v>13.5</v>
      </c>
      <c r="G32" s="41">
        <v>0.47516965817150092</v>
      </c>
    </row>
    <row r="33" spans="1:7" x14ac:dyDescent="0.2">
      <c r="A33" s="39">
        <v>2021</v>
      </c>
      <c r="B33" s="22" t="s">
        <v>85</v>
      </c>
      <c r="C33" s="22" t="s">
        <v>89</v>
      </c>
      <c r="D33" s="32">
        <v>62441</v>
      </c>
      <c r="E33" s="22">
        <f t="shared" si="0"/>
        <v>5246</v>
      </c>
      <c r="F33" s="40">
        <v>8.4</v>
      </c>
      <c r="G33" s="41">
        <v>0.65757727369390928</v>
      </c>
    </row>
    <row r="34" spans="1:7" x14ac:dyDescent="0.2">
      <c r="A34" s="39">
        <v>2021</v>
      </c>
      <c r="B34" s="22" t="s">
        <v>86</v>
      </c>
      <c r="C34" s="22" t="s">
        <v>89</v>
      </c>
      <c r="D34" s="32">
        <v>31221</v>
      </c>
      <c r="E34" s="22">
        <f t="shared" si="0"/>
        <v>1593</v>
      </c>
      <c r="F34" s="40">
        <v>5.0999999999999996</v>
      </c>
      <c r="G34" s="41">
        <v>0.81283414869095805</v>
      </c>
    </row>
    <row r="35" spans="1:7" x14ac:dyDescent="0.2">
      <c r="A35" s="42">
        <v>2021</v>
      </c>
      <c r="B35" s="33" t="s">
        <v>87</v>
      </c>
      <c r="C35" s="33" t="s">
        <v>89</v>
      </c>
      <c r="D35" s="43">
        <v>31221</v>
      </c>
      <c r="E35" s="33">
        <f t="shared" si="0"/>
        <v>1062</v>
      </c>
      <c r="F35" s="44">
        <v>3.4</v>
      </c>
      <c r="G35" s="45">
        <v>0.92944219906765912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1FB4-AD73-4385-BC8D-61AEF1E87730}">
  <dimension ref="B2:Y20"/>
  <sheetViews>
    <sheetView showGridLines="0" tabSelected="1" zoomScale="83" zoomScaleNormal="83" workbookViewId="0">
      <selection activeCell="K22" sqref="K22"/>
    </sheetView>
  </sheetViews>
  <sheetFormatPr defaultRowHeight="14.25" x14ac:dyDescent="0.2"/>
  <cols>
    <col min="1" max="1" width="3.85546875" style="2" customWidth="1"/>
    <col min="2" max="3" width="9.140625" style="1"/>
    <col min="4" max="4" width="13.42578125" style="1" bestFit="1" customWidth="1"/>
    <col min="5" max="5" width="11.5703125" style="1" bestFit="1" customWidth="1"/>
    <col min="6" max="7" width="9.140625" style="1"/>
    <col min="8" max="8" width="10.85546875" style="1" bestFit="1" customWidth="1"/>
    <col min="9" max="9" width="9.140625" style="1"/>
    <col min="10" max="10" width="5.85546875" style="1" customWidth="1"/>
    <col min="11" max="11" width="31.7109375" style="1" bestFit="1" customWidth="1"/>
    <col min="12" max="12" width="9.140625" style="1"/>
    <col min="13" max="13" width="5.5703125" style="1" customWidth="1"/>
    <col min="14" max="15" width="9.140625" style="1"/>
    <col min="16" max="17" width="11.5703125" style="1" bestFit="1" customWidth="1"/>
    <col min="18" max="19" width="9.140625" style="1"/>
    <col min="20" max="20" width="10.85546875" style="1" bestFit="1" customWidth="1"/>
    <col min="21" max="25" width="9.140625" style="1"/>
    <col min="26" max="16384" width="9.140625" style="2"/>
  </cols>
  <sheetData>
    <row r="2" spans="2:21" x14ac:dyDescent="0.2">
      <c r="B2" s="3" t="s">
        <v>17</v>
      </c>
      <c r="C2" s="4" t="s">
        <v>19</v>
      </c>
      <c r="D2" s="4" t="s">
        <v>64</v>
      </c>
      <c r="E2" s="4" t="s">
        <v>65</v>
      </c>
      <c r="F2" s="4" t="s">
        <v>70</v>
      </c>
      <c r="G2" s="4" t="s">
        <v>27</v>
      </c>
      <c r="H2" s="4" t="s">
        <v>94</v>
      </c>
      <c r="I2" s="5" t="s">
        <v>109</v>
      </c>
      <c r="J2" s="55"/>
      <c r="K2" s="3" t="s">
        <v>119</v>
      </c>
      <c r="L2" s="5" t="s">
        <v>106</v>
      </c>
      <c r="M2" s="55"/>
      <c r="N2" s="3" t="s">
        <v>17</v>
      </c>
      <c r="O2" s="4" t="s">
        <v>19</v>
      </c>
      <c r="P2" s="4" t="s">
        <v>64</v>
      </c>
      <c r="Q2" s="4" t="s">
        <v>65</v>
      </c>
      <c r="R2" s="4" t="s">
        <v>70</v>
      </c>
      <c r="S2" s="4" t="s">
        <v>27</v>
      </c>
      <c r="T2" s="4" t="s">
        <v>95</v>
      </c>
      <c r="U2" s="5" t="s">
        <v>96</v>
      </c>
    </row>
    <row r="3" spans="2:21" x14ac:dyDescent="0.2">
      <c r="B3" s="7" t="s">
        <v>71</v>
      </c>
      <c r="C3" s="6" t="s">
        <v>88</v>
      </c>
      <c r="D3" s="8">
        <v>1651585</v>
      </c>
      <c r="E3" s="8">
        <v>398032</v>
      </c>
      <c r="F3" s="46">
        <v>24.1</v>
      </c>
      <c r="G3" s="48">
        <v>1.4567430313543572E-2</v>
      </c>
      <c r="H3" s="9">
        <f>E3</f>
        <v>398032</v>
      </c>
      <c r="I3" s="10">
        <f>MAX(ROUND((H3/SUM($H$3:$H$20))*$L$10,0),30)</f>
        <v>152</v>
      </c>
      <c r="J3" s="55"/>
      <c r="K3" s="7" t="s">
        <v>97</v>
      </c>
      <c r="L3" s="11">
        <v>0.85</v>
      </c>
      <c r="M3" s="55"/>
      <c r="N3" s="7" t="s">
        <v>80</v>
      </c>
      <c r="O3" s="6" t="s">
        <v>88</v>
      </c>
      <c r="P3" s="8">
        <v>303044</v>
      </c>
      <c r="Q3" s="8">
        <v>210313</v>
      </c>
      <c r="R3" s="46">
        <v>69.400000000000006</v>
      </c>
      <c r="S3" s="48">
        <v>0.11654545752482093</v>
      </c>
      <c r="T3" s="9">
        <f>Q3</f>
        <v>210313</v>
      </c>
      <c r="U3" s="10">
        <f>MAX(ROUND((T3/SUM($T$3:$T$18))*$L$11,0),30)</f>
        <v>344</v>
      </c>
    </row>
    <row r="4" spans="2:21" x14ac:dyDescent="0.2">
      <c r="B4" s="7" t="s">
        <v>72</v>
      </c>
      <c r="C4" s="6" t="s">
        <v>88</v>
      </c>
      <c r="D4" s="8">
        <v>1439455</v>
      </c>
      <c r="E4" s="8">
        <v>627603</v>
      </c>
      <c r="F4" s="46">
        <v>43.6</v>
      </c>
      <c r="G4" s="48">
        <v>2.081437457035884E-2</v>
      </c>
      <c r="H4" s="9">
        <f t="shared" ref="H4:H20" si="0">E4</f>
        <v>627603</v>
      </c>
      <c r="I4" s="10">
        <f t="shared" ref="I4:I20" si="1">MAX(ROUND((H4/SUM($H$3:$H$20))*$L$10,0),30)</f>
        <v>239</v>
      </c>
      <c r="J4" s="55"/>
      <c r="K4" s="7" t="s">
        <v>98</v>
      </c>
      <c r="L4" s="11">
        <v>0.55000000000000004</v>
      </c>
      <c r="M4" s="55"/>
      <c r="N4" s="7" t="s">
        <v>81</v>
      </c>
      <c r="O4" s="6" t="s">
        <v>88</v>
      </c>
      <c r="P4" s="8">
        <v>212131</v>
      </c>
      <c r="Q4" s="8">
        <v>118794</v>
      </c>
      <c r="R4" s="46">
        <v>56</v>
      </c>
      <c r="S4" s="48">
        <v>0.17141992191070399</v>
      </c>
      <c r="T4" s="9">
        <f t="shared" ref="T4:T18" si="2">Q4</f>
        <v>118794</v>
      </c>
      <c r="U4" s="10">
        <f t="shared" ref="U4:U18" si="3">MAX(ROUND((T4/SUM($T$3:$T$18))*$L$11,0),30)</f>
        <v>194</v>
      </c>
    </row>
    <row r="5" spans="2:21" x14ac:dyDescent="0.2">
      <c r="B5" s="7" t="s">
        <v>73</v>
      </c>
      <c r="C5" s="6" t="s">
        <v>88</v>
      </c>
      <c r="D5" s="8">
        <v>1257629</v>
      </c>
      <c r="E5" s="8">
        <v>874053</v>
      </c>
      <c r="F5" s="46">
        <v>69.5</v>
      </c>
      <c r="G5" s="48">
        <v>2.1732012940953949E-2</v>
      </c>
      <c r="H5" s="9">
        <f t="shared" si="0"/>
        <v>874053</v>
      </c>
      <c r="I5" s="10">
        <f t="shared" si="1"/>
        <v>333</v>
      </c>
      <c r="J5" s="55"/>
      <c r="K5" s="7" t="s">
        <v>99</v>
      </c>
      <c r="L5" s="11">
        <f>SQRT(EXP(L3^2)-1)</f>
        <v>1.0293569444695618</v>
      </c>
      <c r="M5" s="55"/>
      <c r="N5" s="7" t="s">
        <v>82</v>
      </c>
      <c r="O5" s="6" t="s">
        <v>88</v>
      </c>
      <c r="P5" s="8">
        <v>151522</v>
      </c>
      <c r="Q5" s="8">
        <v>63640</v>
      </c>
      <c r="R5" s="46">
        <v>42</v>
      </c>
      <c r="S5" s="48">
        <v>0.25421192907377677</v>
      </c>
      <c r="T5" s="9">
        <f t="shared" si="2"/>
        <v>63640</v>
      </c>
      <c r="U5" s="10">
        <f t="shared" si="3"/>
        <v>104</v>
      </c>
    </row>
    <row r="6" spans="2:21" x14ac:dyDescent="0.2">
      <c r="B6" s="7" t="s">
        <v>74</v>
      </c>
      <c r="C6" s="6" t="s">
        <v>88</v>
      </c>
      <c r="D6" s="8">
        <v>1151564</v>
      </c>
      <c r="E6" s="8">
        <v>976527</v>
      </c>
      <c r="F6" s="46">
        <v>84.8</v>
      </c>
      <c r="G6" s="48">
        <v>2.3573941466865977E-2</v>
      </c>
      <c r="H6" s="9">
        <f t="shared" si="0"/>
        <v>976527</v>
      </c>
      <c r="I6" s="10">
        <f t="shared" si="1"/>
        <v>373</v>
      </c>
      <c r="J6" s="55"/>
      <c r="K6" s="7" t="s">
        <v>100</v>
      </c>
      <c r="L6" s="11">
        <f>SQRT(EXP(L4^2)-1)</f>
        <v>0.5943380152919483</v>
      </c>
      <c r="M6" s="55"/>
      <c r="N6" s="7" t="s">
        <v>83</v>
      </c>
      <c r="O6" s="6" t="s">
        <v>88</v>
      </c>
      <c r="P6" s="8">
        <v>90913</v>
      </c>
      <c r="Q6" s="8">
        <v>25456</v>
      </c>
      <c r="R6" s="46">
        <v>28</v>
      </c>
      <c r="S6" s="48">
        <v>0.36769946658872577</v>
      </c>
      <c r="T6" s="9">
        <f t="shared" si="2"/>
        <v>25456</v>
      </c>
      <c r="U6" s="10">
        <f t="shared" si="3"/>
        <v>42</v>
      </c>
    </row>
    <row r="7" spans="2:21" x14ac:dyDescent="0.2">
      <c r="B7" s="7" t="s">
        <v>75</v>
      </c>
      <c r="C7" s="6" t="s">
        <v>88</v>
      </c>
      <c r="D7" s="8">
        <v>1000043</v>
      </c>
      <c r="E7" s="8">
        <v>893039</v>
      </c>
      <c r="F7" s="46">
        <v>89.3</v>
      </c>
      <c r="G7" s="48">
        <v>2.7395477770638887E-2</v>
      </c>
      <c r="H7" s="9">
        <f t="shared" si="0"/>
        <v>893039</v>
      </c>
      <c r="I7" s="10">
        <f t="shared" si="1"/>
        <v>341</v>
      </c>
      <c r="J7" s="55"/>
      <c r="K7" s="7" t="s">
        <v>101</v>
      </c>
      <c r="L7" s="11">
        <v>0.02</v>
      </c>
      <c r="M7" s="55"/>
      <c r="N7" s="7" t="s">
        <v>84</v>
      </c>
      <c r="O7" s="6" t="s">
        <v>88</v>
      </c>
      <c r="P7" s="8">
        <v>60609</v>
      </c>
      <c r="Q7" s="8">
        <v>11334</v>
      </c>
      <c r="R7" s="46">
        <v>18.7</v>
      </c>
      <c r="S7" s="48">
        <v>0.51701341125416178</v>
      </c>
      <c r="T7" s="9">
        <f t="shared" si="2"/>
        <v>11334</v>
      </c>
      <c r="U7" s="10">
        <f t="shared" si="3"/>
        <v>30</v>
      </c>
    </row>
    <row r="8" spans="2:21" x14ac:dyDescent="0.2">
      <c r="B8" s="7" t="s">
        <v>76</v>
      </c>
      <c r="C8" s="6" t="s">
        <v>88</v>
      </c>
      <c r="D8" s="8">
        <v>803065</v>
      </c>
      <c r="E8" s="8">
        <v>721153</v>
      </c>
      <c r="F8" s="46">
        <v>89.8</v>
      </c>
      <c r="G8" s="48">
        <v>3.4954366051782704E-2</v>
      </c>
      <c r="H8" s="9">
        <f t="shared" si="0"/>
        <v>721153</v>
      </c>
      <c r="I8" s="10">
        <f t="shared" si="1"/>
        <v>275</v>
      </c>
      <c r="J8" s="55"/>
      <c r="K8" s="7" t="s">
        <v>103</v>
      </c>
      <c r="L8" s="11">
        <v>1.6</v>
      </c>
      <c r="M8" s="55"/>
      <c r="N8" s="7" t="s">
        <v>85</v>
      </c>
      <c r="O8" s="6" t="s">
        <v>88</v>
      </c>
      <c r="P8" s="8">
        <v>30305</v>
      </c>
      <c r="Q8" s="8">
        <v>3546</v>
      </c>
      <c r="R8" s="46">
        <v>11.7</v>
      </c>
      <c r="S8" s="48">
        <v>0.70447138435571777</v>
      </c>
      <c r="T8" s="9">
        <f t="shared" si="2"/>
        <v>3546</v>
      </c>
      <c r="U8" s="10">
        <f t="shared" si="3"/>
        <v>30</v>
      </c>
    </row>
    <row r="9" spans="2:21" x14ac:dyDescent="0.2">
      <c r="B9" s="7" t="s">
        <v>77</v>
      </c>
      <c r="C9" s="6" t="s">
        <v>88</v>
      </c>
      <c r="D9" s="8">
        <v>636391</v>
      </c>
      <c r="E9" s="8">
        <v>578480</v>
      </c>
      <c r="F9" s="46">
        <v>90.9</v>
      </c>
      <c r="G9" s="48">
        <v>4.4367911629542678E-2</v>
      </c>
      <c r="H9" s="9">
        <f t="shared" si="0"/>
        <v>578480</v>
      </c>
      <c r="I9" s="10">
        <f t="shared" si="1"/>
        <v>221</v>
      </c>
      <c r="J9" s="55"/>
      <c r="K9" s="52"/>
      <c r="L9" s="53"/>
      <c r="M9" s="55"/>
      <c r="N9" s="7" t="s">
        <v>86</v>
      </c>
      <c r="O9" s="6" t="s">
        <v>88</v>
      </c>
      <c r="P9" s="8">
        <v>15153</v>
      </c>
      <c r="Q9" s="8">
        <v>1061</v>
      </c>
      <c r="R9" s="46">
        <v>7</v>
      </c>
      <c r="S9" s="48">
        <v>0.8610735401114038</v>
      </c>
      <c r="T9" s="9">
        <f t="shared" si="2"/>
        <v>1061</v>
      </c>
      <c r="U9" s="10">
        <f t="shared" si="3"/>
        <v>30</v>
      </c>
    </row>
    <row r="10" spans="2:21" x14ac:dyDescent="0.2">
      <c r="B10" s="7" t="s">
        <v>78</v>
      </c>
      <c r="C10" s="6" t="s">
        <v>88</v>
      </c>
      <c r="D10" s="8">
        <v>484869</v>
      </c>
      <c r="E10" s="8">
        <v>427170</v>
      </c>
      <c r="F10" s="46">
        <v>88.1</v>
      </c>
      <c r="G10" s="48">
        <v>6.1908690890124962E-2</v>
      </c>
      <c r="H10" s="9">
        <f t="shared" si="0"/>
        <v>427170</v>
      </c>
      <c r="I10" s="10">
        <f t="shared" si="1"/>
        <v>163</v>
      </c>
      <c r="J10" s="55"/>
      <c r="K10" s="12" t="s">
        <v>102</v>
      </c>
      <c r="L10" s="56">
        <f>$L$8*((L5^2)/($L$7^2))</f>
        <v>4238.3028765108502</v>
      </c>
      <c r="M10" s="55"/>
      <c r="N10" s="7" t="s">
        <v>87</v>
      </c>
      <c r="O10" s="6" t="s">
        <v>88</v>
      </c>
      <c r="P10" s="8">
        <v>15153</v>
      </c>
      <c r="Q10" s="8">
        <v>713</v>
      </c>
      <c r="R10" s="46">
        <v>4.7</v>
      </c>
      <c r="S10" s="48">
        <v>0.94632962085643235</v>
      </c>
      <c r="T10" s="9">
        <f t="shared" si="2"/>
        <v>713</v>
      </c>
      <c r="U10" s="10">
        <f t="shared" si="3"/>
        <v>30</v>
      </c>
    </row>
    <row r="11" spans="2:21" x14ac:dyDescent="0.2">
      <c r="B11" s="7" t="s">
        <v>79</v>
      </c>
      <c r="C11" s="6" t="s">
        <v>88</v>
      </c>
      <c r="D11" s="8">
        <v>363652</v>
      </c>
      <c r="E11" s="8">
        <v>304741</v>
      </c>
      <c r="F11" s="46">
        <v>83.8</v>
      </c>
      <c r="G11" s="48">
        <v>8.0220858057132638E-2</v>
      </c>
      <c r="H11" s="9">
        <f t="shared" si="0"/>
        <v>304741</v>
      </c>
      <c r="I11" s="10">
        <f t="shared" si="1"/>
        <v>116</v>
      </c>
      <c r="J11" s="55"/>
      <c r="K11" s="7" t="s">
        <v>104</v>
      </c>
      <c r="L11" s="57">
        <f>$L$8*((L6^2)/($L$7^2))</f>
        <v>1412.9507056846887</v>
      </c>
      <c r="M11" s="55"/>
      <c r="N11" s="7" t="s">
        <v>80</v>
      </c>
      <c r="O11" s="6" t="s">
        <v>89</v>
      </c>
      <c r="P11" s="8">
        <v>359034</v>
      </c>
      <c r="Q11" s="8">
        <v>229423</v>
      </c>
      <c r="R11" s="46">
        <v>63.9</v>
      </c>
      <c r="S11" s="48">
        <v>8.9731256137264181E-2</v>
      </c>
      <c r="T11" s="9">
        <f t="shared" si="2"/>
        <v>229423</v>
      </c>
      <c r="U11" s="10">
        <f t="shared" si="3"/>
        <v>375</v>
      </c>
    </row>
    <row r="12" spans="2:21" x14ac:dyDescent="0.2">
      <c r="B12" s="7" t="s">
        <v>71</v>
      </c>
      <c r="C12" s="6" t="s">
        <v>89</v>
      </c>
      <c r="D12" s="8">
        <v>1654676</v>
      </c>
      <c r="E12" s="8">
        <v>359065</v>
      </c>
      <c r="F12" s="46">
        <v>21.7</v>
      </c>
      <c r="G12" s="48">
        <v>9.9671133162251291E-3</v>
      </c>
      <c r="H12" s="9">
        <f t="shared" si="0"/>
        <v>359065</v>
      </c>
      <c r="I12" s="10">
        <f t="shared" si="1"/>
        <v>137</v>
      </c>
      <c r="J12" s="55"/>
      <c r="K12" s="7" t="s">
        <v>105</v>
      </c>
      <c r="L12" s="57">
        <f>L10</f>
        <v>4238.3028765108502</v>
      </c>
      <c r="M12" s="55"/>
      <c r="N12" s="7" t="s">
        <v>81</v>
      </c>
      <c r="O12" s="6" t="s">
        <v>89</v>
      </c>
      <c r="P12" s="8">
        <v>234153</v>
      </c>
      <c r="Q12" s="8">
        <v>94598</v>
      </c>
      <c r="R12" s="46">
        <v>40.4</v>
      </c>
      <c r="S12" s="48">
        <v>0.13776027271760782</v>
      </c>
      <c r="T12" s="9">
        <f t="shared" si="2"/>
        <v>94598</v>
      </c>
      <c r="U12" s="10">
        <f t="shared" si="3"/>
        <v>155</v>
      </c>
    </row>
    <row r="13" spans="2:21" x14ac:dyDescent="0.2">
      <c r="B13" s="7" t="s">
        <v>72</v>
      </c>
      <c r="C13" s="6" t="s">
        <v>89</v>
      </c>
      <c r="D13" s="8">
        <v>1498575</v>
      </c>
      <c r="E13" s="8">
        <v>546980</v>
      </c>
      <c r="F13" s="46">
        <v>36.5</v>
      </c>
      <c r="G13" s="48">
        <v>1.2678902737030429E-2</v>
      </c>
      <c r="H13" s="9">
        <f t="shared" si="0"/>
        <v>546980</v>
      </c>
      <c r="I13" s="10">
        <f t="shared" si="1"/>
        <v>209</v>
      </c>
      <c r="J13" s="55"/>
      <c r="K13" s="13" t="s">
        <v>108</v>
      </c>
      <c r="L13" s="58">
        <f>SUM(L10:L12)</f>
        <v>9889.5564587063891</v>
      </c>
      <c r="M13" s="55"/>
      <c r="N13" s="7" t="s">
        <v>82</v>
      </c>
      <c r="O13" s="6" t="s">
        <v>89</v>
      </c>
      <c r="P13" s="8">
        <v>187322</v>
      </c>
      <c r="Q13" s="8">
        <v>56759</v>
      </c>
      <c r="R13" s="46">
        <v>30.3</v>
      </c>
      <c r="S13" s="48">
        <v>0.21214313986029543</v>
      </c>
      <c r="T13" s="9">
        <f t="shared" si="2"/>
        <v>56759</v>
      </c>
      <c r="U13" s="10">
        <f t="shared" si="3"/>
        <v>93</v>
      </c>
    </row>
    <row r="14" spans="2:21" x14ac:dyDescent="0.2">
      <c r="B14" s="7" t="s">
        <v>73</v>
      </c>
      <c r="C14" s="6" t="s">
        <v>89</v>
      </c>
      <c r="D14" s="8">
        <v>1358083</v>
      </c>
      <c r="E14" s="8">
        <v>808060</v>
      </c>
      <c r="F14" s="46">
        <v>59.5</v>
      </c>
      <c r="G14" s="48">
        <v>1.4857805311321526E-2</v>
      </c>
      <c r="H14" s="9">
        <f t="shared" si="0"/>
        <v>808060</v>
      </c>
      <c r="I14" s="10">
        <f t="shared" si="1"/>
        <v>308</v>
      </c>
      <c r="J14" s="55"/>
      <c r="K14" s="50"/>
      <c r="L14" s="51"/>
      <c r="M14" s="55"/>
      <c r="N14" s="7" t="s">
        <v>83</v>
      </c>
      <c r="O14" s="6" t="s">
        <v>89</v>
      </c>
      <c r="P14" s="8">
        <v>124882</v>
      </c>
      <c r="Q14" s="8">
        <v>25227</v>
      </c>
      <c r="R14" s="46">
        <v>20.2</v>
      </c>
      <c r="S14" s="48">
        <v>0.31995287566497976</v>
      </c>
      <c r="T14" s="9">
        <f t="shared" si="2"/>
        <v>25227</v>
      </c>
      <c r="U14" s="10">
        <f t="shared" si="3"/>
        <v>41</v>
      </c>
    </row>
    <row r="15" spans="2:21" x14ac:dyDescent="0.2">
      <c r="B15" s="7" t="s">
        <v>74</v>
      </c>
      <c r="C15" s="6" t="s">
        <v>89</v>
      </c>
      <c r="D15" s="8">
        <v>1217592</v>
      </c>
      <c r="E15" s="8">
        <v>898583</v>
      </c>
      <c r="F15" s="46">
        <v>73.8</v>
      </c>
      <c r="G15" s="48">
        <v>1.671635051813658E-2</v>
      </c>
      <c r="H15" s="9">
        <f t="shared" si="0"/>
        <v>898583</v>
      </c>
      <c r="I15" s="10">
        <f t="shared" si="1"/>
        <v>343</v>
      </c>
      <c r="J15" s="55"/>
      <c r="K15" s="12" t="str">
        <f>K10</f>
        <v>Sample_C</v>
      </c>
      <c r="L15" s="14">
        <f>SUM(I3:I20)</f>
        <v>4238</v>
      </c>
      <c r="M15" s="55"/>
      <c r="N15" s="7" t="s">
        <v>84</v>
      </c>
      <c r="O15" s="6" t="s">
        <v>89</v>
      </c>
      <c r="P15" s="8">
        <v>109272</v>
      </c>
      <c r="Q15" s="8">
        <v>14752</v>
      </c>
      <c r="R15" s="46">
        <v>13.5</v>
      </c>
      <c r="S15" s="48">
        <v>0.47516965817150092</v>
      </c>
      <c r="T15" s="9">
        <f t="shared" si="2"/>
        <v>14752</v>
      </c>
      <c r="U15" s="10">
        <f t="shared" si="3"/>
        <v>30</v>
      </c>
    </row>
    <row r="16" spans="2:21" x14ac:dyDescent="0.2">
      <c r="B16" s="7" t="s">
        <v>75</v>
      </c>
      <c r="C16" s="6" t="s">
        <v>89</v>
      </c>
      <c r="D16" s="8">
        <v>1045880</v>
      </c>
      <c r="E16" s="8">
        <v>844026</v>
      </c>
      <c r="F16" s="46">
        <v>80.7</v>
      </c>
      <c r="G16" s="48">
        <v>2.0083684948173919E-2</v>
      </c>
      <c r="H16" s="9">
        <f t="shared" si="0"/>
        <v>844026</v>
      </c>
      <c r="I16" s="10">
        <f t="shared" si="1"/>
        <v>322</v>
      </c>
      <c r="J16" s="55"/>
      <c r="K16" s="7" t="str">
        <f t="shared" ref="K16:K18" si="4">K11</f>
        <v>Sample_R</v>
      </c>
      <c r="L16" s="10">
        <f>SUM(U3:U18)</f>
        <v>1588</v>
      </c>
      <c r="M16" s="55"/>
      <c r="N16" s="7" t="s">
        <v>85</v>
      </c>
      <c r="O16" s="6" t="s">
        <v>89</v>
      </c>
      <c r="P16" s="8">
        <v>62441</v>
      </c>
      <c r="Q16" s="8">
        <v>5246</v>
      </c>
      <c r="R16" s="46">
        <v>8.4</v>
      </c>
      <c r="S16" s="48">
        <v>0.65757727369390928</v>
      </c>
      <c r="T16" s="9">
        <f t="shared" si="2"/>
        <v>5246</v>
      </c>
      <c r="U16" s="10">
        <f t="shared" si="3"/>
        <v>30</v>
      </c>
    </row>
    <row r="17" spans="2:21" x14ac:dyDescent="0.2">
      <c r="B17" s="7" t="s">
        <v>76</v>
      </c>
      <c r="C17" s="6" t="s">
        <v>89</v>
      </c>
      <c r="D17" s="8">
        <v>796118</v>
      </c>
      <c r="E17" s="8">
        <v>640875</v>
      </c>
      <c r="F17" s="46">
        <v>80.5</v>
      </c>
      <c r="G17" s="48">
        <v>2.659059917681339E-2</v>
      </c>
      <c r="H17" s="9">
        <f t="shared" si="0"/>
        <v>640875</v>
      </c>
      <c r="I17" s="10">
        <f t="shared" si="1"/>
        <v>244</v>
      </c>
      <c r="J17" s="55"/>
      <c r="K17" s="7" t="str">
        <f t="shared" si="4"/>
        <v>Non-members</v>
      </c>
      <c r="L17" s="10">
        <f>L15</f>
        <v>4238</v>
      </c>
      <c r="M17" s="55"/>
      <c r="N17" s="7" t="s">
        <v>86</v>
      </c>
      <c r="O17" s="6" t="s">
        <v>89</v>
      </c>
      <c r="P17" s="8">
        <v>31221</v>
      </c>
      <c r="Q17" s="8">
        <v>1593</v>
      </c>
      <c r="R17" s="46">
        <v>5.0999999999999996</v>
      </c>
      <c r="S17" s="48">
        <v>0.81283414869095805</v>
      </c>
      <c r="T17" s="9">
        <f t="shared" si="2"/>
        <v>1593</v>
      </c>
      <c r="U17" s="10">
        <f t="shared" si="3"/>
        <v>30</v>
      </c>
    </row>
    <row r="18" spans="2:21" x14ac:dyDescent="0.2">
      <c r="B18" s="7" t="s">
        <v>77</v>
      </c>
      <c r="C18" s="6" t="s">
        <v>89</v>
      </c>
      <c r="D18" s="8">
        <v>624406</v>
      </c>
      <c r="E18" s="8">
        <v>503896</v>
      </c>
      <c r="F18" s="46">
        <v>80.7</v>
      </c>
      <c r="G18" s="48">
        <v>3.2482068649271167E-2</v>
      </c>
      <c r="H18" s="9">
        <f t="shared" si="0"/>
        <v>503896</v>
      </c>
      <c r="I18" s="10">
        <f t="shared" si="1"/>
        <v>192</v>
      </c>
      <c r="J18" s="55"/>
      <c r="K18" s="13" t="str">
        <f t="shared" si="4"/>
        <v>Total Sample</v>
      </c>
      <c r="L18" s="15">
        <f>SUM(L15:L17)</f>
        <v>10064</v>
      </c>
      <c r="M18" s="55"/>
      <c r="N18" s="7" t="s">
        <v>87</v>
      </c>
      <c r="O18" s="6" t="s">
        <v>89</v>
      </c>
      <c r="P18" s="8">
        <v>31221</v>
      </c>
      <c r="Q18" s="8">
        <v>1062</v>
      </c>
      <c r="R18" s="46">
        <v>3.4</v>
      </c>
      <c r="S18" s="48">
        <v>0.92944219906765912</v>
      </c>
      <c r="T18" s="9">
        <f t="shared" si="2"/>
        <v>1062</v>
      </c>
      <c r="U18" s="10">
        <f t="shared" si="3"/>
        <v>30</v>
      </c>
    </row>
    <row r="19" spans="2:21" x14ac:dyDescent="0.2">
      <c r="B19" s="7" t="s">
        <v>78</v>
      </c>
      <c r="C19" s="6" t="s">
        <v>89</v>
      </c>
      <c r="D19" s="8">
        <v>515135</v>
      </c>
      <c r="E19" s="8">
        <v>403866</v>
      </c>
      <c r="F19" s="46">
        <v>78.400000000000006</v>
      </c>
      <c r="G19" s="48">
        <v>4.5333470311980317E-2</v>
      </c>
      <c r="H19" s="9">
        <f t="shared" si="0"/>
        <v>403866</v>
      </c>
      <c r="I19" s="10">
        <f t="shared" si="1"/>
        <v>154</v>
      </c>
      <c r="J19" s="55"/>
      <c r="K19" s="52"/>
      <c r="L19" s="54"/>
      <c r="M19" s="55"/>
      <c r="N19" s="7"/>
      <c r="O19" s="6"/>
      <c r="P19" s="6"/>
      <c r="Q19" s="6"/>
      <c r="R19" s="6"/>
      <c r="S19" s="6"/>
      <c r="T19" s="9"/>
      <c r="U19" s="10"/>
    </row>
    <row r="20" spans="2:21" x14ac:dyDescent="0.2">
      <c r="B20" s="13" t="s">
        <v>79</v>
      </c>
      <c r="C20" s="16" t="s">
        <v>89</v>
      </c>
      <c r="D20" s="17">
        <v>390254</v>
      </c>
      <c r="E20" s="17">
        <v>304399</v>
      </c>
      <c r="F20" s="47">
        <v>78</v>
      </c>
      <c r="G20" s="49">
        <v>5.9912412144717209E-2</v>
      </c>
      <c r="H20" s="18">
        <f t="shared" si="0"/>
        <v>304399</v>
      </c>
      <c r="I20" s="15">
        <f t="shared" si="1"/>
        <v>116</v>
      </c>
      <c r="J20" s="55"/>
      <c r="K20" s="13" t="s">
        <v>107</v>
      </c>
      <c r="L20" s="19">
        <f>3.1565/100</f>
        <v>3.1564999999999996E-2</v>
      </c>
      <c r="M20" s="55"/>
      <c r="N20" s="13"/>
      <c r="O20" s="16"/>
      <c r="P20" s="16"/>
      <c r="Q20" s="16"/>
      <c r="R20" s="16"/>
      <c r="S20" s="16"/>
      <c r="T20" s="18"/>
      <c r="U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CC-15C7-49BE-BF48-8D75C942C519}">
  <dimension ref="A1:F35"/>
  <sheetViews>
    <sheetView workbookViewId="0">
      <selection activeCell="D1" sqref="D1"/>
    </sheetView>
  </sheetViews>
  <sheetFormatPr defaultRowHeight="15" x14ac:dyDescent="0.25"/>
  <sheetData>
    <row r="1" spans="1:6" x14ac:dyDescent="0.25">
      <c r="A1" t="s">
        <v>40</v>
      </c>
      <c r="B1" t="s">
        <v>17</v>
      </c>
      <c r="C1" t="s">
        <v>19</v>
      </c>
      <c r="D1" t="s">
        <v>122</v>
      </c>
      <c r="E1" t="s">
        <v>120</v>
      </c>
      <c r="F1" t="s">
        <v>121</v>
      </c>
    </row>
    <row r="2" spans="1:6" x14ac:dyDescent="0.25">
      <c r="A2">
        <v>2021</v>
      </c>
      <c r="B2" t="s">
        <v>71</v>
      </c>
      <c r="C2" t="s">
        <v>88</v>
      </c>
      <c r="D2" t="s">
        <v>123</v>
      </c>
      <c r="E2">
        <v>398032</v>
      </c>
      <c r="F2">
        <v>152</v>
      </c>
    </row>
    <row r="3" spans="1:6" x14ac:dyDescent="0.25">
      <c r="A3">
        <v>2021</v>
      </c>
      <c r="B3" t="s">
        <v>72</v>
      </c>
      <c r="C3" t="s">
        <v>88</v>
      </c>
      <c r="D3" t="s">
        <v>123</v>
      </c>
      <c r="E3">
        <v>627603</v>
      </c>
      <c r="F3">
        <v>239</v>
      </c>
    </row>
    <row r="4" spans="1:6" x14ac:dyDescent="0.25">
      <c r="A4">
        <v>2021</v>
      </c>
      <c r="B4" t="s">
        <v>73</v>
      </c>
      <c r="C4" t="s">
        <v>88</v>
      </c>
      <c r="D4" t="s">
        <v>123</v>
      </c>
      <c r="E4">
        <v>874053</v>
      </c>
      <c r="F4">
        <v>333</v>
      </c>
    </row>
    <row r="5" spans="1:6" x14ac:dyDescent="0.25">
      <c r="A5">
        <v>2021</v>
      </c>
      <c r="B5" t="s">
        <v>74</v>
      </c>
      <c r="C5" t="s">
        <v>88</v>
      </c>
      <c r="D5" t="s">
        <v>123</v>
      </c>
      <c r="E5">
        <v>976527</v>
      </c>
      <c r="F5">
        <v>373</v>
      </c>
    </row>
    <row r="6" spans="1:6" x14ac:dyDescent="0.25">
      <c r="A6">
        <v>2021</v>
      </c>
      <c r="B6" t="s">
        <v>75</v>
      </c>
      <c r="C6" t="s">
        <v>88</v>
      </c>
      <c r="D6" t="s">
        <v>123</v>
      </c>
      <c r="E6">
        <v>893039</v>
      </c>
      <c r="F6">
        <v>341</v>
      </c>
    </row>
    <row r="7" spans="1:6" x14ac:dyDescent="0.25">
      <c r="A7">
        <v>2021</v>
      </c>
      <c r="B7" t="s">
        <v>76</v>
      </c>
      <c r="C7" t="s">
        <v>88</v>
      </c>
      <c r="D7" t="s">
        <v>123</v>
      </c>
      <c r="E7">
        <v>721153</v>
      </c>
      <c r="F7">
        <v>275</v>
      </c>
    </row>
    <row r="8" spans="1:6" x14ac:dyDescent="0.25">
      <c r="A8">
        <v>2021</v>
      </c>
      <c r="B8" t="s">
        <v>77</v>
      </c>
      <c r="C8" t="s">
        <v>88</v>
      </c>
      <c r="D8" t="s">
        <v>123</v>
      </c>
      <c r="E8">
        <v>578480</v>
      </c>
      <c r="F8">
        <v>221</v>
      </c>
    </row>
    <row r="9" spans="1:6" x14ac:dyDescent="0.25">
      <c r="A9">
        <v>2021</v>
      </c>
      <c r="B9" t="s">
        <v>78</v>
      </c>
      <c r="C9" t="s">
        <v>88</v>
      </c>
      <c r="D9" t="s">
        <v>123</v>
      </c>
      <c r="E9">
        <v>427170</v>
      </c>
      <c r="F9">
        <v>163</v>
      </c>
    </row>
    <row r="10" spans="1:6" x14ac:dyDescent="0.25">
      <c r="A10">
        <v>2021</v>
      </c>
      <c r="B10" t="s">
        <v>79</v>
      </c>
      <c r="C10" t="s">
        <v>88</v>
      </c>
      <c r="D10" t="s">
        <v>123</v>
      </c>
      <c r="E10">
        <v>304741</v>
      </c>
      <c r="F10">
        <v>116</v>
      </c>
    </row>
    <row r="11" spans="1:6" x14ac:dyDescent="0.25">
      <c r="A11">
        <v>2021</v>
      </c>
      <c r="B11" t="s">
        <v>80</v>
      </c>
      <c r="C11" t="s">
        <v>88</v>
      </c>
      <c r="D11" t="s">
        <v>124</v>
      </c>
      <c r="E11">
        <v>210313</v>
      </c>
      <c r="F11">
        <v>344</v>
      </c>
    </row>
    <row r="12" spans="1:6" x14ac:dyDescent="0.25">
      <c r="A12">
        <v>2021</v>
      </c>
      <c r="B12" t="s">
        <v>81</v>
      </c>
      <c r="C12" t="s">
        <v>88</v>
      </c>
      <c r="D12" t="s">
        <v>124</v>
      </c>
      <c r="E12">
        <v>118794</v>
      </c>
      <c r="F12">
        <v>194</v>
      </c>
    </row>
    <row r="13" spans="1:6" x14ac:dyDescent="0.25">
      <c r="A13">
        <v>2021</v>
      </c>
      <c r="B13" t="s">
        <v>82</v>
      </c>
      <c r="C13" t="s">
        <v>88</v>
      </c>
      <c r="D13" t="s">
        <v>124</v>
      </c>
      <c r="E13">
        <v>63640</v>
      </c>
      <c r="F13">
        <v>104</v>
      </c>
    </row>
    <row r="14" spans="1:6" x14ac:dyDescent="0.25">
      <c r="A14">
        <v>2021</v>
      </c>
      <c r="B14" t="s">
        <v>83</v>
      </c>
      <c r="C14" t="s">
        <v>88</v>
      </c>
      <c r="D14" t="s">
        <v>124</v>
      </c>
      <c r="E14">
        <v>25456</v>
      </c>
      <c r="F14">
        <v>42</v>
      </c>
    </row>
    <row r="15" spans="1:6" x14ac:dyDescent="0.25">
      <c r="A15">
        <v>2021</v>
      </c>
      <c r="B15" t="s">
        <v>84</v>
      </c>
      <c r="C15" t="s">
        <v>88</v>
      </c>
      <c r="D15" t="s">
        <v>124</v>
      </c>
      <c r="E15">
        <v>11334</v>
      </c>
      <c r="F15">
        <v>30</v>
      </c>
    </row>
    <row r="16" spans="1:6" x14ac:dyDescent="0.25">
      <c r="A16">
        <v>2021</v>
      </c>
      <c r="B16" t="s">
        <v>85</v>
      </c>
      <c r="C16" t="s">
        <v>88</v>
      </c>
      <c r="D16" t="s">
        <v>124</v>
      </c>
      <c r="E16">
        <v>3546</v>
      </c>
      <c r="F16">
        <v>30</v>
      </c>
    </row>
    <row r="17" spans="1:6" x14ac:dyDescent="0.25">
      <c r="A17">
        <v>2021</v>
      </c>
      <c r="B17" t="s">
        <v>86</v>
      </c>
      <c r="C17" t="s">
        <v>88</v>
      </c>
      <c r="D17" t="s">
        <v>124</v>
      </c>
      <c r="E17">
        <v>1061</v>
      </c>
      <c r="F17">
        <v>30</v>
      </c>
    </row>
    <row r="18" spans="1:6" x14ac:dyDescent="0.25">
      <c r="A18">
        <v>2021</v>
      </c>
      <c r="B18" t="s">
        <v>87</v>
      </c>
      <c r="C18" t="s">
        <v>88</v>
      </c>
      <c r="D18" t="s">
        <v>124</v>
      </c>
      <c r="E18">
        <v>713</v>
      </c>
      <c r="F18">
        <v>30</v>
      </c>
    </row>
    <row r="19" spans="1:6" x14ac:dyDescent="0.25">
      <c r="A19">
        <v>2021</v>
      </c>
      <c r="B19" t="s">
        <v>71</v>
      </c>
      <c r="C19" t="s">
        <v>89</v>
      </c>
      <c r="D19" t="s">
        <v>123</v>
      </c>
      <c r="E19">
        <v>359065</v>
      </c>
      <c r="F19">
        <v>137</v>
      </c>
    </row>
    <row r="20" spans="1:6" x14ac:dyDescent="0.25">
      <c r="A20">
        <v>2021</v>
      </c>
      <c r="B20" t="s">
        <v>72</v>
      </c>
      <c r="C20" t="s">
        <v>89</v>
      </c>
      <c r="D20" t="s">
        <v>123</v>
      </c>
      <c r="E20">
        <v>546980</v>
      </c>
      <c r="F20">
        <v>209</v>
      </c>
    </row>
    <row r="21" spans="1:6" x14ac:dyDescent="0.25">
      <c r="A21">
        <v>2021</v>
      </c>
      <c r="B21" t="s">
        <v>73</v>
      </c>
      <c r="C21" t="s">
        <v>89</v>
      </c>
      <c r="D21" t="s">
        <v>123</v>
      </c>
      <c r="E21">
        <v>808060</v>
      </c>
      <c r="F21">
        <v>308</v>
      </c>
    </row>
    <row r="22" spans="1:6" x14ac:dyDescent="0.25">
      <c r="A22">
        <v>2021</v>
      </c>
      <c r="B22" t="s">
        <v>74</v>
      </c>
      <c r="C22" t="s">
        <v>89</v>
      </c>
      <c r="D22" t="s">
        <v>123</v>
      </c>
      <c r="E22">
        <v>898583</v>
      </c>
      <c r="F22">
        <v>343</v>
      </c>
    </row>
    <row r="23" spans="1:6" x14ac:dyDescent="0.25">
      <c r="A23">
        <v>2021</v>
      </c>
      <c r="B23" t="s">
        <v>75</v>
      </c>
      <c r="C23" t="s">
        <v>89</v>
      </c>
      <c r="D23" t="s">
        <v>123</v>
      </c>
      <c r="E23">
        <v>844026</v>
      </c>
      <c r="F23">
        <v>322</v>
      </c>
    </row>
    <row r="24" spans="1:6" x14ac:dyDescent="0.25">
      <c r="A24">
        <v>2021</v>
      </c>
      <c r="B24" t="s">
        <v>76</v>
      </c>
      <c r="C24" t="s">
        <v>89</v>
      </c>
      <c r="D24" t="s">
        <v>123</v>
      </c>
      <c r="E24">
        <v>640875</v>
      </c>
      <c r="F24">
        <v>244</v>
      </c>
    </row>
    <row r="25" spans="1:6" x14ac:dyDescent="0.25">
      <c r="A25">
        <v>2021</v>
      </c>
      <c r="B25" t="s">
        <v>77</v>
      </c>
      <c r="C25" t="s">
        <v>89</v>
      </c>
      <c r="D25" t="s">
        <v>123</v>
      </c>
      <c r="E25">
        <v>503896</v>
      </c>
      <c r="F25">
        <v>192</v>
      </c>
    </row>
    <row r="26" spans="1:6" x14ac:dyDescent="0.25">
      <c r="A26">
        <v>2021</v>
      </c>
      <c r="B26" t="s">
        <v>78</v>
      </c>
      <c r="C26" t="s">
        <v>89</v>
      </c>
      <c r="D26" t="s">
        <v>123</v>
      </c>
      <c r="E26">
        <v>403866</v>
      </c>
      <c r="F26">
        <v>154</v>
      </c>
    </row>
    <row r="27" spans="1:6" x14ac:dyDescent="0.25">
      <c r="A27">
        <v>2021</v>
      </c>
      <c r="B27" t="s">
        <v>79</v>
      </c>
      <c r="C27" t="s">
        <v>89</v>
      </c>
      <c r="D27" t="s">
        <v>123</v>
      </c>
      <c r="E27">
        <v>304399</v>
      </c>
      <c r="F27">
        <v>116</v>
      </c>
    </row>
    <row r="28" spans="1:6" x14ac:dyDescent="0.25">
      <c r="A28">
        <v>2021</v>
      </c>
      <c r="B28" t="s">
        <v>80</v>
      </c>
      <c r="C28" t="s">
        <v>89</v>
      </c>
      <c r="D28" t="s">
        <v>124</v>
      </c>
      <c r="E28">
        <v>229423</v>
      </c>
      <c r="F28">
        <v>375</v>
      </c>
    </row>
    <row r="29" spans="1:6" x14ac:dyDescent="0.25">
      <c r="A29">
        <v>2021</v>
      </c>
      <c r="B29" t="s">
        <v>81</v>
      </c>
      <c r="C29" t="s">
        <v>89</v>
      </c>
      <c r="D29" t="s">
        <v>124</v>
      </c>
      <c r="E29">
        <v>94598</v>
      </c>
      <c r="F29">
        <v>155</v>
      </c>
    </row>
    <row r="30" spans="1:6" x14ac:dyDescent="0.25">
      <c r="A30">
        <v>2021</v>
      </c>
      <c r="B30" t="s">
        <v>82</v>
      </c>
      <c r="C30" t="s">
        <v>89</v>
      </c>
      <c r="D30" t="s">
        <v>124</v>
      </c>
      <c r="E30">
        <v>56759</v>
      </c>
      <c r="F30">
        <v>93</v>
      </c>
    </row>
    <row r="31" spans="1:6" x14ac:dyDescent="0.25">
      <c r="A31">
        <v>2021</v>
      </c>
      <c r="B31" t="s">
        <v>83</v>
      </c>
      <c r="C31" t="s">
        <v>89</v>
      </c>
      <c r="D31" t="s">
        <v>124</v>
      </c>
      <c r="E31">
        <v>25227</v>
      </c>
      <c r="F31">
        <v>41</v>
      </c>
    </row>
    <row r="32" spans="1:6" x14ac:dyDescent="0.25">
      <c r="A32">
        <v>2021</v>
      </c>
      <c r="B32" t="s">
        <v>84</v>
      </c>
      <c r="C32" t="s">
        <v>89</v>
      </c>
      <c r="D32" t="s">
        <v>124</v>
      </c>
      <c r="E32">
        <v>14752</v>
      </c>
      <c r="F32">
        <v>30</v>
      </c>
    </row>
    <row r="33" spans="1:6" x14ac:dyDescent="0.25">
      <c r="A33">
        <v>2021</v>
      </c>
      <c r="B33" t="s">
        <v>85</v>
      </c>
      <c r="C33" t="s">
        <v>89</v>
      </c>
      <c r="D33" t="s">
        <v>124</v>
      </c>
      <c r="E33">
        <v>5246</v>
      </c>
      <c r="F33">
        <v>30</v>
      </c>
    </row>
    <row r="34" spans="1:6" x14ac:dyDescent="0.25">
      <c r="A34">
        <v>2021</v>
      </c>
      <c r="B34" t="s">
        <v>86</v>
      </c>
      <c r="C34" t="s">
        <v>89</v>
      </c>
      <c r="D34" t="s">
        <v>124</v>
      </c>
      <c r="E34">
        <v>1593</v>
      </c>
      <c r="F34">
        <v>30</v>
      </c>
    </row>
    <row r="35" spans="1:6" x14ac:dyDescent="0.25">
      <c r="A35">
        <v>2021</v>
      </c>
      <c r="B35" t="s">
        <v>87</v>
      </c>
      <c r="C35" t="s">
        <v>89</v>
      </c>
      <c r="D35" t="s">
        <v>124</v>
      </c>
      <c r="E35">
        <v>1062</v>
      </c>
      <c r="F3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Macrodata Codebook</vt:lpstr>
      <vt:lpstr>Basic Pension Macrodata</vt:lpstr>
      <vt:lpstr>Demog and Labour</vt:lpstr>
      <vt:lpstr>Stratified Sample Sizes</vt:lpstr>
      <vt:lpstr>Sample</vt:lpstr>
      <vt:lpstr>'Macrodata Codebook'!Print_Area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Owusu Abeyie</dc:creator>
  <cp:lastModifiedBy>Dominic Owusu Abeyie</cp:lastModifiedBy>
  <cp:lastPrinted>2025-10-02T14:17:45Z</cp:lastPrinted>
  <dcterms:created xsi:type="dcterms:W3CDTF">2025-09-06T08:36:03Z</dcterms:created>
  <dcterms:modified xsi:type="dcterms:W3CDTF">2025-10-02T14:32:26Z</dcterms:modified>
</cp:coreProperties>
</file>