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oyin\Downloads\"/>
    </mc:Choice>
  </mc:AlternateContent>
  <xr:revisionPtr revIDLastSave="0" documentId="13_ncr:1_{C7FA3C08-838B-4483-92E7-38748FD1E3B0}" xr6:coauthVersionLast="47" xr6:coauthVersionMax="47" xr10:uidLastSave="{00000000-0000-0000-0000-000000000000}"/>
  <workbookProtection workbookAlgorithmName="SHA-512" workbookHashValue="XSgwUSXVdeTCGm+NRjpyOP0ypybV8AfL12Y69Tpq8KoI72YqYtr6nnqQ37ejK5XdMI6W2DpyXw7XaMjO5YNdJg==" workbookSaltValue="nv6X7/9snnExUi369mfE9Q==" workbookSpinCount="100000" lockStructure="1"/>
  <bookViews>
    <workbookView xWindow="19090" yWindow="-4800" windowWidth="38620" windowHeight="21100" xr2:uid="{72C00905-3129-436B-A0D2-911C78F700FE}"/>
  </bookViews>
  <sheets>
    <sheet name="Statistical Analyses" sheetId="11" r:id="rId1"/>
    <sheet name="Geometry" sheetId="6" r:id="rId2"/>
    <sheet name="Soil Data" sheetId="1" r:id="rId3"/>
    <sheet name="Soil Data Atlantic" sheetId="8" r:id="rId4"/>
    <sheet name="Rock Properties" sheetId="2" r:id="rId5"/>
    <sheet name="Rainfall" sheetId="3" r:id="rId6"/>
    <sheet name="Daily rainfall NJ" sheetId="5" r:id="rId7"/>
    <sheet name="rainfall atlantic" sheetId="7" r:id="rId8"/>
    <sheet name="SWCC" sheetId="4" r:id="rId9"/>
    <sheet name="SWCC AH" sheetId="9" r:id="rId10"/>
    <sheet name="Soil Data California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11" l="1"/>
  <c r="V7" i="11"/>
  <c r="U7" i="11"/>
  <c r="T7" i="11"/>
  <c r="S7" i="11"/>
  <c r="R7" i="11"/>
  <c r="W6" i="11"/>
  <c r="V6" i="11"/>
  <c r="U6" i="11"/>
  <c r="T6" i="11"/>
  <c r="S6" i="11"/>
  <c r="R6" i="11"/>
  <c r="N6" i="11"/>
  <c r="W5" i="11"/>
  <c r="V5" i="11"/>
  <c r="U5" i="11"/>
  <c r="T5" i="11"/>
  <c r="S5" i="11"/>
  <c r="R5" i="11"/>
  <c r="N5" i="11"/>
  <c r="W4" i="11"/>
  <c r="V4" i="11"/>
  <c r="U4" i="11"/>
  <c r="T4" i="11"/>
  <c r="S4" i="11"/>
  <c r="R4" i="11"/>
  <c r="N4" i="11"/>
  <c r="N3" i="11"/>
  <c r="D25" i="10" l="1"/>
  <c r="C24" i="10"/>
  <c r="C23" i="10"/>
  <c r="B23" i="10"/>
  <c r="D22" i="10"/>
  <c r="D21" i="10"/>
  <c r="D20" i="10"/>
  <c r="D19" i="10"/>
  <c r="D23" i="10" s="1"/>
  <c r="D18" i="10"/>
  <c r="D17" i="10"/>
  <c r="C10" i="10"/>
  <c r="C9" i="10"/>
  <c r="B9" i="10"/>
  <c r="D8" i="10"/>
  <c r="D7" i="10"/>
  <c r="D6" i="10"/>
  <c r="D5" i="10"/>
  <c r="D9" i="10" s="1"/>
  <c r="D4" i="10"/>
  <c r="D3" i="10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2" i="4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41" i="7"/>
  <c r="AB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1" i="7"/>
  <c r="X33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2" i="7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2" i="5"/>
  <c r="L4" i="6"/>
  <c r="L5" i="6"/>
  <c r="L3" i="6"/>
  <c r="K4" i="6"/>
  <c r="K5" i="6"/>
  <c r="K3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2" i="6"/>
  <c r="H4" i="6"/>
  <c r="H5" i="6"/>
  <c r="H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2" i="6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2" i="5"/>
  <c r="N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2" i="5"/>
  <c r="Z98" i="3"/>
  <c r="Z99" i="3"/>
  <c r="Z100" i="3"/>
  <c r="Z101" i="3"/>
  <c r="Z102" i="3"/>
  <c r="Z103" i="3"/>
  <c r="Z104" i="3"/>
  <c r="Z105" i="3"/>
  <c r="Z106" i="3"/>
  <c r="Z107" i="3"/>
  <c r="Z108" i="3"/>
  <c r="Z97" i="3"/>
  <c r="Y98" i="3"/>
  <c r="Y99" i="3"/>
  <c r="Y100" i="3"/>
  <c r="Y101" i="3"/>
  <c r="Y102" i="3"/>
  <c r="Y103" i="3"/>
  <c r="Y104" i="3"/>
  <c r="Y105" i="3"/>
  <c r="Y106" i="3"/>
  <c r="Y107" i="3"/>
  <c r="Y108" i="3"/>
  <c r="Y97" i="3"/>
  <c r="X98" i="3"/>
  <c r="X99" i="3"/>
  <c r="X100" i="3"/>
  <c r="X101" i="3"/>
  <c r="X102" i="3"/>
  <c r="X103" i="3"/>
  <c r="X104" i="3"/>
  <c r="X105" i="3"/>
  <c r="X106" i="3"/>
  <c r="X107" i="3"/>
  <c r="X108" i="3"/>
  <c r="X97" i="3"/>
  <c r="W98" i="3"/>
  <c r="W99" i="3"/>
  <c r="W100" i="3"/>
  <c r="W101" i="3"/>
  <c r="W102" i="3"/>
  <c r="W103" i="3"/>
  <c r="W104" i="3"/>
  <c r="W105" i="3"/>
  <c r="W106" i="3"/>
  <c r="W107" i="3"/>
  <c r="W108" i="3"/>
  <c r="W97" i="3"/>
  <c r="U108" i="3"/>
  <c r="U107" i="3"/>
  <c r="U106" i="3"/>
  <c r="U105" i="3"/>
  <c r="U104" i="3"/>
  <c r="U103" i="3"/>
  <c r="U102" i="3"/>
  <c r="U101" i="3"/>
  <c r="U100" i="3"/>
  <c r="U99" i="3"/>
  <c r="U98" i="3"/>
  <c r="U97" i="3"/>
  <c r="Q129" i="3"/>
  <c r="R129" i="3"/>
  <c r="S129" i="3"/>
  <c r="T129" i="3"/>
  <c r="U129" i="3"/>
  <c r="V129" i="3"/>
  <c r="W129" i="3"/>
  <c r="X129" i="3"/>
  <c r="Y129" i="3"/>
  <c r="Z129" i="3"/>
  <c r="AA129" i="3"/>
  <c r="P129" i="3"/>
  <c r="C13" i="1"/>
  <c r="D13" i="1"/>
  <c r="D24" i="10" l="1"/>
  <c r="D10" i="10"/>
  <c r="C12" i="1"/>
  <c r="B12" i="1"/>
  <c r="D11" i="1"/>
  <c r="D10" i="1"/>
  <c r="D9" i="1"/>
  <c r="D8" i="1"/>
  <c r="D12" i="1" s="1"/>
  <c r="D7" i="1"/>
  <c r="D6" i="1"/>
  <c r="D4" i="1"/>
  <c r="D2" i="1"/>
</calcChain>
</file>

<file path=xl/sharedStrings.xml><?xml version="1.0" encoding="utf-8"?>
<sst xmlns="http://schemas.openxmlformats.org/spreadsheetml/2006/main" count="320" uniqueCount="120">
  <si>
    <t>Silty Gravel/Silty Sandy Gravel</t>
  </si>
  <si>
    <t>Mean</t>
  </si>
  <si>
    <t>K Min(m/s)</t>
  </si>
  <si>
    <t>K Max(m/s)</t>
  </si>
  <si>
    <t>Silty Sand and Gravel</t>
  </si>
  <si>
    <t>min dry density (kg/m^3)</t>
  </si>
  <si>
    <t>maxdry density (kg/m^3)</t>
  </si>
  <si>
    <t>Elastic Modulus</t>
  </si>
  <si>
    <t>Mpa</t>
  </si>
  <si>
    <t>Poissons ratio</t>
  </si>
  <si>
    <t>Porosity</t>
  </si>
  <si>
    <t>Minimum value</t>
  </si>
  <si>
    <t>Max. Value</t>
  </si>
  <si>
    <t>degree</t>
  </si>
  <si>
    <t>Cohesion</t>
  </si>
  <si>
    <t>kPa</t>
  </si>
  <si>
    <t>Angle of repose</t>
  </si>
  <si>
    <t>Friction angle</t>
  </si>
  <si>
    <t xml:space="preserve">void ratio </t>
  </si>
  <si>
    <t>Bulk Modulus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</si>
  <si>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</si>
  <si>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</si>
  <si>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</si>
  <si>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</si>
  <si>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</si>
  <si>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</si>
  <si>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</si>
  <si>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</si>
  <si>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</si>
  <si>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 xml:space="preserve">Oct </t>
  </si>
  <si>
    <t>Nov</t>
  </si>
  <si>
    <t>Dec</t>
  </si>
  <si>
    <t>m/s</t>
  </si>
  <si>
    <t>mm</t>
  </si>
  <si>
    <t xml:space="preserve">   </t>
  </si>
  <si>
    <t>Matric suction (kPa)</t>
  </si>
  <si>
    <t>Degree of Saturation</t>
  </si>
  <si>
    <t>T</t>
  </si>
  <si>
    <t>Sum</t>
  </si>
  <si>
    <t>-</t>
  </si>
  <si>
    <t>Average</t>
  </si>
  <si>
    <t>Normal</t>
  </si>
  <si>
    <t>Observations for each day cover the 24 hours ending</t>
  </si>
  <si>
    <t>at the time given below (Local Standard Time).</t>
  </si>
  <si>
    <t>Max Temperature : midnight</t>
  </si>
  <si>
    <t>Min Temperature : midnight</t>
  </si>
  <si>
    <t>Precipitation : midnight</t>
  </si>
  <si>
    <t>Precipitation(in)</t>
  </si>
  <si>
    <t>Date</t>
  </si>
  <si>
    <t>Precipitation(mm)</t>
  </si>
  <si>
    <t>total head</t>
  </si>
  <si>
    <t>M</t>
  </si>
  <si>
    <t>x</t>
  </si>
  <si>
    <t>y</t>
  </si>
  <si>
    <t>y(with datum at water table level 0)</t>
  </si>
  <si>
    <t>water table</t>
  </si>
  <si>
    <t>Precipiitation(mm)</t>
  </si>
  <si>
    <t>#</t>
  </si>
  <si>
    <t>Lat</t>
  </si>
  <si>
    <t>Lon</t>
  </si>
  <si>
    <t>Elev (ft)</t>
  </si>
  <si>
    <t>Elev (m)</t>
  </si>
  <si>
    <t>precipitation (in)</t>
  </si>
  <si>
    <t>July</t>
  </si>
  <si>
    <t>precipitation ( mm)</t>
  </si>
  <si>
    <t>permeability</t>
  </si>
  <si>
    <t>alpha</t>
  </si>
  <si>
    <t>n</t>
  </si>
  <si>
    <t>Property</t>
  </si>
  <si>
    <t>Value</t>
  </si>
  <si>
    <r>
      <t>Unit weight (</t>
    </r>
    <r>
      <rPr>
        <i/>
        <sz val="11"/>
        <color theme="1"/>
        <rFont val="Cambria"/>
        <family val="1"/>
      </rPr>
      <t>γ</t>
    </r>
    <r>
      <rPr>
        <sz val="11"/>
        <color theme="1"/>
        <rFont val="Calisto MT"/>
        <family val="1"/>
      </rPr>
      <t>)</t>
    </r>
  </si>
  <si>
    <r>
      <t>19.625 kN/m</t>
    </r>
    <r>
      <rPr>
        <vertAlign val="superscript"/>
        <sz val="11"/>
        <color theme="1"/>
        <rFont val="Calisto MT"/>
        <family val="1"/>
      </rPr>
      <t>3</t>
    </r>
  </si>
  <si>
    <r>
      <t>Cohesion (</t>
    </r>
    <r>
      <rPr>
        <i/>
        <sz val="11"/>
        <color theme="1"/>
        <rFont val="Calisto MT"/>
        <family val="1"/>
      </rPr>
      <t>c</t>
    </r>
    <r>
      <rPr>
        <sz val="11"/>
        <color theme="1"/>
        <rFont val="Calisto MT"/>
        <family val="1"/>
      </rPr>
      <t>)</t>
    </r>
  </si>
  <si>
    <t>17.5 kPa</t>
  </si>
  <si>
    <r>
      <t>Friction angle (</t>
    </r>
    <r>
      <rPr>
        <i/>
        <sz val="11"/>
        <color theme="1"/>
        <rFont val="Cambria"/>
        <family val="1"/>
      </rPr>
      <t>φ</t>
    </r>
    <r>
      <rPr>
        <sz val="11"/>
        <color theme="1"/>
        <rFont val="Calisto MT"/>
        <family val="1"/>
      </rPr>
      <t>)</t>
    </r>
  </si>
  <si>
    <t>30°</t>
  </si>
  <si>
    <r>
      <t>Elastic Modulus (</t>
    </r>
    <r>
      <rPr>
        <i/>
        <sz val="11"/>
        <color theme="1"/>
        <rFont val="Calisto MT"/>
        <family val="1"/>
      </rPr>
      <t>E</t>
    </r>
    <r>
      <rPr>
        <sz val="11"/>
        <color theme="1"/>
        <rFont val="Calisto MT"/>
        <family val="1"/>
      </rPr>
      <t>)</t>
    </r>
  </si>
  <si>
    <t>240 MPa</t>
  </si>
  <si>
    <r>
      <t>Poisson’s ratio (</t>
    </r>
    <r>
      <rPr>
        <i/>
        <sz val="11"/>
        <color theme="1"/>
        <rFont val="Cambria"/>
        <family val="1"/>
      </rPr>
      <t>ν</t>
    </r>
    <r>
      <rPr>
        <sz val="11"/>
        <color theme="1"/>
        <rFont val="Calisto MT"/>
        <family val="1"/>
      </rPr>
      <t>)</t>
    </r>
  </si>
  <si>
    <r>
      <t>Hydraulic Conductivity of soil (</t>
    </r>
    <r>
      <rPr>
        <i/>
        <sz val="11"/>
        <color theme="1"/>
        <rFont val="Calisto MT"/>
        <family val="1"/>
      </rPr>
      <t>k</t>
    </r>
    <r>
      <rPr>
        <sz val="11"/>
        <color theme="1"/>
        <rFont val="Calisto MT"/>
        <family val="1"/>
      </rPr>
      <t>)</t>
    </r>
  </si>
  <si>
    <t>2.53e-6 m/s</t>
  </si>
  <si>
    <t>unit weight</t>
  </si>
  <si>
    <r>
      <t>18.3 kN/m</t>
    </r>
    <r>
      <rPr>
        <vertAlign val="superscript"/>
        <sz val="11"/>
        <color theme="1"/>
        <rFont val="Calisto MT"/>
        <family val="1"/>
      </rPr>
      <t>3</t>
    </r>
  </si>
  <si>
    <t>10 kPa</t>
  </si>
  <si>
    <t>37°</t>
  </si>
  <si>
    <t>150 MPa</t>
  </si>
  <si>
    <t>4.5e-6 m/s</t>
  </si>
  <si>
    <t>Matrci Suction(kPa)</t>
  </si>
  <si>
    <t>Water content</t>
  </si>
  <si>
    <t>UC Davis</t>
  </si>
  <si>
    <t>density</t>
  </si>
  <si>
    <t>kg/m3</t>
  </si>
  <si>
    <t>Sausalito</t>
  </si>
  <si>
    <t>General Lithology</t>
  </si>
  <si>
    <t>marine sedimentary rocks</t>
  </si>
  <si>
    <t>Age</t>
  </si>
  <si>
    <t>Paleocene</t>
  </si>
  <si>
    <t>Description</t>
  </si>
  <si>
    <t>Sandstone, shale, and conglomerate; mostly well consolidated.</t>
  </si>
  <si>
    <t>marine sedimentary and metasedimentary rocks</t>
  </si>
  <si>
    <t>Cretaceous-Jurassic</t>
  </si>
  <si>
    <t>Melange of fragmented and sheared Franciscan Complex rocks.</t>
  </si>
  <si>
    <t>FoS for dry slope</t>
  </si>
  <si>
    <t>Fos for rainfall influenced slope</t>
  </si>
  <si>
    <t>Bishop's Simplified</t>
  </si>
  <si>
    <t>GLE/Morgenstern Price</t>
  </si>
  <si>
    <t>FEM/Shear Strength Reduction</t>
  </si>
  <si>
    <t>dummy</t>
  </si>
  <si>
    <t>GLE/ Morgenstern Price</t>
  </si>
  <si>
    <t>Difference of FoS  between the Bishop's Simplified and the GLE/Morgenstern Price</t>
  </si>
  <si>
    <t>Difference of FoS obtained from the GLE/Morgenstern Price and SRF obtained from the FEM</t>
  </si>
  <si>
    <t>Decease in FoS after rainfall influenced slope obtained from GLE</t>
  </si>
  <si>
    <t>Decease in SRF after rainfall influenced slope obtained from the FEM</t>
  </si>
  <si>
    <t>N1</t>
  </si>
  <si>
    <t>Slope</t>
  </si>
  <si>
    <t>Dry</t>
  </si>
  <si>
    <t>Rainfall</t>
  </si>
  <si>
    <t>N2</t>
  </si>
  <si>
    <t>S1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</si>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</sst>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Aptos Narrow"/>
      <family val="2"/>
      <scheme val="minor"/>
    </font>
    <font>
      <sz val="9"/>
      <color rgb="FF000000"/>
      <name val="Verdana"/>
      <family val="2"/>
    </font>
    <font>
      <b/>
      <sz val="11"/>
      <color theme="1"/>
      <name val="Aptos Narrow"/>
      <family val="2"/>
      <scheme val="minor"/>
    </font>
    <font>
      <sz val="8"/>
      <color rgb="FFAAAAAA"/>
      <name val="Arial"/>
      <family val="2"/>
    </font>
    <font>
      <b/>
      <sz val="10"/>
      <color theme="1"/>
      <name val="Arial"/>
      <family val="2"/>
    </font>
    <font>
      <sz val="10"/>
      <color rgb="FF3D3D3D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sz val="9"/>
      <color rgb="FF008000"/>
      <name val="Arial"/>
      <family val="2"/>
    </font>
    <font>
      <sz val="9"/>
      <color rgb="FF0000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theme="1"/>
      <name val="Cambria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i/>
      <sz val="11"/>
      <color theme="1"/>
      <name val="Calisto MT"/>
      <family val="1"/>
    </font>
    <font>
      <i/>
      <sz val="11"/>
      <color theme="1"/>
      <name val="Cambria"/>
      <family val="1"/>
    </font>
    <font>
      <vertAlign val="superscript"/>
      <sz val="11"/>
      <color theme="1"/>
      <name val="Calisto MT"/>
      <family val="1"/>
    </font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000000"/>
      <name val="Cambria"/>
      <family val="1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8888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8888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F1F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3BAAE3"/>
      </left>
      <right style="medium">
        <color rgb="FF3BAAE3"/>
      </right>
      <top style="medium">
        <color rgb="FF3BAAE3"/>
      </top>
      <bottom style="medium">
        <color rgb="FF3BAAE3"/>
      </bottom>
      <diagonal/>
    </border>
    <border>
      <left style="medium">
        <color rgb="FF3BAAE3"/>
      </left>
      <right style="medium">
        <color rgb="FF3BAAE3"/>
      </right>
      <top style="medium">
        <color rgb="FF3BAAE3"/>
      </top>
      <bottom/>
      <diagonal/>
    </border>
    <border>
      <left style="medium">
        <color rgb="FF3BAAE3"/>
      </left>
      <right style="medium">
        <color rgb="FF3BAAE3"/>
      </right>
      <top/>
      <bottom style="medium">
        <color rgb="FF3BAAE3"/>
      </bottom>
      <diagonal/>
    </border>
    <border>
      <left style="medium">
        <color rgb="FF3BAAE3"/>
      </left>
      <right/>
      <top style="medium">
        <color rgb="FF3BAAE3"/>
      </top>
      <bottom style="medium">
        <color rgb="FF3BAAE3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81">
    <xf numFmtId="0" fontId="0" fillId="0" borderId="0" xfId="0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4" borderId="1" xfId="0" applyFill="1" applyBorder="1"/>
    <xf numFmtId="0" fontId="0" fillId="5" borderId="0" xfId="0" applyFill="1"/>
    <xf numFmtId="0" fontId="3" fillId="6" borderId="3" xfId="0" applyFont="1" applyFill="1" applyBorder="1" applyAlignment="1">
      <alignment horizontal="right" vertical="top" wrapText="1"/>
    </xf>
    <xf numFmtId="0" fontId="4" fillId="5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right" vertical="top" wrapText="1"/>
    </xf>
    <xf numFmtId="0" fontId="5" fillId="7" borderId="4" xfId="0" applyFont="1" applyFill="1" applyBorder="1" applyAlignment="1">
      <alignment horizontal="right" vertical="top" wrapText="1"/>
    </xf>
    <xf numFmtId="0" fontId="5" fillId="8" borderId="4" xfId="0" applyFont="1" applyFill="1" applyBorder="1" applyAlignment="1">
      <alignment horizontal="right" vertical="top" wrapText="1"/>
    </xf>
    <xf numFmtId="0" fontId="5" fillId="9" borderId="4" xfId="0" applyFont="1" applyFill="1" applyBorder="1" applyAlignment="1">
      <alignment horizontal="right" vertical="top" wrapText="1"/>
    </xf>
    <xf numFmtId="0" fontId="5" fillId="10" borderId="4" xfId="0" applyFont="1" applyFill="1" applyBorder="1" applyAlignment="1">
      <alignment horizontal="right" vertical="top" wrapText="1"/>
    </xf>
    <xf numFmtId="0" fontId="5" fillId="6" borderId="5" xfId="0" applyFont="1" applyFill="1" applyBorder="1" applyAlignment="1">
      <alignment horizontal="right" vertical="top" wrapText="1"/>
    </xf>
    <xf numFmtId="0" fontId="2" fillId="11" borderId="1" xfId="0" applyFont="1" applyFill="1" applyBorder="1"/>
    <xf numFmtId="11" fontId="0" fillId="0" borderId="0" xfId="0" applyNumberFormat="1"/>
    <xf numFmtId="14" fontId="6" fillId="6" borderId="6" xfId="0" applyNumberFormat="1" applyFont="1" applyFill="1" applyBorder="1" applyAlignment="1">
      <alignment vertical="center"/>
    </xf>
    <xf numFmtId="0" fontId="6" fillId="6" borderId="6" xfId="0" applyFont="1" applyFill="1" applyBorder="1" applyAlignment="1">
      <alignment vertical="center"/>
    </xf>
    <xf numFmtId="0" fontId="7" fillId="6" borderId="6" xfId="0" applyFont="1" applyFill="1" applyBorder="1" applyAlignment="1">
      <alignment vertical="center"/>
    </xf>
    <xf numFmtId="0" fontId="8" fillId="6" borderId="6" xfId="0" applyFont="1" applyFill="1" applyBorder="1" applyAlignment="1">
      <alignment vertical="center"/>
    </xf>
    <xf numFmtId="0" fontId="9" fillId="6" borderId="6" xfId="0" applyFont="1" applyFill="1" applyBorder="1" applyAlignment="1">
      <alignment vertical="center"/>
    </xf>
    <xf numFmtId="0" fontId="10" fillId="12" borderId="6" xfId="0" applyFont="1" applyFill="1" applyBorder="1" applyAlignment="1">
      <alignment horizontal="center" vertical="center" wrapText="1"/>
    </xf>
    <xf numFmtId="0" fontId="10" fillId="12" borderId="7" xfId="0" applyFont="1" applyFill="1" applyBorder="1" applyAlignment="1">
      <alignment horizontal="center" vertical="center" wrapText="1"/>
    </xf>
    <xf numFmtId="0" fontId="10" fillId="12" borderId="8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left" vertical="center" wrapText="1" indent="1"/>
    </xf>
    <xf numFmtId="14" fontId="0" fillId="0" borderId="0" xfId="0" applyNumberFormat="1"/>
    <xf numFmtId="0" fontId="6" fillId="6" borderId="9" xfId="0" applyFont="1" applyFill="1" applyBorder="1" applyAlignment="1">
      <alignment vertical="center"/>
    </xf>
    <xf numFmtId="0" fontId="8" fillId="6" borderId="9" xfId="0" applyFont="1" applyFill="1" applyBorder="1" applyAlignment="1">
      <alignment vertical="center"/>
    </xf>
    <xf numFmtId="0" fontId="2" fillId="0" borderId="1" xfId="0" applyFont="1" applyBorder="1"/>
    <xf numFmtId="14" fontId="2" fillId="0" borderId="1" xfId="0" applyNumberFormat="1" applyFont="1" applyBorder="1"/>
    <xf numFmtId="0" fontId="11" fillId="6" borderId="1" xfId="0" applyFont="1" applyFill="1" applyBorder="1" applyAlignment="1">
      <alignment vertical="center"/>
    </xf>
    <xf numFmtId="0" fontId="2" fillId="13" borderId="1" xfId="0" applyFont="1" applyFill="1" applyBorder="1"/>
    <xf numFmtId="0" fontId="2" fillId="13" borderId="0" xfId="0" applyFont="1" applyFill="1"/>
    <xf numFmtId="0" fontId="2" fillId="0" borderId="0" xfId="0" applyFont="1"/>
    <xf numFmtId="0" fontId="12" fillId="14" borderId="1" xfId="0" applyFont="1" applyFill="1" applyBorder="1"/>
    <xf numFmtId="14" fontId="12" fillId="0" borderId="1" xfId="0" applyNumberFormat="1" applyFont="1" applyBorder="1"/>
    <xf numFmtId="0" fontId="12" fillId="0" borderId="1" xfId="0" applyFont="1" applyBorder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13" borderId="0" xfId="0" applyFill="1"/>
    <xf numFmtId="0" fontId="14" fillId="0" borderId="4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left" vertical="top"/>
    </xf>
    <xf numFmtId="2" fontId="20" fillId="22" borderId="1" xfId="0" applyNumberFormat="1" applyFont="1" applyFill="1" applyBorder="1" applyAlignment="1">
      <alignment horizontal="center" vertical="center"/>
    </xf>
    <xf numFmtId="2" fontId="20" fillId="0" borderId="16" xfId="0" applyNumberFormat="1" applyFont="1" applyBorder="1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left" vertical="top"/>
    </xf>
    <xf numFmtId="2" fontId="21" fillId="0" borderId="0" xfId="0" applyNumberFormat="1" applyFont="1" applyAlignment="1">
      <alignment horizontal="center" vertical="top"/>
    </xf>
    <xf numFmtId="2" fontId="22" fillId="0" borderId="0" xfId="0" applyNumberFormat="1" applyFont="1" applyAlignment="1">
      <alignment horizontal="center" vertical="top"/>
    </xf>
    <xf numFmtId="164" fontId="22" fillId="0" borderId="0" xfId="0" applyNumberFormat="1" applyFont="1" applyAlignment="1">
      <alignment horizontal="center" vertical="top"/>
    </xf>
    <xf numFmtId="2" fontId="20" fillId="4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vertical="top"/>
    </xf>
    <xf numFmtId="2" fontId="22" fillId="22" borderId="1" xfId="0" applyNumberFormat="1" applyFont="1" applyFill="1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22" fillId="0" borderId="0" xfId="1" applyNumberFormat="1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2" fontId="0" fillId="22" borderId="1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0" borderId="0" xfId="0" applyAlignment="1">
      <alignment vertical="top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253107611116427E-2"/>
          <c:y val="3.2987978275033955E-2"/>
          <c:w val="0.87291803698164672"/>
          <c:h val="0.892578161098367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'Statistical Analyses'!$E$2</c:f>
              <c:strCache>
                <c:ptCount val="1"/>
                <c:pt idx="0">
                  <c:v>Bishop's Simplified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Analyses'!$D$3:$D$6</c:f>
              <c:strCache>
                <c:ptCount val="4"/>
                <c:pt idx="0">
                  <c:v>N1</c:v>
                </c:pt>
                <c:pt idx="1">
                  <c:v>N2</c:v>
                </c:pt>
                <c:pt idx="2">
                  <c:v>S1</c:v>
                </c:pt>
                <c:pt idx="3">
                  <c:v>S2</c:v>
                </c:pt>
              </c:strCache>
            </c:strRef>
          </c:cat>
          <c:val>
            <c:numRef>
              <c:f>'Statistical Analyses'!$E$3:$E$6</c:f>
              <c:numCache>
                <c:formatCode>0.00</c:formatCode>
                <c:ptCount val="4"/>
                <c:pt idx="0">
                  <c:v>1.601</c:v>
                </c:pt>
                <c:pt idx="1">
                  <c:v>1.4770000000000001</c:v>
                </c:pt>
                <c:pt idx="2">
                  <c:v>1.643</c:v>
                </c:pt>
                <c:pt idx="3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005-91CF-D0C8D409CBDF}"/>
            </c:ext>
          </c:extLst>
        </c:ser>
        <c:ser>
          <c:idx val="1"/>
          <c:order val="1"/>
          <c:tx>
            <c:strRef>
              <c:f>'Statistical Analyses'!$F$2</c:f>
              <c:strCache>
                <c:ptCount val="1"/>
                <c:pt idx="0">
                  <c:v>GLE/Morgenstern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Analyses'!$D$3:$D$6</c:f>
              <c:strCache>
                <c:ptCount val="4"/>
                <c:pt idx="0">
                  <c:v>N1</c:v>
                </c:pt>
                <c:pt idx="1">
                  <c:v>N2</c:v>
                </c:pt>
                <c:pt idx="2">
                  <c:v>S1</c:v>
                </c:pt>
                <c:pt idx="3">
                  <c:v>S2</c:v>
                </c:pt>
              </c:strCache>
            </c:strRef>
          </c:cat>
          <c:val>
            <c:numRef>
              <c:f>'Statistical Analyses'!$F$3:$F$6</c:f>
              <c:numCache>
                <c:formatCode>0.00</c:formatCode>
                <c:ptCount val="4"/>
                <c:pt idx="0">
                  <c:v>1.58</c:v>
                </c:pt>
                <c:pt idx="1">
                  <c:v>1.4510000000000001</c:v>
                </c:pt>
                <c:pt idx="2">
                  <c:v>1.6180000000000001</c:v>
                </c:pt>
                <c:pt idx="3">
                  <c:v>1.996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0-4005-91CF-D0C8D409CBDF}"/>
            </c:ext>
          </c:extLst>
        </c:ser>
        <c:ser>
          <c:idx val="5"/>
          <c:order val="3"/>
          <c:tx>
            <c:strRef>
              <c:f>'Statistical Analyses'!$H$2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'Statistical Analyses'!$H$3:$H$6</c:f>
              <c:numCache>
                <c:formatCode>0.00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C0-4005-91CF-D0C8D409C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0"/>
        <c:axId val="577422016"/>
        <c:axId val="577422344"/>
      </c:barChart>
      <c:barChart>
        <c:barDir val="col"/>
        <c:grouping val="clustered"/>
        <c:varyColors val="0"/>
        <c:ser>
          <c:idx val="4"/>
          <c:order val="2"/>
          <c:tx>
            <c:strRef>
              <c:f>'Statistical Analyses'!$H$2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'Statistical Analyses'!$H$3:$H$6</c:f>
              <c:numCache>
                <c:formatCode>0.00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C0-4005-91CF-D0C8D409CBDF}"/>
            </c:ext>
          </c:extLst>
        </c:ser>
        <c:ser>
          <c:idx val="6"/>
          <c:order val="4"/>
          <c:tx>
            <c:strRef>
              <c:f>'Statistical Analyses'!$H$2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'Statistical Analyses'!$H$3:$H$6</c:f>
              <c:numCache>
                <c:formatCode>0.00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C0-4005-91CF-D0C8D409CBDF}"/>
            </c:ext>
          </c:extLst>
        </c:ser>
        <c:ser>
          <c:idx val="2"/>
          <c:order val="5"/>
          <c:tx>
            <c:strRef>
              <c:f>'Statistical Analyses'!$G$2</c:f>
              <c:strCache>
                <c:ptCount val="1"/>
                <c:pt idx="0">
                  <c:v>FEM/Shear Strength Reduction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Analyses'!$D$3:$D$6</c:f>
              <c:strCache>
                <c:ptCount val="4"/>
                <c:pt idx="0">
                  <c:v>N1</c:v>
                </c:pt>
                <c:pt idx="1">
                  <c:v>N2</c:v>
                </c:pt>
                <c:pt idx="2">
                  <c:v>S1</c:v>
                </c:pt>
                <c:pt idx="3">
                  <c:v>S2</c:v>
                </c:pt>
              </c:strCache>
            </c:strRef>
          </c:cat>
          <c:val>
            <c:numRef>
              <c:f>'Statistical Analyses'!$G$3:$G$6</c:f>
              <c:numCache>
                <c:formatCode>0.00</c:formatCode>
                <c:ptCount val="4"/>
                <c:pt idx="0">
                  <c:v>1.49</c:v>
                </c:pt>
                <c:pt idx="1">
                  <c:v>1.46</c:v>
                </c:pt>
                <c:pt idx="2">
                  <c:v>1.21</c:v>
                </c:pt>
                <c:pt idx="3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C0-4005-91CF-D0C8D409C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0"/>
        <c:axId val="2094997008"/>
        <c:axId val="2095002000"/>
      </c:barChart>
      <c:catAx>
        <c:axId val="57742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22344"/>
        <c:crosses val="autoZero"/>
        <c:auto val="1"/>
        <c:lblAlgn val="ctr"/>
        <c:lblOffset val="100"/>
        <c:noMultiLvlLbl val="0"/>
      </c:catAx>
      <c:valAx>
        <c:axId val="577422344"/>
        <c:scaling>
          <c:orientation val="minMax"/>
          <c:max val="2.1"/>
          <c:min val="0.9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77422016"/>
        <c:crosses val="autoZero"/>
        <c:crossBetween val="between"/>
        <c:majorUnit val="0.1"/>
      </c:valAx>
      <c:valAx>
        <c:axId val="2095002000"/>
        <c:scaling>
          <c:orientation val="minMax"/>
          <c:max val="2.1"/>
          <c:min val="1"/>
        </c:scaling>
        <c:delete val="0"/>
        <c:axPos val="r"/>
        <c:numFmt formatCode="0.0" sourceLinked="0"/>
        <c:majorTickMark val="out"/>
        <c:minorTickMark val="out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2094997008"/>
        <c:crosses val="max"/>
        <c:crossBetween val="between"/>
        <c:majorUnit val="0.1"/>
        <c:minorUnit val="0.1"/>
      </c:valAx>
      <c:catAx>
        <c:axId val="209499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5002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2228167686874994"/>
          <c:y val="1.3857092640119847E-2"/>
          <c:w val="0.4790969701827254"/>
          <c:h val="0.20499883669298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253107611116427E-2"/>
          <c:y val="3.2987978275033955E-2"/>
          <c:w val="0.87291803698164672"/>
          <c:h val="0.892578161098367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'Statistical Analyses'!$K$2</c:f>
              <c:strCache>
                <c:ptCount val="1"/>
                <c:pt idx="0">
                  <c:v>Bishop's Simplified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Analyses'!$D$3:$D$6</c:f>
              <c:strCache>
                <c:ptCount val="4"/>
                <c:pt idx="0">
                  <c:v>N1</c:v>
                </c:pt>
                <c:pt idx="1">
                  <c:v>N2</c:v>
                </c:pt>
                <c:pt idx="2">
                  <c:v>S1</c:v>
                </c:pt>
                <c:pt idx="3">
                  <c:v>S2</c:v>
                </c:pt>
              </c:strCache>
            </c:strRef>
          </c:cat>
          <c:val>
            <c:numRef>
              <c:f>'Statistical Analyses'!$K$3:$K$6</c:f>
              <c:numCache>
                <c:formatCode>0.00</c:formatCode>
                <c:ptCount val="4"/>
                <c:pt idx="0">
                  <c:v>1.601</c:v>
                </c:pt>
                <c:pt idx="1">
                  <c:v>0.99199999999999999</c:v>
                </c:pt>
                <c:pt idx="2">
                  <c:v>1.51</c:v>
                </c:pt>
                <c:pt idx="3">
                  <c:v>1.768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0-48DE-801A-719E562DFC37}"/>
            </c:ext>
          </c:extLst>
        </c:ser>
        <c:ser>
          <c:idx val="1"/>
          <c:order val="1"/>
          <c:tx>
            <c:strRef>
              <c:f>'Statistical Analyses'!$F$2</c:f>
              <c:strCache>
                <c:ptCount val="1"/>
                <c:pt idx="0">
                  <c:v>GLE/Morgenstern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Analyses'!$D$3:$D$6</c:f>
              <c:strCache>
                <c:ptCount val="4"/>
                <c:pt idx="0">
                  <c:v>N1</c:v>
                </c:pt>
                <c:pt idx="1">
                  <c:v>N2</c:v>
                </c:pt>
                <c:pt idx="2">
                  <c:v>S1</c:v>
                </c:pt>
                <c:pt idx="3">
                  <c:v>S2</c:v>
                </c:pt>
              </c:strCache>
            </c:strRef>
          </c:cat>
          <c:val>
            <c:numRef>
              <c:f>'Statistical Analyses'!$L$3:$L$6</c:f>
              <c:numCache>
                <c:formatCode>0.00</c:formatCode>
                <c:ptCount val="4"/>
                <c:pt idx="0">
                  <c:v>1.579</c:v>
                </c:pt>
                <c:pt idx="1">
                  <c:v>0.99399999999999999</c:v>
                </c:pt>
                <c:pt idx="2">
                  <c:v>1.5489999999999999</c:v>
                </c:pt>
                <c:pt idx="3">
                  <c:v>1.865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0-48DE-801A-719E562DFC37}"/>
            </c:ext>
          </c:extLst>
        </c:ser>
        <c:ser>
          <c:idx val="5"/>
          <c:order val="3"/>
          <c:tx>
            <c:strRef>
              <c:f>'Statistical Analyses'!$H$2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'Statistical Analyses'!$H$3:$H$6</c:f>
              <c:numCache>
                <c:formatCode>0.00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80-48DE-801A-719E562DF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0"/>
        <c:axId val="577422016"/>
        <c:axId val="577422344"/>
      </c:barChart>
      <c:barChart>
        <c:barDir val="col"/>
        <c:grouping val="clustered"/>
        <c:varyColors val="0"/>
        <c:ser>
          <c:idx val="4"/>
          <c:order val="2"/>
          <c:tx>
            <c:strRef>
              <c:f>'Statistical Analyses'!$H$2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'Statistical Analyses'!$H$3:$H$6</c:f>
              <c:numCache>
                <c:formatCode>0.00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80-48DE-801A-719E562DFC37}"/>
            </c:ext>
          </c:extLst>
        </c:ser>
        <c:ser>
          <c:idx val="6"/>
          <c:order val="4"/>
          <c:tx>
            <c:strRef>
              <c:f>'Statistical Analyses'!$H$2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'Statistical Analyses'!$H$3:$H$6</c:f>
              <c:numCache>
                <c:formatCode>0.00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80-48DE-801A-719E562DFC37}"/>
            </c:ext>
          </c:extLst>
        </c:ser>
        <c:ser>
          <c:idx val="2"/>
          <c:order val="5"/>
          <c:tx>
            <c:strRef>
              <c:f>'Statistical Analyses'!$G$2</c:f>
              <c:strCache>
                <c:ptCount val="1"/>
                <c:pt idx="0">
                  <c:v>FEM/Shear Strength Reduction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Analyses'!$D$3:$D$6</c:f>
              <c:strCache>
                <c:ptCount val="4"/>
                <c:pt idx="0">
                  <c:v>N1</c:v>
                </c:pt>
                <c:pt idx="1">
                  <c:v>N2</c:v>
                </c:pt>
                <c:pt idx="2">
                  <c:v>S1</c:v>
                </c:pt>
                <c:pt idx="3">
                  <c:v>S2</c:v>
                </c:pt>
              </c:strCache>
            </c:strRef>
          </c:cat>
          <c:val>
            <c:numRef>
              <c:f>'Statistical Analyses'!$M$3:$M$6</c:f>
              <c:numCache>
                <c:formatCode>0.00</c:formatCode>
                <c:ptCount val="4"/>
                <c:pt idx="0">
                  <c:v>1.45</c:v>
                </c:pt>
                <c:pt idx="1">
                  <c:v>0.97</c:v>
                </c:pt>
                <c:pt idx="2">
                  <c:v>1.05</c:v>
                </c:pt>
                <c:pt idx="3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80-48DE-801A-719E562DF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0"/>
        <c:axId val="2094997008"/>
        <c:axId val="2095002000"/>
      </c:barChart>
      <c:catAx>
        <c:axId val="57742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22344"/>
        <c:crosses val="autoZero"/>
        <c:auto val="1"/>
        <c:lblAlgn val="ctr"/>
        <c:lblOffset val="100"/>
        <c:noMultiLvlLbl val="0"/>
      </c:catAx>
      <c:valAx>
        <c:axId val="577422344"/>
        <c:scaling>
          <c:orientation val="minMax"/>
          <c:min val="0.9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22016"/>
        <c:crosses val="autoZero"/>
        <c:crossBetween val="between"/>
        <c:majorUnit val="0.1"/>
      </c:valAx>
      <c:valAx>
        <c:axId val="2095002000"/>
        <c:scaling>
          <c:orientation val="minMax"/>
          <c:max val="2"/>
          <c:min val="0.9"/>
        </c:scaling>
        <c:delete val="0"/>
        <c:axPos val="r"/>
        <c:numFmt formatCode="0.0" sourceLinked="0"/>
        <c:majorTickMark val="out"/>
        <c:minorTickMark val="out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97008"/>
        <c:crosses val="max"/>
        <c:crossBetween val="between"/>
        <c:majorUnit val="0.1"/>
        <c:minorUnit val="0.1"/>
      </c:valAx>
      <c:catAx>
        <c:axId val="209499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5002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2361466057215982"/>
          <c:y val="1.3857093318192624E-2"/>
          <c:w val="0.4790969701827254"/>
          <c:h val="0.20499883669298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ptos" panose="020B0004020202020204" pitchFamily="34" charset="0"/>
                <a:ea typeface="Cambria" panose="02040503050406030204" pitchFamily="18" charset="0"/>
                <a:cs typeface="Arial" panose="020B0604020202020204" pitchFamily="34" charset="0"/>
              </a:defRPr>
            </a:pPr>
            <a:r>
              <a:rPr lang="en-US" sz="2000"/>
              <a:t>Rainfall-July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ptos" panose="020B0004020202020204" pitchFamily="34" charset="0"/>
              <a:ea typeface="Cambria" panose="02040503050406030204" pitchFamily="18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'Daily rainfall NJ'!$Z$2:$Z$32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'Daily rainfall NJ'!$AA$2:$AA$32</c:f>
              <c:numCache>
                <c:formatCode>General</c:formatCode>
                <c:ptCount val="31"/>
                <c:pt idx="0">
                  <c:v>0.254</c:v>
                </c:pt>
                <c:pt idx="1">
                  <c:v>9.3979999999999997</c:v>
                </c:pt>
                <c:pt idx="2">
                  <c:v>0</c:v>
                </c:pt>
                <c:pt idx="3">
                  <c:v>4.0640000000000001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51.561999999999991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11.176</c:v>
                </c:pt>
                <c:pt idx="13">
                  <c:v>33.527999999999999</c:v>
                </c:pt>
                <c:pt idx="14">
                  <c:v>0</c:v>
                </c:pt>
                <c:pt idx="15">
                  <c:v>47.751999999999995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14.985999999999999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7.1120000000000001</c:v>
                </c:pt>
                <c:pt idx="25">
                  <c:v>0</c:v>
                </c:pt>
                <c:pt idx="26">
                  <c:v>0.50800000000000001</c:v>
                </c:pt>
                <c:pt idx="27">
                  <c:v>0</c:v>
                </c:pt>
                <c:pt idx="28">
                  <c:v>11.176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3-4219-B2AE-89FBFFFBD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-20"/>
        <c:axId val="1534567615"/>
        <c:axId val="1534574815"/>
      </c:barChart>
      <c:catAx>
        <c:axId val="153456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1" u="none" strike="noStrike" kern="1200" baseline="0">
                    <a:solidFill>
                      <a:schemeClr val="tx1"/>
                    </a:solidFill>
                    <a:latin typeface="Aptos" panose="020B0004020202020204" pitchFamily="34" charset="0"/>
                    <a:ea typeface="Cambria" panose="02040503050406030204" pitchFamily="18" charset="0"/>
                    <a:cs typeface="Arial" panose="020B0604020202020204" pitchFamily="34" charset="0"/>
                  </a:defRPr>
                </a:pPr>
                <a:r>
                  <a:rPr lang="en-US" sz="2000" i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1" u="none" strike="noStrike" kern="1200" baseline="0">
                  <a:solidFill>
                    <a:schemeClr val="tx1"/>
                  </a:solidFill>
                  <a:latin typeface="Aptos" panose="020B0004020202020204" pitchFamily="34" charset="0"/>
                  <a:ea typeface="Cambria" panose="02040503050406030204" pitchFamily="18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ptos" panose="020B0004020202020204" pitchFamily="34" charset="0"/>
                <a:ea typeface="Cambria" panose="02040503050406030204" pitchFamily="18" charset="0"/>
                <a:cs typeface="Arial" panose="020B0604020202020204" pitchFamily="34" charset="0"/>
              </a:defRPr>
            </a:pPr>
            <a:endParaRPr lang="en-US"/>
          </a:p>
        </c:txPr>
        <c:crossAx val="1534574815"/>
        <c:crosses val="autoZero"/>
        <c:auto val="1"/>
        <c:lblAlgn val="ctr"/>
        <c:lblOffset val="100"/>
        <c:noMultiLvlLbl val="0"/>
      </c:catAx>
      <c:valAx>
        <c:axId val="1534574815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Aptos" panose="020B0004020202020204" pitchFamily="34" charset="0"/>
                    <a:ea typeface="Cambria" panose="02040503050406030204" pitchFamily="18" charset="0"/>
                    <a:cs typeface="Arial" panose="020B0604020202020204" pitchFamily="34" charset="0"/>
                  </a:defRPr>
                </a:pPr>
                <a:r>
                  <a:rPr lang="en-US" sz="2400" i="1"/>
                  <a:t>Precipitation</a:t>
                </a:r>
                <a:r>
                  <a:rPr lang="en-US" sz="2400"/>
                  <a:t> (mm)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Aptos" panose="020B0004020202020204" pitchFamily="34" charset="0"/>
                  <a:ea typeface="Cambria" panose="02040503050406030204" pitchFamily="18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ptos" panose="020B0004020202020204" pitchFamily="34" charset="0"/>
                <a:ea typeface="Cambria" panose="02040503050406030204" pitchFamily="18" charset="0"/>
                <a:cs typeface="Arial" panose="020B0604020202020204" pitchFamily="34" charset="0"/>
              </a:defRPr>
            </a:pPr>
            <a:endParaRPr lang="en-US"/>
          </a:p>
        </c:txPr>
        <c:crossAx val="153456761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Aptos" panose="020B0004020202020204" pitchFamily="34" charset="0"/>
          <a:ea typeface="Cambria" panose="02040503050406030204" pitchFamily="18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Aptos" panose="020B0004020202020204" pitchFamily="34" charset="0"/>
                <a:ea typeface="Cambria" panose="02040503050406030204" pitchFamily="18" charset="0"/>
                <a:cs typeface="Arial" panose="020B0604020202020204" pitchFamily="34" charset="0"/>
              </a:defRPr>
            </a:pPr>
            <a:r>
              <a:rPr lang="en-US" sz="2000"/>
              <a:t>Rainfall-September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Aptos" panose="020B0004020202020204" pitchFamily="34" charset="0"/>
              <a:ea typeface="Cambria" panose="02040503050406030204" pitchFamily="18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rainfall NJ'!$AC$1</c:f>
              <c:strCache>
                <c:ptCount val="1"/>
                <c:pt idx="0">
                  <c:v>Precipiitation(mm)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'Daily rainfall NJ'!$Z$2:$Z$32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'Daily rainfall NJ'!$AC$2:$AC$31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12.7</c:v>
                </c:pt>
                <c:pt idx="7">
                  <c:v>2.032</c:v>
                </c:pt>
                <c:pt idx="8">
                  <c:v>2.54</c:v>
                </c:pt>
                <c:pt idx="9">
                  <c:v>5.3339999999999996</c:v>
                </c:pt>
                <c:pt idx="10">
                  <c:v>11.683999999999999</c:v>
                </c:pt>
                <c:pt idx="11">
                  <c:v>0</c:v>
                </c:pt>
                <c:pt idx="12">
                  <c:v>9.3979999999999997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6.8579999999999997</c:v>
                </c:pt>
                <c:pt idx="17">
                  <c:v>15.493999999999998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7.3659999999999988</c:v>
                </c:pt>
                <c:pt idx="23">
                  <c:v>25.654</c:v>
                </c:pt>
                <c:pt idx="24">
                  <c:v>14.731999999999998</c:v>
                </c:pt>
                <c:pt idx="25">
                  <c:v>0</c:v>
                </c:pt>
                <c:pt idx="26">
                  <c:v>0</c:v>
                </c:pt>
                <c:pt idx="27">
                  <c:v>0.254</c:v>
                </c:pt>
                <c:pt idx="28">
                  <c:v>12.191999999999998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D-4C97-AD15-F3EC156AA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-20"/>
        <c:axId val="1534567615"/>
        <c:axId val="1534574815"/>
      </c:barChart>
      <c:catAx>
        <c:axId val="153456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ptos" panose="020B0004020202020204" pitchFamily="34" charset="0"/>
                    <a:ea typeface="Cambria" panose="02040503050406030204" pitchFamily="18" charset="0"/>
                    <a:cs typeface="Arial" panose="020B0604020202020204" pitchFamily="34" charset="0"/>
                  </a:defRPr>
                </a:pPr>
                <a:r>
                  <a:rPr lang="en-US" sz="2000" i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ptos" panose="020B0004020202020204" pitchFamily="34" charset="0"/>
                  <a:ea typeface="Cambria" panose="02040503050406030204" pitchFamily="18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ptos" panose="020B0004020202020204" pitchFamily="34" charset="0"/>
                <a:ea typeface="Cambria" panose="02040503050406030204" pitchFamily="18" charset="0"/>
                <a:cs typeface="Arial" panose="020B0604020202020204" pitchFamily="34" charset="0"/>
              </a:defRPr>
            </a:pPr>
            <a:endParaRPr lang="en-US"/>
          </a:p>
        </c:txPr>
        <c:crossAx val="1534574815"/>
        <c:crosses val="autoZero"/>
        <c:auto val="1"/>
        <c:lblAlgn val="ctr"/>
        <c:lblOffset val="100"/>
        <c:noMultiLvlLbl val="0"/>
      </c:catAx>
      <c:valAx>
        <c:axId val="15345748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ptos" panose="020B0004020202020204" pitchFamily="34" charset="0"/>
                    <a:ea typeface="Cambria" panose="02040503050406030204" pitchFamily="18" charset="0"/>
                    <a:cs typeface="Arial" panose="020B0604020202020204" pitchFamily="34" charset="0"/>
                  </a:defRPr>
                </a:pPr>
                <a:r>
                  <a:rPr lang="en-US" sz="2000" i="1"/>
                  <a:t>Precipitation</a:t>
                </a:r>
                <a:r>
                  <a:rPr lang="en-US" sz="2000"/>
                  <a:t> (mm)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ptos" panose="020B0004020202020204" pitchFamily="34" charset="0"/>
                  <a:ea typeface="Cambria" panose="02040503050406030204" pitchFamily="18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ptos" panose="020B0004020202020204" pitchFamily="34" charset="0"/>
                <a:ea typeface="Cambria" panose="02040503050406030204" pitchFamily="18" charset="0"/>
                <a:cs typeface="Arial" panose="020B0604020202020204" pitchFamily="34" charset="0"/>
              </a:defRPr>
            </a:pPr>
            <a:endParaRPr lang="en-US"/>
          </a:p>
        </c:txPr>
        <c:crossAx val="153456761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Aptos" panose="020B0004020202020204" pitchFamily="34" charset="0"/>
          <a:ea typeface="Cambria" panose="02040503050406030204" pitchFamily="18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2000" b="1"/>
              <a:t>Rainfall-July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 w="0">
              <a:noFill/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rgbClr val="C00000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AF-404C-A5CC-FD851D7A2D12}"/>
              </c:ext>
            </c:extLst>
          </c:dPt>
          <c:cat>
            <c:numRef>
              <c:f>'rainfall atlantic'!$W$2:$W$32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'rainfall atlantic'!$X$2:$X$32</c:f>
              <c:numCache>
                <c:formatCode>General</c:formatCode>
                <c:ptCount val="31"/>
                <c:pt idx="0">
                  <c:v>0</c:v>
                </c:pt>
                <c:pt idx="1">
                  <c:v>0.254</c:v>
                </c:pt>
                <c:pt idx="2">
                  <c:v>0</c:v>
                </c:pt>
                <c:pt idx="3">
                  <c:v>1.016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14.224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45.973999999999997</c:v>
                </c:pt>
                <c:pt idx="16">
                  <c:v>0</c:v>
                </c:pt>
                <c:pt idx="17">
                  <c:v>0.254</c:v>
                </c:pt>
                <c:pt idx="18">
                  <c:v>17.018000000000001</c:v>
                </c:pt>
                <c:pt idx="19">
                  <c:v>0</c:v>
                </c:pt>
                <c:pt idx="20">
                  <c:v>28.448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2.794</c:v>
                </c:pt>
                <c:pt idx="25">
                  <c:v>0</c:v>
                </c:pt>
                <c:pt idx="26">
                  <c:v>0</c:v>
                </c:pt>
                <c:pt idx="27">
                  <c:v>0.7619999999999999</c:v>
                </c:pt>
                <c:pt idx="28">
                  <c:v>22.097999999999999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F-404C-A5CC-FD851D7A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-20"/>
        <c:axId val="224406191"/>
        <c:axId val="224406671"/>
      </c:barChart>
      <c:catAx>
        <c:axId val="22440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2000" b="1" i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224406671"/>
        <c:crosses val="autoZero"/>
        <c:auto val="1"/>
        <c:lblAlgn val="ctr"/>
        <c:lblOffset val="100"/>
        <c:noMultiLvlLbl val="0"/>
      </c:catAx>
      <c:valAx>
        <c:axId val="2244066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2000" b="1" i="1"/>
                  <a:t>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22440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2000" b="1"/>
              <a:t>Rainfall-September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'rainfall atlantic'!$W$2:$W$32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'rainfall atlantic'!$Z$2:$Z$31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24.13</c:v>
                </c:pt>
                <c:pt idx="10">
                  <c:v>0</c:v>
                </c:pt>
                <c:pt idx="11">
                  <c:v>0</c:v>
                </c:pt>
                <c:pt idx="12">
                  <c:v>11.43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13.462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93.217999999999989</c:v>
                </c:pt>
                <c:pt idx="23">
                  <c:v>1.016</c:v>
                </c:pt>
                <c:pt idx="24">
                  <c:v>4.5719999999999992</c:v>
                </c:pt>
                <c:pt idx="25">
                  <c:v>2.2859999999999996</c:v>
                </c:pt>
                <c:pt idx="26">
                  <c:v>0</c:v>
                </c:pt>
                <c:pt idx="27">
                  <c:v>9.1439999999999984</c:v>
                </c:pt>
                <c:pt idx="28">
                  <c:v>24.383999999999997</c:v>
                </c:pt>
                <c:pt idx="29">
                  <c:v>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4-46B3-9413-36A4A56B5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-20"/>
        <c:axId val="224406191"/>
        <c:axId val="224406671"/>
      </c:barChart>
      <c:catAx>
        <c:axId val="22440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2000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224406671"/>
        <c:crosses val="autoZero"/>
        <c:auto val="1"/>
        <c:lblAlgn val="ctr"/>
        <c:lblOffset val="100"/>
        <c:noMultiLvlLbl val="0"/>
      </c:catAx>
      <c:valAx>
        <c:axId val="2244066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2000" b="1"/>
                  <a:t>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22440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SWCC!$B$1</c:f>
              <c:strCache>
                <c:ptCount val="1"/>
                <c:pt idx="0">
                  <c:v>Degree of Saturation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SWCC!$A$2:$A$51</c:f>
              <c:numCache>
                <c:formatCode>General</c:formatCode>
                <c:ptCount val="50"/>
                <c:pt idx="0">
                  <c:v>1E-3</c:v>
                </c:pt>
                <c:pt idx="1">
                  <c:v>1.3305299999999999E-3</c:v>
                </c:pt>
                <c:pt idx="2">
                  <c:v>1.7703E-3</c:v>
                </c:pt>
                <c:pt idx="3">
                  <c:v>2.3554299999999999E-3</c:v>
                </c:pt>
                <c:pt idx="4">
                  <c:v>3.1339599999999999E-3</c:v>
                </c:pt>
                <c:pt idx="5">
                  <c:v>4.1698200000000003E-3</c:v>
                </c:pt>
                <c:pt idx="6">
                  <c:v>5.5480599999999996E-3</c:v>
                </c:pt>
                <c:pt idx="7">
                  <c:v>7.3818399999999998E-3</c:v>
                </c:pt>
                <c:pt idx="8">
                  <c:v>9.8217300000000007E-3</c:v>
                </c:pt>
                <c:pt idx="9">
                  <c:v>1.3068099999999999E-2</c:v>
                </c:pt>
                <c:pt idx="10">
                  <c:v>1.7387400000000001E-2</c:v>
                </c:pt>
                <c:pt idx="11">
                  <c:v>2.3134399999999999E-2</c:v>
                </c:pt>
                <c:pt idx="12">
                  <c:v>3.07809E-2</c:v>
                </c:pt>
                <c:pt idx="13">
                  <c:v>4.0954900000000002E-2</c:v>
                </c:pt>
                <c:pt idx="14">
                  <c:v>5.4491499999999998E-2</c:v>
                </c:pt>
                <c:pt idx="15">
                  <c:v>7.2502399999999995E-2</c:v>
                </c:pt>
                <c:pt idx="16">
                  <c:v>9.6466399999999994E-2</c:v>
                </c:pt>
                <c:pt idx="17">
                  <c:v>0.12835099999999999</c:v>
                </c:pt>
                <c:pt idx="18">
                  <c:v>0.17077400000000001</c:v>
                </c:pt>
                <c:pt idx="19">
                  <c:v>0.22722000000000001</c:v>
                </c:pt>
                <c:pt idx="20">
                  <c:v>0.30232199999999998</c:v>
                </c:pt>
                <c:pt idx="21">
                  <c:v>0.40224799999999999</c:v>
                </c:pt>
                <c:pt idx="22">
                  <c:v>0.53520100000000004</c:v>
                </c:pt>
                <c:pt idx="23">
                  <c:v>0.71209900000000004</c:v>
                </c:pt>
                <c:pt idx="24">
                  <c:v>0.94746699999999995</c:v>
                </c:pt>
                <c:pt idx="25">
                  <c:v>1.2606299999999999</c:v>
                </c:pt>
                <c:pt idx="26">
                  <c:v>1.6773</c:v>
                </c:pt>
                <c:pt idx="27">
                  <c:v>2.23169</c:v>
                </c:pt>
                <c:pt idx="28">
                  <c:v>2.9693299999999998</c:v>
                </c:pt>
                <c:pt idx="29">
                  <c:v>3.9507699999999999</c:v>
                </c:pt>
                <c:pt idx="30">
                  <c:v>5.2565999999999997</c:v>
                </c:pt>
                <c:pt idx="31">
                  <c:v>6.99404</c:v>
                </c:pt>
                <c:pt idx="32">
                  <c:v>9.3057599999999994</c:v>
                </c:pt>
                <c:pt idx="33">
                  <c:v>12.381600000000001</c:v>
                </c:pt>
                <c:pt idx="34">
                  <c:v>16.474</c:v>
                </c:pt>
                <c:pt idx="35">
                  <c:v>21.9191</c:v>
                </c:pt>
                <c:pt idx="36">
                  <c:v>29.163900000000002</c:v>
                </c:pt>
                <c:pt idx="37">
                  <c:v>38.803400000000003</c:v>
                </c:pt>
                <c:pt idx="38">
                  <c:v>51.628900000000002</c:v>
                </c:pt>
                <c:pt idx="39">
                  <c:v>68.693600000000004</c:v>
                </c:pt>
                <c:pt idx="40">
                  <c:v>91.398700000000005</c:v>
                </c:pt>
                <c:pt idx="41">
                  <c:v>121.608</c:v>
                </c:pt>
                <c:pt idx="42">
                  <c:v>161.803</c:v>
                </c:pt>
                <c:pt idx="43">
                  <c:v>215.28299999999999</c:v>
                </c:pt>
                <c:pt idx="44">
                  <c:v>286.44</c:v>
                </c:pt>
                <c:pt idx="45">
                  <c:v>381.11599999999999</c:v>
                </c:pt>
                <c:pt idx="46">
                  <c:v>507.08499999999998</c:v>
                </c:pt>
                <c:pt idx="47">
                  <c:v>674.69</c:v>
                </c:pt>
                <c:pt idx="48">
                  <c:v>897.69299999999998</c:v>
                </c:pt>
                <c:pt idx="49">
                  <c:v>1194.4000000000001</c:v>
                </c:pt>
              </c:numCache>
            </c:numRef>
          </c:xVal>
          <c:yVal>
            <c:numRef>
              <c:f>SWCC!$B$2:$B$51</c:f>
              <c:numCache>
                <c:formatCode>General</c:formatCode>
                <c:ptCount val="50"/>
                <c:pt idx="0">
                  <c:v>0.39999099999999999</c:v>
                </c:pt>
                <c:pt idx="1">
                  <c:v>0.39998499999999998</c:v>
                </c:pt>
                <c:pt idx="2">
                  <c:v>0.39997700000000003</c:v>
                </c:pt>
                <c:pt idx="3">
                  <c:v>0.39996300000000001</c:v>
                </c:pt>
                <c:pt idx="4">
                  <c:v>0.39994299999999999</c:v>
                </c:pt>
                <c:pt idx="5">
                  <c:v>0.39990999999999999</c:v>
                </c:pt>
                <c:pt idx="6">
                  <c:v>0.39985900000000002</c:v>
                </c:pt>
                <c:pt idx="7">
                  <c:v>0.39977800000000002</c:v>
                </c:pt>
                <c:pt idx="8">
                  <c:v>0.39965200000000001</c:v>
                </c:pt>
                <c:pt idx="9">
                  <c:v>0.39945399999999998</c:v>
                </c:pt>
                <c:pt idx="10">
                  <c:v>0.39914500000000003</c:v>
                </c:pt>
                <c:pt idx="11">
                  <c:v>0.39866099999999999</c:v>
                </c:pt>
                <c:pt idx="12">
                  <c:v>0.39790700000000001</c:v>
                </c:pt>
                <c:pt idx="13">
                  <c:v>0.39673599999999998</c:v>
                </c:pt>
                <c:pt idx="14">
                  <c:v>0.39493</c:v>
                </c:pt>
                <c:pt idx="15">
                  <c:v>0.39216899999999999</c:v>
                </c:pt>
                <c:pt idx="16">
                  <c:v>0.38801000000000002</c:v>
                </c:pt>
                <c:pt idx="17">
                  <c:v>0.38187399999999999</c:v>
                </c:pt>
                <c:pt idx="18">
                  <c:v>0.37309300000000001</c:v>
                </c:pt>
                <c:pt idx="19">
                  <c:v>0.36102600000000001</c:v>
                </c:pt>
                <c:pt idx="20">
                  <c:v>0.34529500000000002</c:v>
                </c:pt>
                <c:pt idx="21">
                  <c:v>0.32602500000000001</c:v>
                </c:pt>
                <c:pt idx="22">
                  <c:v>0.30396899999999999</c:v>
                </c:pt>
                <c:pt idx="23">
                  <c:v>0.280362</c:v>
                </c:pt>
                <c:pt idx="24">
                  <c:v>0.25657600000000003</c:v>
                </c:pt>
                <c:pt idx="25">
                  <c:v>0.23377700000000001</c:v>
                </c:pt>
                <c:pt idx="26">
                  <c:v>0.21274599999999999</c:v>
                </c:pt>
                <c:pt idx="27">
                  <c:v>0.19388</c:v>
                </c:pt>
                <c:pt idx="28">
                  <c:v>0.17727899999999999</c:v>
                </c:pt>
                <c:pt idx="29">
                  <c:v>0.16286300000000001</c:v>
                </c:pt>
                <c:pt idx="30">
                  <c:v>0.150452</c:v>
                </c:pt>
                <c:pt idx="31">
                  <c:v>0.13982800000000001</c:v>
                </c:pt>
                <c:pt idx="32">
                  <c:v>0.13076599999999999</c:v>
                </c:pt>
                <c:pt idx="33">
                  <c:v>0.123055</c:v>
                </c:pt>
                <c:pt idx="34">
                  <c:v>0.116503</c:v>
                </c:pt>
                <c:pt idx="35">
                  <c:v>0.110943</c:v>
                </c:pt>
                <c:pt idx="36">
                  <c:v>0.106225</c:v>
                </c:pt>
                <c:pt idx="37">
                  <c:v>0.102225</c:v>
                </c:pt>
                <c:pt idx="38">
                  <c:v>9.8834699999999998E-2</c:v>
                </c:pt>
                <c:pt idx="39">
                  <c:v>9.5960599999999993E-2</c:v>
                </c:pt>
                <c:pt idx="40">
                  <c:v>9.3524899999999994E-2</c:v>
                </c:pt>
                <c:pt idx="41">
                  <c:v>9.1460700000000006E-2</c:v>
                </c:pt>
                <c:pt idx="42">
                  <c:v>8.9711399999999997E-2</c:v>
                </c:pt>
                <c:pt idx="43">
                  <c:v>8.8229100000000005E-2</c:v>
                </c:pt>
                <c:pt idx="44">
                  <c:v>8.6973099999999998E-2</c:v>
                </c:pt>
                <c:pt idx="45">
                  <c:v>8.5908700000000005E-2</c:v>
                </c:pt>
                <c:pt idx="46">
                  <c:v>8.5006799999999993E-2</c:v>
                </c:pt>
                <c:pt idx="47">
                  <c:v>8.4242499999999998E-2</c:v>
                </c:pt>
                <c:pt idx="48">
                  <c:v>8.35949E-2</c:v>
                </c:pt>
                <c:pt idx="49">
                  <c:v>8.3046200000000001E-2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8-452D-B0DC-7053C12E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932095"/>
        <c:axId val="1213933055"/>
      </c:scatterChart>
      <c:valAx>
        <c:axId val="12139320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600"/>
                  <a:t>Matric Suction (kPa)</a:t>
                </a:r>
              </a:p>
            </c:rich>
          </c:tx>
          <c:layout>
            <c:manualLayout>
              <c:xMode val="edge"/>
              <c:yMode val="edge"/>
              <c:x val="0.43212262103600685"/>
              <c:y val="0.94396168703629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213933055"/>
        <c:crossesAt val="0"/>
        <c:crossBetween val="midCat"/>
      </c:valAx>
      <c:valAx>
        <c:axId val="12139330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600"/>
                  <a:t>Water Content</a:t>
                </a:r>
              </a:p>
            </c:rich>
          </c:tx>
          <c:layout>
            <c:manualLayout>
              <c:xMode val="edge"/>
              <c:yMode val="edge"/>
              <c:x val="1.2698412698412698E-2"/>
              <c:y val="0.39382444794736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213932095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'SWCC AH'!$A$2:$A$51</c:f>
              <c:numCache>
                <c:formatCode>General</c:formatCode>
                <c:ptCount val="50"/>
                <c:pt idx="0">
                  <c:v>1E-3</c:v>
                </c:pt>
                <c:pt idx="1">
                  <c:v>1.3153500000000001E-3</c:v>
                </c:pt>
                <c:pt idx="2">
                  <c:v>1.73015E-3</c:v>
                </c:pt>
                <c:pt idx="3">
                  <c:v>2.27575E-3</c:v>
                </c:pt>
                <c:pt idx="4">
                  <c:v>2.9934100000000002E-3</c:v>
                </c:pt>
                <c:pt idx="5">
                  <c:v>3.9373799999999999E-3</c:v>
                </c:pt>
                <c:pt idx="6">
                  <c:v>5.1790300000000003E-3</c:v>
                </c:pt>
                <c:pt idx="7">
                  <c:v>6.8122399999999998E-3</c:v>
                </c:pt>
                <c:pt idx="8">
                  <c:v>8.9604799999999998E-3</c:v>
                </c:pt>
                <c:pt idx="9">
                  <c:v>1.17862E-2</c:v>
                </c:pt>
                <c:pt idx="10">
                  <c:v>1.55029E-2</c:v>
                </c:pt>
                <c:pt idx="11">
                  <c:v>2.0391800000000002E-2</c:v>
                </c:pt>
                <c:pt idx="12">
                  <c:v>2.68223E-2</c:v>
                </c:pt>
                <c:pt idx="13">
                  <c:v>3.5280800000000001E-2</c:v>
                </c:pt>
                <c:pt idx="14">
                  <c:v>4.6406599999999999E-2</c:v>
                </c:pt>
                <c:pt idx="15">
                  <c:v>6.1040900000000002E-2</c:v>
                </c:pt>
                <c:pt idx="16">
                  <c:v>8.0290200000000006E-2</c:v>
                </c:pt>
                <c:pt idx="17">
                  <c:v>0.10561</c:v>
                </c:pt>
                <c:pt idx="18">
                  <c:v>0.13891400000000001</c:v>
                </c:pt>
                <c:pt idx="19">
                  <c:v>0.18271999999999999</c:v>
                </c:pt>
                <c:pt idx="20">
                  <c:v>0.240341</c:v>
                </c:pt>
                <c:pt idx="21">
                  <c:v>0.316133</c:v>
                </c:pt>
                <c:pt idx="22">
                  <c:v>0.415825</c:v>
                </c:pt>
                <c:pt idx="23">
                  <c:v>0.546956</c:v>
                </c:pt>
                <c:pt idx="24">
                  <c:v>0.71943800000000002</c:v>
                </c:pt>
                <c:pt idx="25">
                  <c:v>0.94631299999999996</c:v>
                </c:pt>
                <c:pt idx="26">
                  <c:v>1.2447299999999999</c:v>
                </c:pt>
                <c:pt idx="27">
                  <c:v>1.6372599999999999</c:v>
                </c:pt>
                <c:pt idx="28">
                  <c:v>2.1535700000000002</c:v>
                </c:pt>
                <c:pt idx="29">
                  <c:v>2.8327</c:v>
                </c:pt>
                <c:pt idx="30">
                  <c:v>3.7259899999999999</c:v>
                </c:pt>
                <c:pt idx="31">
                  <c:v>4.9009799999999997</c:v>
                </c:pt>
                <c:pt idx="32">
                  <c:v>6.44651</c:v>
                </c:pt>
                <c:pt idx="33">
                  <c:v>8.4794199999999993</c:v>
                </c:pt>
                <c:pt idx="34">
                  <c:v>11.1534</c:v>
                </c:pt>
                <c:pt idx="35">
                  <c:v>14.6706</c:v>
                </c:pt>
                <c:pt idx="36">
                  <c:v>19.297000000000001</c:v>
                </c:pt>
                <c:pt idx="37">
                  <c:v>25.382300000000001</c:v>
                </c:pt>
                <c:pt idx="38">
                  <c:v>33.386699999999998</c:v>
                </c:pt>
                <c:pt idx="39">
                  <c:v>43.915199999999999</c:v>
                </c:pt>
                <c:pt idx="40">
                  <c:v>57.763800000000003</c:v>
                </c:pt>
                <c:pt idx="41">
                  <c:v>75.979699999999994</c:v>
                </c:pt>
                <c:pt idx="42">
                  <c:v>99.939899999999994</c:v>
                </c:pt>
                <c:pt idx="43">
                  <c:v>131.45599999999999</c:v>
                </c:pt>
                <c:pt idx="44">
                  <c:v>172.911</c:v>
                </c:pt>
                <c:pt idx="45">
                  <c:v>227.43799999999999</c:v>
                </c:pt>
                <c:pt idx="46">
                  <c:v>299.161</c:v>
                </c:pt>
                <c:pt idx="47">
                  <c:v>393.50099999999998</c:v>
                </c:pt>
                <c:pt idx="48">
                  <c:v>517.59100000000001</c:v>
                </c:pt>
                <c:pt idx="49">
                  <c:v>680.81399999999996</c:v>
                </c:pt>
              </c:numCache>
            </c:numRef>
          </c:xVal>
          <c:yVal>
            <c:numRef>
              <c:f>'SWCC AH'!$B$2:$B$51</c:f>
              <c:numCache>
                <c:formatCode>General</c:formatCode>
                <c:ptCount val="50"/>
                <c:pt idx="0">
                  <c:v>0.409995</c:v>
                </c:pt>
                <c:pt idx="1">
                  <c:v>0.40999099999999999</c:v>
                </c:pt>
                <c:pt idx="2">
                  <c:v>0.40998499999999999</c:v>
                </c:pt>
                <c:pt idx="3">
                  <c:v>0.40997600000000001</c:v>
                </c:pt>
                <c:pt idx="4">
                  <c:v>0.40995999999999999</c:v>
                </c:pt>
                <c:pt idx="5">
                  <c:v>0.40993400000000002</c:v>
                </c:pt>
                <c:pt idx="6">
                  <c:v>0.40989100000000001</c:v>
                </c:pt>
                <c:pt idx="7">
                  <c:v>0.40981899999999999</c:v>
                </c:pt>
                <c:pt idx="8">
                  <c:v>0.40970099999999998</c:v>
                </c:pt>
                <c:pt idx="9">
                  <c:v>0.40950599999999998</c:v>
                </c:pt>
                <c:pt idx="10">
                  <c:v>0.40918199999999999</c:v>
                </c:pt>
                <c:pt idx="11">
                  <c:v>0.40864899999999998</c:v>
                </c:pt>
                <c:pt idx="12">
                  <c:v>0.40777000000000002</c:v>
                </c:pt>
                <c:pt idx="13">
                  <c:v>0.406329</c:v>
                </c:pt>
                <c:pt idx="14">
                  <c:v>0.40398000000000001</c:v>
                </c:pt>
                <c:pt idx="15">
                  <c:v>0.40018399999999998</c:v>
                </c:pt>
                <c:pt idx="16">
                  <c:v>0.39414700000000003</c:v>
                </c:pt>
                <c:pt idx="17">
                  <c:v>0.384774</c:v>
                </c:pt>
                <c:pt idx="18">
                  <c:v>0.37073699999999998</c:v>
                </c:pt>
                <c:pt idx="19">
                  <c:v>0.35077000000000003</c:v>
                </c:pt>
                <c:pt idx="20">
                  <c:v>0.32425100000000001</c:v>
                </c:pt>
                <c:pt idx="21">
                  <c:v>0.29184100000000002</c:v>
                </c:pt>
                <c:pt idx="22">
                  <c:v>0.25564999999999999</c:v>
                </c:pt>
                <c:pt idx="23">
                  <c:v>0.218611</c:v>
                </c:pt>
                <c:pt idx="24">
                  <c:v>0.183448</c:v>
                </c:pt>
                <c:pt idx="25">
                  <c:v>0.15196699999999999</c:v>
                </c:pt>
                <c:pt idx="26">
                  <c:v>0.124943</c:v>
                </c:pt>
                <c:pt idx="27">
                  <c:v>0.1024</c:v>
                </c:pt>
                <c:pt idx="28">
                  <c:v>8.3938499999999999E-2</c:v>
                </c:pt>
                <c:pt idx="29">
                  <c:v>6.8997199999999995E-2</c:v>
                </c:pt>
                <c:pt idx="30">
                  <c:v>5.6992300000000003E-2</c:v>
                </c:pt>
                <c:pt idx="31">
                  <c:v>4.7389800000000003E-2</c:v>
                </c:pt>
                <c:pt idx="32">
                  <c:v>3.9730099999999997E-2</c:v>
                </c:pt>
                <c:pt idx="33">
                  <c:v>3.3630100000000003E-2</c:v>
                </c:pt>
                <c:pt idx="34">
                  <c:v>2.8777199999999999E-2</c:v>
                </c:pt>
                <c:pt idx="35">
                  <c:v>2.4918800000000001E-2</c:v>
                </c:pt>
                <c:pt idx="36">
                  <c:v>2.1852099999999999E-2</c:v>
                </c:pt>
                <c:pt idx="37">
                  <c:v>1.9415399999999999E-2</c:v>
                </c:pt>
                <c:pt idx="38">
                  <c:v>1.7479399999999999E-2</c:v>
                </c:pt>
                <c:pt idx="39">
                  <c:v>1.5941299999999999E-2</c:v>
                </c:pt>
                <c:pt idx="40">
                  <c:v>1.47195E-2</c:v>
                </c:pt>
                <c:pt idx="41">
                  <c:v>1.37489E-2</c:v>
                </c:pt>
                <c:pt idx="42">
                  <c:v>1.2977900000000001E-2</c:v>
                </c:pt>
                <c:pt idx="43">
                  <c:v>1.23655E-2</c:v>
                </c:pt>
                <c:pt idx="44">
                  <c:v>1.1879000000000001E-2</c:v>
                </c:pt>
                <c:pt idx="45">
                  <c:v>1.14926E-2</c:v>
                </c:pt>
                <c:pt idx="46">
                  <c:v>1.11856E-2</c:v>
                </c:pt>
                <c:pt idx="47">
                  <c:v>1.09418E-2</c:v>
                </c:pt>
                <c:pt idx="48">
                  <c:v>1.07481E-2</c:v>
                </c:pt>
                <c:pt idx="49">
                  <c:v>1.05942E-2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C-4696-87C7-07F0212E3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55935"/>
        <c:axId val="1474754495"/>
      </c:scatterChart>
      <c:valAx>
        <c:axId val="14747559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600" b="1"/>
                  <a:t>Matric Suction</a:t>
                </a:r>
                <a:r>
                  <a:rPr lang="en-US" sz="1600" b="1" baseline="0"/>
                  <a:t> (kPa)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474754495"/>
        <c:crossesAt val="0"/>
        <c:crossBetween val="midCat"/>
      </c:valAx>
      <c:valAx>
        <c:axId val="14747544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600" b="1"/>
                  <a:t>Water Content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474755935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629556</xdr:colOff>
      <xdr:row>10</xdr:row>
      <xdr:rowOff>79486</xdr:rowOff>
    </xdr:from>
    <xdr:to>
      <xdr:col>10</xdr:col>
      <xdr:colOff>682624</xdr:colOff>
      <xdr:row>36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8399A-1886-42BC-B12E-BB7BD4E08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10</xdr:row>
      <xdr:rowOff>9525</xdr:rowOff>
    </xdr:from>
    <xdr:to>
      <xdr:col>19</xdr:col>
      <xdr:colOff>1462768</xdr:colOff>
      <xdr:row>36</xdr:row>
      <xdr:rowOff>50689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14E9EE-6E11-4913-AE93-DAAD77ADB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53</xdr:col>
      <xdr:colOff>447675</xdr:colOff>
      <xdr:row>7</xdr:row>
      <xdr:rowOff>9525</xdr:rowOff>
    </xdr:from>
    <xdr:to>
      <xdr:col>63</xdr:col>
      <xdr:colOff>562842</xdr:colOff>
      <xdr:row>29</xdr:row>
      <xdr:rowOff>10110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C414FB-1FDD-AC2E-1E3E-AE5087BB9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75725" y="1343025"/>
          <a:ext cx="6211167" cy="4191585"/>
        </a:xfrm>
        <a:prstGeom prst="rect">
          <a:avLst/>
        </a:prstGeom>
      </xdr:spPr>
    </xdr:pic>
    <xdr:clientData/>
  </xdr:twoCellAnchor>
  <xdr:twoCellAnchor>
    <xdr:from>
      <xdr:col>61</xdr:col>
      <xdr:colOff>523876</xdr:colOff>
      <xdr:row>19</xdr:row>
      <xdr:rowOff>123825</xdr:rowOff>
    </xdr:from>
    <xdr:to>
      <xdr:col>62</xdr:col>
      <xdr:colOff>200026</xdr:colOff>
      <xdr:row>20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F070421-CD26-2AC8-3373-29DD3434186A}"/>
            </a:ext>
          </a:extLst>
        </xdr:cNvPr>
        <xdr:cNvSpPr txBox="1"/>
      </xdr:nvSpPr>
      <xdr:spPr>
        <a:xfrm>
          <a:off x="39328726" y="3743325"/>
          <a:ext cx="2857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54</xdr:col>
      <xdr:colOff>114301</xdr:colOff>
      <xdr:row>14</xdr:row>
      <xdr:rowOff>161925</xdr:rowOff>
    </xdr:from>
    <xdr:to>
      <xdr:col>54</xdr:col>
      <xdr:colOff>400051</xdr:colOff>
      <xdr:row>16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FC78FFE-7A12-FDF1-993D-ED5FEEA31662}"/>
            </a:ext>
          </a:extLst>
        </xdr:cNvPr>
        <xdr:cNvSpPr txBox="1"/>
      </xdr:nvSpPr>
      <xdr:spPr>
        <a:xfrm>
          <a:off x="34651951" y="2828925"/>
          <a:ext cx="2857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0</xdr:row>
      <xdr:rowOff>0</xdr:rowOff>
    </xdr:from>
    <xdr:to>
      <xdr:col>12</xdr:col>
      <xdr:colOff>543513</xdr:colOff>
      <xdr:row>6</xdr:row>
      <xdr:rowOff>57318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5C3507-5677-B073-02B3-0EC5C4538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9425" y="0"/>
          <a:ext cx="4210638" cy="1200318"/>
        </a:xfrm>
        <a:prstGeom prst="rect">
          <a:avLst/>
        </a:prstGeom>
      </xdr:spPr>
    </xdr:pic>
    <xdr:clientData/>
  </xdr:twoCellAnchor>
  <xdr:twoCellAnchor editAs="oneCell">
    <xdr:from>
      <xdr:col>15</xdr:col>
      <xdr:colOff>29293</xdr:colOff>
      <xdr:row>0</xdr:row>
      <xdr:rowOff>0</xdr:rowOff>
    </xdr:from>
    <xdr:to>
      <xdr:col>20</xdr:col>
      <xdr:colOff>600075</xdr:colOff>
      <xdr:row>15</xdr:row>
      <xdr:rowOff>17422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AC1CD5-3C08-2B38-B212-4EEFD80B7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45118" y="0"/>
          <a:ext cx="3618782" cy="2874922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6</xdr:row>
      <xdr:rowOff>57150</xdr:rowOff>
    </xdr:from>
    <xdr:to>
      <xdr:col>15</xdr:col>
      <xdr:colOff>38922</xdr:colOff>
      <xdr:row>33</xdr:row>
      <xdr:rowOff>115026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48DEA9-17A1-47CB-775C-C63C8D6CD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67475" y="1200150"/>
          <a:ext cx="5887272" cy="5201376"/>
        </a:xfrm>
        <a:prstGeom prst="rect">
          <a:avLst/>
        </a:prstGeom>
      </xdr:spPr>
    </xdr:pic>
    <xdr:clientData/>
  </xdr:twoCellAnchor>
  <xdr:twoCellAnchor>
    <xdr:from>
      <xdr:col>5</xdr:col>
      <xdr:colOff>304800</xdr:colOff>
      <xdr:row>10</xdr:row>
      <xdr:rowOff>171450</xdr:rowOff>
    </xdr:from>
    <xdr:to>
      <xdr:col>14</xdr:col>
      <xdr:colOff>600075</xdr:colOff>
      <xdr:row>12</xdr:row>
      <xdr:rowOff>47625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96E4ECB-33FB-82C6-A8EE-964BBCB2DD44}"/>
            </a:ext>
          </a:extLst>
        </xdr:cNvPr>
        <xdr:cNvSpPr/>
      </xdr:nvSpPr>
      <xdr:spPr>
        <a:xfrm>
          <a:off x="6534150" y="2076450"/>
          <a:ext cx="5781675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114301</xdr:colOff>
      <xdr:row>3</xdr:row>
      <xdr:rowOff>76200</xdr:rowOff>
    </xdr:from>
    <xdr:to>
      <xdr:col>20</xdr:col>
      <xdr:colOff>552451</xdr:colOff>
      <xdr:row>4</xdr:row>
      <xdr:rowOff>142875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AEC36E4-0AD2-CD67-BCD9-C895A86AAF4C}"/>
            </a:ext>
          </a:extLst>
        </xdr:cNvPr>
        <xdr:cNvSpPr/>
      </xdr:nvSpPr>
      <xdr:spPr>
        <a:xfrm>
          <a:off x="12430126" y="647700"/>
          <a:ext cx="3486150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4</xdr:row>
      <xdr:rowOff>152400</xdr:rowOff>
    </xdr:from>
    <xdr:to>
      <xdr:col>12</xdr:col>
      <xdr:colOff>542925</xdr:colOff>
      <xdr:row>6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12DE977-C8B9-9340-340A-34DC9A10C031}"/>
            </a:ext>
          </a:extLst>
        </xdr:cNvPr>
        <xdr:cNvSpPr/>
      </xdr:nvSpPr>
      <xdr:spPr>
        <a:xfrm>
          <a:off x="6829425" y="914400"/>
          <a:ext cx="4200525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38100</xdr:colOff>
      <xdr:row>15</xdr:row>
      <xdr:rowOff>180975</xdr:rowOff>
    </xdr:from>
    <xdr:to>
      <xdr:col>28</xdr:col>
      <xdr:colOff>286891</xdr:colOff>
      <xdr:row>27</xdr:row>
      <xdr:rowOff>19346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60EFAFD-DF08-C4B8-CE1A-9126EED40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53925" y="3038475"/>
          <a:ext cx="8173591" cy="2124371"/>
        </a:xfrm>
        <a:prstGeom prst="rect">
          <a:avLst/>
        </a:prstGeom>
      </xdr:spPr>
    </xdr:pic>
    <xdr:clientData/>
  </xdr:twoCellAnchor>
  <xdr:twoCellAnchor>
    <xdr:from>
      <xdr:col>15</xdr:col>
      <xdr:colOff>104775</xdr:colOff>
      <xdr:row>19</xdr:row>
      <xdr:rowOff>171451</xdr:rowOff>
    </xdr:from>
    <xdr:to>
      <xdr:col>24</xdr:col>
      <xdr:colOff>409575</xdr:colOff>
      <xdr:row>21</xdr:row>
      <xdr:rowOff>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F31BD27-1137-36A6-82A7-E1CBBA3EEBBF}"/>
            </a:ext>
          </a:extLst>
        </xdr:cNvPr>
        <xdr:cNvSpPr/>
      </xdr:nvSpPr>
      <xdr:spPr>
        <a:xfrm>
          <a:off x="12430125" y="3790951"/>
          <a:ext cx="5791200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47625</xdr:colOff>
      <xdr:row>27</xdr:row>
      <xdr:rowOff>38100</xdr:rowOff>
    </xdr:from>
    <xdr:to>
      <xdr:col>23</xdr:col>
      <xdr:colOff>315043</xdr:colOff>
      <xdr:row>57</xdr:row>
      <xdr:rowOff>124635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B08F8CF-FDAC-6980-0111-0E2180F5C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63450" y="5181600"/>
          <a:ext cx="5144218" cy="5801535"/>
        </a:xfrm>
        <a:prstGeom prst="rect">
          <a:avLst/>
        </a:prstGeom>
      </xdr:spPr>
    </xdr:pic>
    <xdr:clientData/>
  </xdr:twoCellAnchor>
  <xdr:twoCellAnchor>
    <xdr:from>
      <xdr:col>15</xdr:col>
      <xdr:colOff>85726</xdr:colOff>
      <xdr:row>49</xdr:row>
      <xdr:rowOff>133350</xdr:rowOff>
    </xdr:from>
    <xdr:to>
      <xdr:col>23</xdr:col>
      <xdr:colOff>295276</xdr:colOff>
      <xdr:row>51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FB58865-50ED-8B39-182C-17FF147FDB5E}"/>
            </a:ext>
          </a:extLst>
        </xdr:cNvPr>
        <xdr:cNvSpPr/>
      </xdr:nvSpPr>
      <xdr:spPr>
        <a:xfrm>
          <a:off x="12401551" y="9467850"/>
          <a:ext cx="5086350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1114425</xdr:colOff>
      <xdr:row>33</xdr:row>
      <xdr:rowOff>171450</xdr:rowOff>
    </xdr:from>
    <xdr:to>
      <xdr:col>15</xdr:col>
      <xdr:colOff>10837</xdr:colOff>
      <xdr:row>51</xdr:row>
      <xdr:rowOff>67139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035269C-1A2B-511F-7DC3-45C2C41AA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33700" y="6457950"/>
          <a:ext cx="9402487" cy="3324689"/>
        </a:xfrm>
        <a:prstGeom prst="rect">
          <a:avLst/>
        </a:prstGeom>
      </xdr:spPr>
    </xdr:pic>
    <xdr:clientData/>
  </xdr:twoCellAnchor>
  <xdr:twoCellAnchor>
    <xdr:from>
      <xdr:col>1</xdr:col>
      <xdr:colOff>1504950</xdr:colOff>
      <xdr:row>36</xdr:row>
      <xdr:rowOff>142875</xdr:rowOff>
    </xdr:from>
    <xdr:to>
      <xdr:col>15</xdr:col>
      <xdr:colOff>9525</xdr:colOff>
      <xdr:row>37</xdr:row>
      <xdr:rowOff>161925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3DF73AC-B3F3-8B69-C42E-886B84494787}"/>
            </a:ext>
          </a:extLst>
        </xdr:cNvPr>
        <xdr:cNvSpPr/>
      </xdr:nvSpPr>
      <xdr:spPr>
        <a:xfrm>
          <a:off x="3324225" y="7000875"/>
          <a:ext cx="9010650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248961</xdr:colOff>
      <xdr:row>30</xdr:row>
      <xdr:rowOff>77008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C70ABA-22A1-68F6-8ED6-D43C9DBD9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2961" cy="57920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419099</xdr:colOff>
      <xdr:row>0</xdr:row>
      <xdr:rowOff>171449</xdr:rowOff>
    </xdr:from>
    <xdr:to>
      <xdr:col>52</xdr:col>
      <xdr:colOff>200025</xdr:colOff>
      <xdr:row>34</xdr:row>
      <xdr:rowOff>428624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BEE25-89BE-95DD-FEE8-36B54BC08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409575</xdr:colOff>
      <xdr:row>35</xdr:row>
      <xdr:rowOff>647699</xdr:rowOff>
    </xdr:from>
    <xdr:to>
      <xdr:col>52</xdr:col>
      <xdr:colOff>209550</xdr:colOff>
      <xdr:row>65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6D6099-A6DC-4238-83B1-A67812CDF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304799</xdr:colOff>
      <xdr:row>35</xdr:row>
      <xdr:rowOff>9524</xdr:rowOff>
    </xdr:from>
    <xdr:to>
      <xdr:col>32</xdr:col>
      <xdr:colOff>123825</xdr:colOff>
      <xdr:row>63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9EEFD-AB83-FEFA-3AC9-D7C70FCC1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323850</xdr:colOff>
      <xdr:row>35</xdr:row>
      <xdr:rowOff>9525</xdr:rowOff>
    </xdr:from>
    <xdr:to>
      <xdr:col>36</xdr:col>
      <xdr:colOff>171450</xdr:colOff>
      <xdr:row>59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043293-D575-4564-8C10-BA23CC727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35</xdr:row>
      <xdr:rowOff>4762</xdr:rowOff>
    </xdr:from>
    <xdr:to>
      <xdr:col>21</xdr:col>
      <xdr:colOff>28574</xdr:colOff>
      <xdr:row>68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1103B-3A77-A847-CA50-BE65699C9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566736</xdr:colOff>
      <xdr:row>14</xdr:row>
      <xdr:rowOff>104774</xdr:rowOff>
    </xdr:from>
    <xdr:to>
      <xdr:col>17</xdr:col>
      <xdr:colOff>419099</xdr:colOff>
      <xdr:row>41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AAE27-87E5-B773-ED55-C61D803E2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0</xdr:row>
      <xdr:rowOff>171450</xdr:rowOff>
    </xdr:from>
    <xdr:to>
      <xdr:col>21</xdr:col>
      <xdr:colOff>561975</xdr:colOff>
      <xdr:row>19</xdr:row>
      <xdr:rowOff>157515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1B962-18F5-41CC-800D-BB293366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171450"/>
          <a:ext cx="7772400" cy="3424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A525-5843-4F0B-9493-688E1DE12D03}">
  <dimension ref="A1:Y14"/>
  <sheetViews>
    <sheetView tabSelected="1" topLeftCell="A8" zoomScale="120" zoomScaleNormal="120" workbookViewId="0">
      <selection activeCell="D45" sqref="D45"/>
    </sheetView>
  </sheetViews>
  <sheetFormatPr defaultRowHeight="15" x14ac:dyDescent="0.25"/>
  <cols>
    <col min="4" max="4" width="18.7109375" customWidth="1"/>
    <col min="5" max="5" width="19" customWidth="1"/>
    <col min="6" max="6" width="19.140625" customWidth="1"/>
    <col min="7" max="7" width="17.85546875" customWidth="1"/>
    <col min="10" max="10" width="19.85546875" customWidth="1"/>
    <col min="11" max="11" width="12.5703125" customWidth="1"/>
    <col min="12" max="12" width="17.28515625" customWidth="1"/>
    <col min="13" max="13" width="16" customWidth="1"/>
    <col min="16" max="16" width="19.28515625" customWidth="1"/>
    <col min="17" max="17" width="12.5703125" customWidth="1"/>
    <col min="18" max="18" width="39.5703125" bestFit="1" customWidth="1"/>
    <col min="19" max="19" width="16" customWidth="1"/>
    <col min="20" max="20" width="21.7109375" customWidth="1"/>
    <col min="21" max="21" width="25.42578125" customWidth="1"/>
    <col min="22" max="22" width="35.140625" customWidth="1"/>
    <col min="23" max="23" width="34.140625" bestFit="1" customWidth="1"/>
    <col min="24" max="24" width="15.5703125" customWidth="1"/>
    <col min="25" max="25" width="14.85546875" customWidth="1"/>
  </cols>
  <sheetData>
    <row r="1" spans="1:25" x14ac:dyDescent="0.25">
      <c r="A1" s="35"/>
      <c r="E1" s="75" t="s">
        <v>102</v>
      </c>
      <c r="F1" s="76"/>
      <c r="G1" s="77"/>
      <c r="K1" s="75" t="s">
        <v>103</v>
      </c>
      <c r="L1" s="76"/>
      <c r="M1" s="77"/>
      <c r="Q1" s="78"/>
      <c r="R1" s="78"/>
      <c r="S1" s="78"/>
      <c r="W1" s="78"/>
      <c r="X1" s="78"/>
      <c r="Y1" s="78"/>
    </row>
    <row r="2" spans="1:25" ht="42.75" customHeight="1" x14ac:dyDescent="0.25">
      <c r="D2" s="51"/>
      <c r="E2" s="52" t="s">
        <v>104</v>
      </c>
      <c r="F2" s="52" t="s">
        <v>105</v>
      </c>
      <c r="G2" s="52" t="s">
        <v>106</v>
      </c>
      <c r="H2" s="53" t="s">
        <v>107</v>
      </c>
      <c r="J2" s="51"/>
      <c r="K2" s="52" t="s">
        <v>104</v>
      </c>
      <c r="L2" s="52" t="s">
        <v>108</v>
      </c>
      <c r="M2" s="52" t="s">
        <v>106</v>
      </c>
      <c r="P2" s="54"/>
      <c r="Q2" s="55"/>
      <c r="R2" s="79" t="s">
        <v>109</v>
      </c>
      <c r="S2" s="79"/>
      <c r="T2" s="79" t="s">
        <v>110</v>
      </c>
      <c r="U2" s="79"/>
      <c r="V2" s="55" t="s">
        <v>111</v>
      </c>
      <c r="W2" s="55" t="s">
        <v>112</v>
      </c>
      <c r="X2" s="55"/>
      <c r="Y2" s="55"/>
    </row>
    <row r="3" spans="1:25" x14ac:dyDescent="0.25">
      <c r="D3" s="56" t="s">
        <v>113</v>
      </c>
      <c r="E3" s="57">
        <v>1.601</v>
      </c>
      <c r="F3" s="57">
        <v>1.58</v>
      </c>
      <c r="G3" s="57">
        <v>1.49</v>
      </c>
      <c r="H3" s="58">
        <v>0.1</v>
      </c>
      <c r="J3" s="56" t="s">
        <v>113</v>
      </c>
      <c r="K3" s="57">
        <v>1.601</v>
      </c>
      <c r="L3" s="57">
        <v>1.579</v>
      </c>
      <c r="M3" s="57">
        <v>1.45</v>
      </c>
      <c r="N3" s="59">
        <f>L3-M3</f>
        <v>0.129</v>
      </c>
      <c r="P3" s="60"/>
      <c r="Q3" s="61" t="s">
        <v>114</v>
      </c>
      <c r="R3" s="62" t="s">
        <v>115</v>
      </c>
      <c r="S3" s="62" t="s">
        <v>116</v>
      </c>
      <c r="T3" t="s">
        <v>115</v>
      </c>
      <c r="U3" s="62" t="s">
        <v>116</v>
      </c>
      <c r="V3" s="60"/>
      <c r="W3" s="63"/>
      <c r="X3" s="63"/>
      <c r="Y3" s="63"/>
    </row>
    <row r="4" spans="1:25" x14ac:dyDescent="0.25">
      <c r="C4">
        <v>1.4770000000000001</v>
      </c>
      <c r="D4" s="56" t="s">
        <v>117</v>
      </c>
      <c r="E4" s="64">
        <v>1.4770000000000001</v>
      </c>
      <c r="F4" s="57">
        <v>1.4510000000000001</v>
      </c>
      <c r="G4" s="57">
        <v>1.46</v>
      </c>
      <c r="H4" s="58">
        <v>0.1</v>
      </c>
      <c r="J4" s="56" t="s">
        <v>117</v>
      </c>
      <c r="K4" s="57">
        <v>0.99199999999999999</v>
      </c>
      <c r="L4" s="57">
        <v>0.99399999999999999</v>
      </c>
      <c r="M4" s="57">
        <v>0.97</v>
      </c>
      <c r="N4" s="59">
        <f t="shared" ref="N4:N6" si="0">L4-M4</f>
        <v>2.4000000000000021E-2</v>
      </c>
      <c r="P4" s="60"/>
      <c r="Q4" s="61" t="s">
        <v>113</v>
      </c>
      <c r="R4" s="62">
        <f>ABS(E3-F3)</f>
        <v>2.0999999999999908E-2</v>
      </c>
      <c r="S4" s="62">
        <f>ABS(K3-L3)</f>
        <v>2.200000000000002E-2</v>
      </c>
      <c r="T4" s="59">
        <f>ABS(F3-G3)</f>
        <v>9.000000000000008E-2</v>
      </c>
      <c r="U4" s="59">
        <f>ABS(L3-M3)</f>
        <v>0.129</v>
      </c>
      <c r="V4" s="65">
        <f>F3-L3</f>
        <v>1.0000000000001119E-3</v>
      </c>
      <c r="W4" s="62">
        <f>G3-M3</f>
        <v>4.0000000000000036E-2</v>
      </c>
      <c r="X4" s="63"/>
      <c r="Y4" s="63"/>
    </row>
    <row r="5" spans="1:25" x14ac:dyDescent="0.25">
      <c r="D5" s="66" t="s">
        <v>118</v>
      </c>
      <c r="E5" s="67">
        <v>1.643</v>
      </c>
      <c r="F5" s="67">
        <v>1.6180000000000001</v>
      </c>
      <c r="G5" s="67">
        <v>1.21</v>
      </c>
      <c r="H5" s="68">
        <v>0.1</v>
      </c>
      <c r="I5" s="69"/>
      <c r="J5" s="66" t="s">
        <v>118</v>
      </c>
      <c r="K5" s="67">
        <v>1.51</v>
      </c>
      <c r="L5" s="67">
        <v>1.5489999999999999</v>
      </c>
      <c r="M5" s="67">
        <v>1.05</v>
      </c>
      <c r="N5" s="59">
        <f t="shared" si="0"/>
        <v>0.49899999999999989</v>
      </c>
      <c r="P5" s="70"/>
      <c r="Q5" s="61" t="s">
        <v>117</v>
      </c>
      <c r="R5" s="62">
        <f t="shared" ref="R5:R7" si="1">ABS(E4-F4)</f>
        <v>2.6000000000000023E-2</v>
      </c>
      <c r="S5" s="62">
        <f t="shared" ref="S5:S7" si="2">ABS(K4-L4)</f>
        <v>2.0000000000000018E-3</v>
      </c>
      <c r="T5" s="59">
        <f t="shared" ref="T5:T7" si="3">ABS(F4-G4)</f>
        <v>8.999999999999897E-3</v>
      </c>
      <c r="U5" s="59">
        <f>ABS(L4-M4)</f>
        <v>2.4000000000000021E-2</v>
      </c>
      <c r="V5" s="65">
        <f t="shared" ref="V5:W7" si="4">F4-L4</f>
        <v>0.45700000000000007</v>
      </c>
      <c r="W5" s="62">
        <f>G4-M4</f>
        <v>0.49</v>
      </c>
      <c r="X5" s="63"/>
      <c r="Y5" s="63"/>
    </row>
    <row r="6" spans="1:25" x14ac:dyDescent="0.25">
      <c r="D6" s="30" t="s">
        <v>119</v>
      </c>
      <c r="E6" s="71">
        <v>1.98</v>
      </c>
      <c r="F6" s="71">
        <v>1.996</v>
      </c>
      <c r="G6" s="71">
        <v>1.85</v>
      </c>
      <c r="H6" s="72">
        <v>0.1</v>
      </c>
      <c r="J6" s="30" t="s">
        <v>119</v>
      </c>
      <c r="K6" s="73">
        <v>1.768</v>
      </c>
      <c r="L6" s="73">
        <v>1.865</v>
      </c>
      <c r="M6" s="71">
        <v>1.41</v>
      </c>
      <c r="N6" s="59">
        <f t="shared" si="0"/>
        <v>0.45500000000000007</v>
      </c>
      <c r="Q6" s="61" t="s">
        <v>118</v>
      </c>
      <c r="R6" s="62">
        <f t="shared" si="1"/>
        <v>2.4999999999999911E-2</v>
      </c>
      <c r="S6" s="62">
        <f t="shared" si="2"/>
        <v>3.8999999999999924E-2</v>
      </c>
      <c r="T6" s="59">
        <f t="shared" si="3"/>
        <v>0.40800000000000014</v>
      </c>
      <c r="U6" s="59">
        <f>ABS(L5-M5)</f>
        <v>0.49899999999999989</v>
      </c>
      <c r="V6" s="65">
        <f t="shared" si="4"/>
        <v>6.9000000000000172E-2</v>
      </c>
      <c r="W6" s="62">
        <f>G5-M5</f>
        <v>0.15999999999999992</v>
      </c>
    </row>
    <row r="7" spans="1:25" x14ac:dyDescent="0.25">
      <c r="Q7" s="61" t="s">
        <v>119</v>
      </c>
      <c r="R7" s="62">
        <f t="shared" si="1"/>
        <v>1.6000000000000014E-2</v>
      </c>
      <c r="S7" s="62">
        <f t="shared" si="2"/>
        <v>9.6999999999999975E-2</v>
      </c>
      <c r="T7" s="59">
        <f t="shared" si="3"/>
        <v>0.14599999999999991</v>
      </c>
      <c r="U7" s="59">
        <f t="shared" ref="U7" si="5">ABS(L6-M6)</f>
        <v>0.45500000000000007</v>
      </c>
      <c r="V7" s="65">
        <f t="shared" si="4"/>
        <v>0.13100000000000001</v>
      </c>
      <c r="W7" s="62">
        <f t="shared" si="4"/>
        <v>0.44000000000000017</v>
      </c>
    </row>
    <row r="9" spans="1:25" x14ac:dyDescent="0.25">
      <c r="B9">
        <v>3</v>
      </c>
      <c r="L9">
        <v>4</v>
      </c>
    </row>
    <row r="14" spans="1:25" s="74" customFormat="1" ht="54.75" customHeight="1" x14ac:dyDescent="0.25"/>
  </sheetData>
  <mergeCells count="6">
    <mergeCell ref="E1:G1"/>
    <mergeCell ref="K1:M1"/>
    <mergeCell ref="Q1:S1"/>
    <mergeCell ref="W1:Y1"/>
    <mergeCell ref="R2:S2"/>
    <mergeCell ref="T2:U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FA41-64A9-4158-A333-68DBBA9D12ED}">
  <dimension ref="A1:B51"/>
  <sheetViews>
    <sheetView topLeftCell="A7" workbookViewId="0">
      <selection activeCell="K48" sqref="K48"/>
    </sheetView>
  </sheetViews>
  <sheetFormatPr defaultRowHeight="15" x14ac:dyDescent="0.25"/>
  <cols>
    <col min="1" max="1" width="18.5703125" bestFit="1" customWidth="1"/>
    <col min="2" max="2" width="13.28515625" bestFit="1" customWidth="1"/>
  </cols>
  <sheetData>
    <row r="1" spans="1:2" x14ac:dyDescent="0.25">
      <c r="A1" t="s">
        <v>87</v>
      </c>
      <c r="B1" t="s">
        <v>88</v>
      </c>
    </row>
    <row r="2" spans="1:2" x14ac:dyDescent="0.25">
      <c r="A2">
        <v>1E-3</v>
      </c>
      <c r="B2">
        <v>0.409995</v>
      </c>
    </row>
    <row r="3" spans="1:2" x14ac:dyDescent="0.25">
      <c r="A3">
        <v>1.3153500000000001E-3</v>
      </c>
      <c r="B3">
        <v>0.40999099999999999</v>
      </c>
    </row>
    <row r="4" spans="1:2" x14ac:dyDescent="0.25">
      <c r="A4">
        <v>1.73015E-3</v>
      </c>
      <c r="B4">
        <v>0.40998499999999999</v>
      </c>
    </row>
    <row r="5" spans="1:2" x14ac:dyDescent="0.25">
      <c r="A5">
        <v>2.27575E-3</v>
      </c>
      <c r="B5">
        <v>0.40997600000000001</v>
      </c>
    </row>
    <row r="6" spans="1:2" x14ac:dyDescent="0.25">
      <c r="A6">
        <v>2.9934100000000002E-3</v>
      </c>
      <c r="B6">
        <v>0.40995999999999999</v>
      </c>
    </row>
    <row r="7" spans="1:2" x14ac:dyDescent="0.25">
      <c r="A7">
        <v>3.9373799999999999E-3</v>
      </c>
      <c r="B7">
        <v>0.40993400000000002</v>
      </c>
    </row>
    <row r="8" spans="1:2" x14ac:dyDescent="0.25">
      <c r="A8">
        <v>5.1790300000000003E-3</v>
      </c>
      <c r="B8">
        <v>0.40989100000000001</v>
      </c>
    </row>
    <row r="9" spans="1:2" x14ac:dyDescent="0.25">
      <c r="A9">
        <v>6.8122399999999998E-3</v>
      </c>
      <c r="B9">
        <v>0.40981899999999999</v>
      </c>
    </row>
    <row r="10" spans="1:2" x14ac:dyDescent="0.25">
      <c r="A10">
        <v>8.9604799999999998E-3</v>
      </c>
      <c r="B10">
        <v>0.40970099999999998</v>
      </c>
    </row>
    <row r="11" spans="1:2" x14ac:dyDescent="0.25">
      <c r="A11">
        <v>1.17862E-2</v>
      </c>
      <c r="B11">
        <v>0.40950599999999998</v>
      </c>
    </row>
    <row r="12" spans="1:2" x14ac:dyDescent="0.25">
      <c r="A12">
        <v>1.55029E-2</v>
      </c>
      <c r="B12">
        <v>0.40918199999999999</v>
      </c>
    </row>
    <row r="13" spans="1:2" x14ac:dyDescent="0.25">
      <c r="A13">
        <v>2.0391800000000002E-2</v>
      </c>
      <c r="B13">
        <v>0.40864899999999998</v>
      </c>
    </row>
    <row r="14" spans="1:2" x14ac:dyDescent="0.25">
      <c r="A14">
        <v>2.68223E-2</v>
      </c>
      <c r="B14">
        <v>0.40777000000000002</v>
      </c>
    </row>
    <row r="15" spans="1:2" x14ac:dyDescent="0.25">
      <c r="A15">
        <v>3.5280800000000001E-2</v>
      </c>
      <c r="B15">
        <v>0.406329</v>
      </c>
    </row>
    <row r="16" spans="1:2" x14ac:dyDescent="0.25">
      <c r="A16">
        <v>4.6406599999999999E-2</v>
      </c>
      <c r="B16">
        <v>0.40398000000000001</v>
      </c>
    </row>
    <row r="17" spans="1:2" x14ac:dyDescent="0.25">
      <c r="A17">
        <v>6.1040900000000002E-2</v>
      </c>
      <c r="B17">
        <v>0.40018399999999998</v>
      </c>
    </row>
    <row r="18" spans="1:2" x14ac:dyDescent="0.25">
      <c r="A18">
        <v>8.0290200000000006E-2</v>
      </c>
      <c r="B18">
        <v>0.39414700000000003</v>
      </c>
    </row>
    <row r="19" spans="1:2" x14ac:dyDescent="0.25">
      <c r="A19">
        <v>0.10561</v>
      </c>
      <c r="B19">
        <v>0.384774</v>
      </c>
    </row>
    <row r="20" spans="1:2" x14ac:dyDescent="0.25">
      <c r="A20">
        <v>0.13891400000000001</v>
      </c>
      <c r="B20">
        <v>0.37073699999999998</v>
      </c>
    </row>
    <row r="21" spans="1:2" x14ac:dyDescent="0.25">
      <c r="A21">
        <v>0.18271999999999999</v>
      </c>
      <c r="B21">
        <v>0.35077000000000003</v>
      </c>
    </row>
    <row r="22" spans="1:2" x14ac:dyDescent="0.25">
      <c r="A22">
        <v>0.240341</v>
      </c>
      <c r="B22">
        <v>0.32425100000000001</v>
      </c>
    </row>
    <row r="23" spans="1:2" x14ac:dyDescent="0.25">
      <c r="A23">
        <v>0.316133</v>
      </c>
      <c r="B23">
        <v>0.29184100000000002</v>
      </c>
    </row>
    <row r="24" spans="1:2" x14ac:dyDescent="0.25">
      <c r="A24">
        <v>0.415825</v>
      </c>
      <c r="B24">
        <v>0.25564999999999999</v>
      </c>
    </row>
    <row r="25" spans="1:2" x14ac:dyDescent="0.25">
      <c r="A25">
        <v>0.546956</v>
      </c>
      <c r="B25">
        <v>0.218611</v>
      </c>
    </row>
    <row r="26" spans="1:2" x14ac:dyDescent="0.25">
      <c r="A26">
        <v>0.71943800000000002</v>
      </c>
      <c r="B26">
        <v>0.183448</v>
      </c>
    </row>
    <row r="27" spans="1:2" x14ac:dyDescent="0.25">
      <c r="A27">
        <v>0.94631299999999996</v>
      </c>
      <c r="B27">
        <v>0.15196699999999999</v>
      </c>
    </row>
    <row r="28" spans="1:2" x14ac:dyDescent="0.25">
      <c r="A28">
        <v>1.2447299999999999</v>
      </c>
      <c r="B28">
        <v>0.124943</v>
      </c>
    </row>
    <row r="29" spans="1:2" x14ac:dyDescent="0.25">
      <c r="A29">
        <v>1.6372599999999999</v>
      </c>
      <c r="B29">
        <v>0.1024</v>
      </c>
    </row>
    <row r="30" spans="1:2" x14ac:dyDescent="0.25">
      <c r="A30">
        <v>2.1535700000000002</v>
      </c>
      <c r="B30">
        <v>8.3938499999999999E-2</v>
      </c>
    </row>
    <row r="31" spans="1:2" x14ac:dyDescent="0.25">
      <c r="A31">
        <v>2.8327</v>
      </c>
      <c r="B31">
        <v>6.8997199999999995E-2</v>
      </c>
    </row>
    <row r="32" spans="1:2" x14ac:dyDescent="0.25">
      <c r="A32">
        <v>3.7259899999999999</v>
      </c>
      <c r="B32">
        <v>5.6992300000000003E-2</v>
      </c>
    </row>
    <row r="33" spans="1:2" x14ac:dyDescent="0.25">
      <c r="A33">
        <v>4.9009799999999997</v>
      </c>
      <c r="B33">
        <v>4.7389800000000003E-2</v>
      </c>
    </row>
    <row r="34" spans="1:2" x14ac:dyDescent="0.25">
      <c r="A34">
        <v>6.44651</v>
      </c>
      <c r="B34">
        <v>3.9730099999999997E-2</v>
      </c>
    </row>
    <row r="35" spans="1:2" x14ac:dyDescent="0.25">
      <c r="A35">
        <v>8.4794199999999993</v>
      </c>
      <c r="B35">
        <v>3.3630100000000003E-2</v>
      </c>
    </row>
    <row r="36" spans="1:2" x14ac:dyDescent="0.25">
      <c r="A36">
        <v>11.1534</v>
      </c>
      <c r="B36">
        <v>2.8777199999999999E-2</v>
      </c>
    </row>
    <row r="37" spans="1:2" x14ac:dyDescent="0.25">
      <c r="A37">
        <v>14.6706</v>
      </c>
      <c r="B37">
        <v>2.4918800000000001E-2</v>
      </c>
    </row>
    <row r="38" spans="1:2" x14ac:dyDescent="0.25">
      <c r="A38">
        <v>19.297000000000001</v>
      </c>
      <c r="B38">
        <v>2.1852099999999999E-2</v>
      </c>
    </row>
    <row r="39" spans="1:2" x14ac:dyDescent="0.25">
      <c r="A39">
        <v>25.382300000000001</v>
      </c>
      <c r="B39">
        <v>1.9415399999999999E-2</v>
      </c>
    </row>
    <row r="40" spans="1:2" x14ac:dyDescent="0.25">
      <c r="A40">
        <v>33.386699999999998</v>
      </c>
      <c r="B40">
        <v>1.7479399999999999E-2</v>
      </c>
    </row>
    <row r="41" spans="1:2" x14ac:dyDescent="0.25">
      <c r="A41">
        <v>43.915199999999999</v>
      </c>
      <c r="B41">
        <v>1.5941299999999999E-2</v>
      </c>
    </row>
    <row r="42" spans="1:2" x14ac:dyDescent="0.25">
      <c r="A42">
        <v>57.763800000000003</v>
      </c>
      <c r="B42">
        <v>1.47195E-2</v>
      </c>
    </row>
    <row r="43" spans="1:2" x14ac:dyDescent="0.25">
      <c r="A43">
        <v>75.979699999999994</v>
      </c>
      <c r="B43">
        <v>1.37489E-2</v>
      </c>
    </row>
    <row r="44" spans="1:2" x14ac:dyDescent="0.25">
      <c r="A44">
        <v>99.939899999999994</v>
      </c>
      <c r="B44">
        <v>1.2977900000000001E-2</v>
      </c>
    </row>
    <row r="45" spans="1:2" x14ac:dyDescent="0.25">
      <c r="A45">
        <v>131.45599999999999</v>
      </c>
      <c r="B45">
        <v>1.23655E-2</v>
      </c>
    </row>
    <row r="46" spans="1:2" x14ac:dyDescent="0.25">
      <c r="A46">
        <v>172.911</v>
      </c>
      <c r="B46">
        <v>1.1879000000000001E-2</v>
      </c>
    </row>
    <row r="47" spans="1:2" x14ac:dyDescent="0.25">
      <c r="A47">
        <v>227.43799999999999</v>
      </c>
      <c r="B47">
        <v>1.14926E-2</v>
      </c>
    </row>
    <row r="48" spans="1:2" x14ac:dyDescent="0.25">
      <c r="A48">
        <v>299.161</v>
      </c>
      <c r="B48">
        <v>1.11856E-2</v>
      </c>
    </row>
    <row r="49" spans="1:2" x14ac:dyDescent="0.25">
      <c r="A49">
        <v>393.50099999999998</v>
      </c>
      <c r="B49">
        <v>1.09418E-2</v>
      </c>
    </row>
    <row r="50" spans="1:2" x14ac:dyDescent="0.25">
      <c r="A50">
        <v>517.59100000000001</v>
      </c>
      <c r="B50">
        <v>1.07481E-2</v>
      </c>
    </row>
    <row r="51" spans="1:2" x14ac:dyDescent="0.25">
      <c r="A51">
        <v>680.81399999999996</v>
      </c>
      <c r="B51">
        <v>1.05942E-2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0433-4251-4E91-8FC9-41E59AC79933}">
  <dimension ref="A1:H25"/>
  <sheetViews>
    <sheetView workbookViewId="0">
      <selection activeCell="H12" sqref="H1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4" width="11.85546875" bestFit="1" customWidth="1"/>
    <col min="7" max="7" width="16.28515625" bestFit="1" customWidth="1"/>
    <col min="8" max="8" width="58.140625" bestFit="1" customWidth="1"/>
  </cols>
  <sheetData>
    <row r="1" spans="1:8" x14ac:dyDescent="0.25">
      <c r="A1" s="80" t="s">
        <v>89</v>
      </c>
      <c r="B1" s="80"/>
      <c r="C1" s="80"/>
      <c r="D1" s="80"/>
      <c r="E1" s="80"/>
    </row>
    <row r="2" spans="1:8" x14ac:dyDescent="0.25">
      <c r="B2" t="s">
        <v>11</v>
      </c>
      <c r="C2" t="s">
        <v>12</v>
      </c>
      <c r="D2" t="s">
        <v>1</v>
      </c>
      <c r="G2" t="s">
        <v>93</v>
      </c>
      <c r="H2" t="s">
        <v>94</v>
      </c>
    </row>
    <row r="3" spans="1:8" x14ac:dyDescent="0.25">
      <c r="A3" t="s">
        <v>7</v>
      </c>
      <c r="B3">
        <v>25</v>
      </c>
      <c r="C3">
        <v>250</v>
      </c>
      <c r="D3">
        <f t="shared" ref="D3:D8" si="0">AVERAGE(B3:C3)</f>
        <v>137.5</v>
      </c>
      <c r="E3" t="s">
        <v>8</v>
      </c>
      <c r="G3" t="s">
        <v>95</v>
      </c>
      <c r="H3" t="s">
        <v>96</v>
      </c>
    </row>
    <row r="4" spans="1:8" x14ac:dyDescent="0.25">
      <c r="A4" t="s">
        <v>9</v>
      </c>
      <c r="B4">
        <v>0.2</v>
      </c>
      <c r="C4">
        <v>0.3</v>
      </c>
      <c r="D4">
        <f t="shared" si="0"/>
        <v>0.25</v>
      </c>
      <c r="G4" t="s">
        <v>97</v>
      </c>
      <c r="H4" t="s">
        <v>98</v>
      </c>
    </row>
    <row r="5" spans="1:8" x14ac:dyDescent="0.25">
      <c r="A5" t="s">
        <v>10</v>
      </c>
      <c r="B5">
        <v>0.2</v>
      </c>
      <c r="C5">
        <v>0.64</v>
      </c>
      <c r="D5">
        <f t="shared" si="0"/>
        <v>0.42000000000000004</v>
      </c>
    </row>
    <row r="6" spans="1:8" x14ac:dyDescent="0.25">
      <c r="A6" t="s">
        <v>16</v>
      </c>
      <c r="B6">
        <v>15</v>
      </c>
      <c r="C6">
        <v>15</v>
      </c>
      <c r="D6">
        <f t="shared" si="0"/>
        <v>15</v>
      </c>
      <c r="E6" t="s">
        <v>13</v>
      </c>
    </row>
    <row r="7" spans="1:8" x14ac:dyDescent="0.25">
      <c r="A7" t="s">
        <v>14</v>
      </c>
      <c r="B7">
        <v>10</v>
      </c>
      <c r="C7">
        <v>25</v>
      </c>
      <c r="D7">
        <f t="shared" si="0"/>
        <v>17.5</v>
      </c>
      <c r="E7" t="s">
        <v>15</v>
      </c>
    </row>
    <row r="8" spans="1:8" x14ac:dyDescent="0.25">
      <c r="A8" t="s">
        <v>17</v>
      </c>
      <c r="B8">
        <v>30</v>
      </c>
      <c r="C8">
        <v>35</v>
      </c>
      <c r="D8">
        <f t="shared" si="0"/>
        <v>32.5</v>
      </c>
      <c r="E8" t="s">
        <v>13</v>
      </c>
    </row>
    <row r="9" spans="1:8" x14ac:dyDescent="0.25">
      <c r="A9" t="s">
        <v>18</v>
      </c>
      <c r="B9">
        <f>B5/(-B5+1)</f>
        <v>0.25</v>
      </c>
      <c r="C9">
        <f t="shared" ref="C9:D9" si="1">C5/(-C5+1)</f>
        <v>1.7777777777777779</v>
      </c>
      <c r="D9">
        <f t="shared" si="1"/>
        <v>0.72413793103448287</v>
      </c>
    </row>
    <row r="10" spans="1:8" x14ac:dyDescent="0.25">
      <c r="A10" t="s">
        <v>19</v>
      </c>
      <c r="B10">
        <v>2.5299999999999999E-6</v>
      </c>
      <c r="C10">
        <f t="shared" ref="C10:D10" si="2">C3/(3*(1-2*C4))</f>
        <v>208.33333333333331</v>
      </c>
      <c r="D10">
        <f t="shared" si="2"/>
        <v>91.666666666666671</v>
      </c>
    </row>
    <row r="11" spans="1:8" x14ac:dyDescent="0.25">
      <c r="A11" t="s">
        <v>90</v>
      </c>
      <c r="D11">
        <v>1500</v>
      </c>
      <c r="E11" t="s">
        <v>91</v>
      </c>
    </row>
    <row r="15" spans="1:8" x14ac:dyDescent="0.25">
      <c r="A15" s="80" t="s">
        <v>92</v>
      </c>
      <c r="B15" s="80"/>
      <c r="C15" s="80"/>
      <c r="D15" s="80"/>
      <c r="E15" s="80"/>
    </row>
    <row r="16" spans="1:8" x14ac:dyDescent="0.25">
      <c r="B16" t="s">
        <v>11</v>
      </c>
      <c r="C16" t="s">
        <v>12</v>
      </c>
      <c r="D16" t="s">
        <v>1</v>
      </c>
    </row>
    <row r="17" spans="1:8" x14ac:dyDescent="0.25">
      <c r="A17" t="s">
        <v>7</v>
      </c>
      <c r="B17">
        <v>80</v>
      </c>
      <c r="C17">
        <v>160</v>
      </c>
      <c r="D17">
        <f t="shared" ref="D17:D22" si="3">AVERAGE(B17:C17)</f>
        <v>120</v>
      </c>
      <c r="E17" t="s">
        <v>8</v>
      </c>
      <c r="G17" t="s">
        <v>93</v>
      </c>
      <c r="H17" t="s">
        <v>99</v>
      </c>
    </row>
    <row r="18" spans="1:8" x14ac:dyDescent="0.25">
      <c r="A18" t="s">
        <v>9</v>
      </c>
      <c r="B18">
        <v>0.1</v>
      </c>
      <c r="C18">
        <v>0.5</v>
      </c>
      <c r="D18">
        <f t="shared" si="3"/>
        <v>0.3</v>
      </c>
      <c r="G18" t="s">
        <v>95</v>
      </c>
      <c r="H18" t="s">
        <v>100</v>
      </c>
    </row>
    <row r="19" spans="1:8" x14ac:dyDescent="0.25">
      <c r="A19" t="s">
        <v>10</v>
      </c>
      <c r="B19">
        <v>0.15</v>
      </c>
      <c r="C19">
        <v>0.22</v>
      </c>
      <c r="D19">
        <f t="shared" si="3"/>
        <v>0.185</v>
      </c>
      <c r="G19" t="s">
        <v>97</v>
      </c>
      <c r="H19" t="s">
        <v>101</v>
      </c>
    </row>
    <row r="20" spans="1:8" x14ac:dyDescent="0.25">
      <c r="A20" t="s">
        <v>16</v>
      </c>
      <c r="B20">
        <v>25</v>
      </c>
      <c r="C20">
        <v>30</v>
      </c>
      <c r="D20">
        <f t="shared" si="3"/>
        <v>27.5</v>
      </c>
      <c r="E20" t="s">
        <v>13</v>
      </c>
    </row>
    <row r="21" spans="1:8" x14ac:dyDescent="0.25">
      <c r="A21" t="s">
        <v>14</v>
      </c>
      <c r="B21">
        <v>10</v>
      </c>
      <c r="C21">
        <v>25</v>
      </c>
      <c r="D21">
        <f t="shared" si="3"/>
        <v>17.5</v>
      </c>
      <c r="E21" t="s">
        <v>15</v>
      </c>
    </row>
    <row r="22" spans="1:8" x14ac:dyDescent="0.25">
      <c r="A22" t="s">
        <v>17</v>
      </c>
      <c r="B22">
        <v>30</v>
      </c>
      <c r="C22">
        <v>35</v>
      </c>
      <c r="D22">
        <f t="shared" si="3"/>
        <v>32.5</v>
      </c>
      <c r="E22" t="s">
        <v>13</v>
      </c>
    </row>
    <row r="23" spans="1:8" x14ac:dyDescent="0.25">
      <c r="A23" t="s">
        <v>18</v>
      </c>
      <c r="B23">
        <f>B19/(-B19+1)</f>
        <v>0.17647058823529413</v>
      </c>
      <c r="C23">
        <f t="shared" ref="C23:D23" si="4">C19/(-C19+1)</f>
        <v>0.28205128205128205</v>
      </c>
      <c r="D23">
        <f t="shared" si="4"/>
        <v>0.22699386503067487</v>
      </c>
    </row>
    <row r="24" spans="1:8" x14ac:dyDescent="0.25">
      <c r="A24" t="s">
        <v>19</v>
      </c>
      <c r="B24">
        <v>2.5299999999999999E-6</v>
      </c>
      <c r="C24" t="e">
        <f t="shared" ref="C24:D24" si="5">C17/(3*(1-2*C18))</f>
        <v>#DIV/0!</v>
      </c>
      <c r="D24">
        <f t="shared" si="5"/>
        <v>99.999999999999986</v>
      </c>
    </row>
    <row r="25" spans="1:8" x14ac:dyDescent="0.25">
      <c r="A25" t="s">
        <v>90</v>
      </c>
      <c r="B25">
        <v>1842</v>
      </c>
      <c r="C25">
        <v>2419</v>
      </c>
      <c r="D25">
        <f>AVERAGE(B25:C25)</f>
        <v>2130.5</v>
      </c>
      <c r="E25" t="s">
        <v>91</v>
      </c>
    </row>
  </sheetData>
  <mergeCells count="2">
    <mergeCell ref="A1:E1"/>
    <mergeCell ref="A15:E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3DFD-E9AE-4B55-92D7-E9ED73E389F0}">
  <dimension ref="A1:BA96"/>
  <sheetViews>
    <sheetView topLeftCell="L1" workbookViewId="0">
      <selection activeCell="Q34" sqref="Q34"/>
    </sheetView>
  </sheetViews>
  <sheetFormatPr defaultRowHeight="15" x14ac:dyDescent="0.25"/>
  <cols>
    <col min="4" max="4" width="32" bestFit="1" customWidth="1"/>
    <col min="42" max="42" width="10.5703125" bestFit="1" customWidth="1"/>
  </cols>
  <sheetData>
    <row r="1" spans="1:53" x14ac:dyDescent="0.25">
      <c r="A1" t="s">
        <v>52</v>
      </c>
      <c r="B1" t="s">
        <v>53</v>
      </c>
      <c r="C1" t="s">
        <v>52</v>
      </c>
      <c r="D1" t="s">
        <v>54</v>
      </c>
      <c r="E1" s="80" t="s">
        <v>55</v>
      </c>
      <c r="F1" s="80"/>
      <c r="G1" t="s">
        <v>55</v>
      </c>
      <c r="I1" t="s">
        <v>52</v>
      </c>
      <c r="J1" t="s">
        <v>53</v>
      </c>
      <c r="K1" t="s">
        <v>55</v>
      </c>
      <c r="M1" s="39" t="s">
        <v>57</v>
      </c>
      <c r="N1" s="39" t="s">
        <v>58</v>
      </c>
      <c r="O1" s="39" t="s">
        <v>59</v>
      </c>
      <c r="P1" s="39" t="s">
        <v>60</v>
      </c>
      <c r="Q1" s="39" t="s">
        <v>61</v>
      </c>
      <c r="S1" s="40" t="s">
        <v>57</v>
      </c>
      <c r="T1" s="40" t="s">
        <v>58</v>
      </c>
      <c r="U1" s="40" t="s">
        <v>59</v>
      </c>
      <c r="V1" s="40" t="s">
        <v>60</v>
      </c>
      <c r="W1" s="40" t="s">
        <v>61</v>
      </c>
      <c r="Y1" s="41" t="s">
        <v>57</v>
      </c>
      <c r="Z1" s="41" t="s">
        <v>58</v>
      </c>
      <c r="AA1" s="41" t="s">
        <v>59</v>
      </c>
      <c r="AB1" s="41" t="s">
        <v>60</v>
      </c>
      <c r="AC1" s="41" t="s">
        <v>61</v>
      </c>
      <c r="AE1" s="42" t="s">
        <v>57</v>
      </c>
      <c r="AF1" s="42" t="s">
        <v>58</v>
      </c>
      <c r="AG1" s="42" t="s">
        <v>59</v>
      </c>
      <c r="AH1" s="42" t="s">
        <v>60</v>
      </c>
      <c r="AI1" s="42" t="s">
        <v>61</v>
      </c>
      <c r="AK1" s="44" t="s">
        <v>57</v>
      </c>
      <c r="AL1" s="44" t="s">
        <v>58</v>
      </c>
      <c r="AM1" s="44" t="s">
        <v>59</v>
      </c>
      <c r="AN1" s="44" t="s">
        <v>60</v>
      </c>
      <c r="AO1" s="44" t="s">
        <v>61</v>
      </c>
      <c r="AQ1" s="45" t="s">
        <v>57</v>
      </c>
      <c r="AR1" s="45" t="s">
        <v>58</v>
      </c>
      <c r="AS1" s="45" t="s">
        <v>59</v>
      </c>
      <c r="AT1" s="45" t="s">
        <v>60</v>
      </c>
      <c r="AU1" s="45" t="s">
        <v>61</v>
      </c>
      <c r="AW1" s="46" t="s">
        <v>57</v>
      </c>
      <c r="AX1" s="46" t="s">
        <v>58</v>
      </c>
      <c r="AY1" s="46" t="s">
        <v>59</v>
      </c>
      <c r="AZ1" s="46" t="s">
        <v>60</v>
      </c>
      <c r="BA1" s="46" t="s">
        <v>61</v>
      </c>
    </row>
    <row r="2" spans="1:53" x14ac:dyDescent="0.25">
      <c r="A2">
        <v>-56.0854123118175</v>
      </c>
      <c r="B2">
        <v>0.27</v>
      </c>
      <c r="C2">
        <f>A2</f>
        <v>-56.0854123118175</v>
      </c>
      <c r="D2">
        <f>B2+23.5</f>
        <v>23.77</v>
      </c>
      <c r="E2" t="s">
        <v>52</v>
      </c>
      <c r="F2" t="s">
        <v>53</v>
      </c>
      <c r="G2" t="s">
        <v>52</v>
      </c>
      <c r="H2" t="s">
        <v>53</v>
      </c>
      <c r="I2">
        <f>C2</f>
        <v>-56.0854123118175</v>
      </c>
      <c r="J2">
        <f>D2+11.904</f>
        <v>35.673999999999999</v>
      </c>
      <c r="K2" t="s">
        <v>52</v>
      </c>
      <c r="L2" t="s">
        <v>53</v>
      </c>
      <c r="M2" s="39">
        <v>1</v>
      </c>
      <c r="N2" s="39">
        <v>40.409379999999999</v>
      </c>
      <c r="O2" s="39">
        <v>-74.011160000000004</v>
      </c>
      <c r="P2" s="39">
        <v>225.03</v>
      </c>
      <c r="Q2" s="39">
        <v>68.59</v>
      </c>
      <c r="S2" s="40">
        <v>1</v>
      </c>
      <c r="T2" s="40">
        <v>40.409979999999997</v>
      </c>
      <c r="U2" s="40">
        <v>-74.010769999999994</v>
      </c>
      <c r="V2" s="40">
        <v>227.72</v>
      </c>
      <c r="W2" s="40">
        <v>69.41</v>
      </c>
      <c r="Y2" s="41">
        <v>1</v>
      </c>
      <c r="Z2" s="41">
        <v>40.409770000000002</v>
      </c>
      <c r="AA2" s="41">
        <v>-74.010170000000002</v>
      </c>
      <c r="AB2" s="41">
        <v>222.01</v>
      </c>
      <c r="AC2" s="41">
        <v>67.67</v>
      </c>
      <c r="AE2" s="42">
        <v>1</v>
      </c>
      <c r="AF2" s="42">
        <v>40.409230000000001</v>
      </c>
      <c r="AG2" s="42">
        <v>-74.009479999999996</v>
      </c>
      <c r="AH2" s="42">
        <v>227</v>
      </c>
      <c r="AI2" s="42">
        <v>69.19</v>
      </c>
      <c r="AK2" s="44">
        <v>1</v>
      </c>
      <c r="AL2" s="44">
        <v>40.411479999999997</v>
      </c>
      <c r="AM2" s="44">
        <v>-74.020110000000003</v>
      </c>
      <c r="AN2" s="44">
        <v>115.58</v>
      </c>
      <c r="AO2" s="44">
        <v>35.229999999999997</v>
      </c>
      <c r="AP2">
        <v>6</v>
      </c>
      <c r="AQ2" s="45">
        <v>1</v>
      </c>
      <c r="AR2" s="45">
        <v>40.410989999999998</v>
      </c>
      <c r="AS2" s="45">
        <v>-74.024919999999995</v>
      </c>
      <c r="AT2" s="45">
        <v>181.69</v>
      </c>
      <c r="AU2" s="45">
        <v>55.38</v>
      </c>
      <c r="AV2">
        <v>7</v>
      </c>
      <c r="AW2" s="46">
        <v>1</v>
      </c>
      <c r="AX2" s="46">
        <v>40.412610000000001</v>
      </c>
      <c r="AY2" s="46">
        <v>-74.027199999999993</v>
      </c>
      <c r="AZ2" s="46">
        <v>198.06</v>
      </c>
      <c r="BA2" s="46">
        <v>60.37</v>
      </c>
    </row>
    <row r="3" spans="1:53" x14ac:dyDescent="0.25">
      <c r="A3">
        <v>-56.0854123118175</v>
      </c>
      <c r="B3">
        <v>-35.403722658706101</v>
      </c>
      <c r="C3">
        <f t="shared" ref="C3:C44" si="0">A3</f>
        <v>-56.0854123118175</v>
      </c>
      <c r="D3">
        <f t="shared" ref="D3:D44" si="1">B3+23.5</f>
        <v>-11.903722658706101</v>
      </c>
      <c r="E3">
        <v>-56.0854</v>
      </c>
      <c r="F3">
        <v>-23.542300000000001</v>
      </c>
      <c r="G3">
        <v>-56.0854</v>
      </c>
      <c r="H3">
        <f>F3+23.5</f>
        <v>-4.2300000000000892E-2</v>
      </c>
      <c r="I3">
        <f t="shared" ref="I3:I44" si="2">C3</f>
        <v>-56.0854123118175</v>
      </c>
      <c r="J3">
        <v>0</v>
      </c>
      <c r="K3">
        <f>G3</f>
        <v>-56.0854</v>
      </c>
      <c r="L3">
        <f>H3+11.904</f>
        <v>11.861699999999999</v>
      </c>
      <c r="M3" s="39">
        <v>2</v>
      </c>
      <c r="N3" s="39">
        <v>40.409439999999996</v>
      </c>
      <c r="O3" s="39">
        <v>-74.011080000000007</v>
      </c>
      <c r="P3" s="39">
        <v>225.33</v>
      </c>
      <c r="Q3" s="39">
        <v>68.680000000000007</v>
      </c>
      <c r="S3" s="40">
        <v>2</v>
      </c>
      <c r="T3" s="40">
        <v>40.41001</v>
      </c>
      <c r="U3" s="40">
        <v>-74.010760000000005</v>
      </c>
      <c r="V3" s="40">
        <v>227.26</v>
      </c>
      <c r="W3" s="40">
        <v>69.27</v>
      </c>
      <c r="Y3" s="41">
        <v>2</v>
      </c>
      <c r="Z3" s="41">
        <v>40.409790000000001</v>
      </c>
      <c r="AA3" s="41">
        <v>-74.010159999999999</v>
      </c>
      <c r="AB3" s="41">
        <v>219.85</v>
      </c>
      <c r="AC3" s="41">
        <v>67.010000000000005</v>
      </c>
      <c r="AE3" s="42">
        <v>2</v>
      </c>
      <c r="AF3" s="42">
        <v>40.409260000000003</v>
      </c>
      <c r="AG3" s="42">
        <v>-74.009460000000004</v>
      </c>
      <c r="AH3" s="42">
        <v>227.33</v>
      </c>
      <c r="AI3" s="42">
        <v>69.290000000000006</v>
      </c>
      <c r="AK3" s="44">
        <v>2</v>
      </c>
      <c r="AL3" s="44">
        <v>40.41151</v>
      </c>
      <c r="AM3" s="44">
        <v>-74.020099999999999</v>
      </c>
      <c r="AN3" s="44">
        <v>115.06</v>
      </c>
      <c r="AO3" s="44">
        <v>35.07</v>
      </c>
      <c r="AQ3" s="45">
        <v>2</v>
      </c>
      <c r="AR3" s="45">
        <v>40.411020000000001</v>
      </c>
      <c r="AS3" s="45">
        <v>-74.024919999999995</v>
      </c>
      <c r="AT3" s="45">
        <v>181.76</v>
      </c>
      <c r="AU3" s="45">
        <v>55.4</v>
      </c>
      <c r="AW3" s="46">
        <v>2</v>
      </c>
      <c r="AX3" s="46">
        <v>40.41263</v>
      </c>
      <c r="AY3" s="46">
        <v>-74.027190000000004</v>
      </c>
      <c r="AZ3" s="46">
        <v>196.88</v>
      </c>
      <c r="BA3" s="46">
        <v>60.01</v>
      </c>
    </row>
    <row r="4" spans="1:53" x14ac:dyDescent="0.25">
      <c r="A4">
        <v>317.85994371556001</v>
      </c>
      <c r="B4">
        <v>-35.403722658706101</v>
      </c>
      <c r="C4">
        <f t="shared" si="0"/>
        <v>317.85994371556001</v>
      </c>
      <c r="D4">
        <f t="shared" si="1"/>
        <v>-11.903722658706101</v>
      </c>
      <c r="E4">
        <v>9</v>
      </c>
      <c r="F4">
        <v>-23.542300000000001</v>
      </c>
      <c r="G4">
        <v>9</v>
      </c>
      <c r="H4">
        <f t="shared" ref="H4:H5" si="3">F4+23.5</f>
        <v>-4.2300000000000892E-2</v>
      </c>
      <c r="I4">
        <f t="shared" si="2"/>
        <v>317.85994371556001</v>
      </c>
      <c r="J4">
        <v>0</v>
      </c>
      <c r="K4">
        <f t="shared" ref="K4:K5" si="4">G4</f>
        <v>9</v>
      </c>
      <c r="L4">
        <f t="shared" ref="L4:L5" si="5">H4+11.904</f>
        <v>11.861699999999999</v>
      </c>
      <c r="M4" s="39">
        <v>3</v>
      </c>
      <c r="N4" s="39">
        <v>40.409509999999997</v>
      </c>
      <c r="O4" s="39">
        <v>-74.011009999999999</v>
      </c>
      <c r="P4" s="39">
        <v>228.31</v>
      </c>
      <c r="Q4" s="39">
        <v>69.59</v>
      </c>
      <c r="S4" s="40">
        <v>3</v>
      </c>
      <c r="T4" s="40">
        <v>40.410029999999999</v>
      </c>
      <c r="U4" s="40">
        <v>-74.010739999999998</v>
      </c>
      <c r="V4" s="40">
        <v>226.08</v>
      </c>
      <c r="W4" s="40">
        <v>68.91</v>
      </c>
      <c r="Y4" s="41">
        <v>3</v>
      </c>
      <c r="Z4" s="41">
        <v>40.40981</v>
      </c>
      <c r="AA4" s="41">
        <v>-74.010140000000007</v>
      </c>
      <c r="AB4" s="41">
        <v>218.27</v>
      </c>
      <c r="AC4" s="41">
        <v>66.53</v>
      </c>
      <c r="AE4" s="42">
        <v>3</v>
      </c>
      <c r="AF4" s="42">
        <v>40.409280000000003</v>
      </c>
      <c r="AG4" s="42">
        <v>-74.009439999999998</v>
      </c>
      <c r="AH4" s="42">
        <v>227.82</v>
      </c>
      <c r="AI4" s="42">
        <v>69.44</v>
      </c>
      <c r="AK4" s="44">
        <v>3</v>
      </c>
      <c r="AL4" s="44">
        <v>40.411529999999999</v>
      </c>
      <c r="AM4" s="44">
        <v>-74.020089999999996</v>
      </c>
      <c r="AN4" s="44">
        <v>113.91</v>
      </c>
      <c r="AO4" s="44">
        <v>34.72</v>
      </c>
      <c r="AQ4" s="45">
        <v>3</v>
      </c>
      <c r="AR4" s="45">
        <v>40.411059999999999</v>
      </c>
      <c r="AS4" s="45">
        <v>-74.024910000000006</v>
      </c>
      <c r="AT4" s="45">
        <v>181.96</v>
      </c>
      <c r="AU4" s="45">
        <v>55.46</v>
      </c>
      <c r="AW4" s="46">
        <v>3</v>
      </c>
      <c r="AX4" s="46">
        <v>40.412640000000003</v>
      </c>
      <c r="AY4" s="46">
        <v>-74.027190000000004</v>
      </c>
      <c r="AZ4" s="46">
        <v>195.9</v>
      </c>
      <c r="BA4" s="46">
        <v>59.71</v>
      </c>
    </row>
    <row r="5" spans="1:53" x14ac:dyDescent="0.25">
      <c r="A5">
        <v>317.85994371556001</v>
      </c>
      <c r="B5">
        <v>86.35</v>
      </c>
      <c r="C5">
        <f t="shared" si="0"/>
        <v>317.85994371556001</v>
      </c>
      <c r="D5">
        <f t="shared" si="1"/>
        <v>109.85</v>
      </c>
      <c r="E5">
        <v>317.86</v>
      </c>
      <c r="F5">
        <v>20.1234</v>
      </c>
      <c r="G5">
        <v>317.86</v>
      </c>
      <c r="H5">
        <f t="shared" si="3"/>
        <v>43.623400000000004</v>
      </c>
      <c r="I5">
        <f t="shared" si="2"/>
        <v>317.85994371556001</v>
      </c>
      <c r="J5">
        <f t="shared" ref="J5:J44" si="6">D5+11.904</f>
        <v>121.75399999999999</v>
      </c>
      <c r="K5">
        <f t="shared" si="4"/>
        <v>317.86</v>
      </c>
      <c r="L5">
        <f t="shared" si="5"/>
        <v>55.5274</v>
      </c>
      <c r="M5" s="39">
        <v>4</v>
      </c>
      <c r="N5" s="39">
        <v>40.409559999999999</v>
      </c>
      <c r="O5" s="39">
        <v>-74.010949999999994</v>
      </c>
      <c r="P5" s="39">
        <v>228.64</v>
      </c>
      <c r="Q5" s="39">
        <v>69.69</v>
      </c>
      <c r="S5" s="40">
        <v>4</v>
      </c>
      <c r="T5" s="40">
        <v>40.410060000000001</v>
      </c>
      <c r="U5" s="40">
        <v>-74.010729999999995</v>
      </c>
      <c r="V5" s="40">
        <v>226.15</v>
      </c>
      <c r="W5" s="40">
        <v>68.930000000000007</v>
      </c>
      <c r="Y5" s="41">
        <v>4</v>
      </c>
      <c r="Z5" s="41">
        <v>40.409829999999999</v>
      </c>
      <c r="AA5" s="41">
        <v>-74.010130000000004</v>
      </c>
      <c r="AB5" s="41">
        <v>217.42</v>
      </c>
      <c r="AC5" s="41">
        <v>66.27</v>
      </c>
      <c r="AE5" s="42">
        <v>4</v>
      </c>
      <c r="AF5" s="42">
        <v>40.409300000000002</v>
      </c>
      <c r="AG5" s="42">
        <v>-74.009429999999995</v>
      </c>
      <c r="AH5" s="42">
        <v>227.23</v>
      </c>
      <c r="AI5" s="42">
        <v>69.260000000000005</v>
      </c>
      <c r="AK5" s="44">
        <v>4</v>
      </c>
      <c r="AL5" s="44">
        <v>40.411560000000001</v>
      </c>
      <c r="AM5" s="44">
        <v>-74.020079999999993</v>
      </c>
      <c r="AN5" s="44">
        <v>113.39</v>
      </c>
      <c r="AO5" s="44">
        <v>34.56</v>
      </c>
      <c r="AQ5" s="45">
        <v>4</v>
      </c>
      <c r="AR5" s="45">
        <v>40.411099999999998</v>
      </c>
      <c r="AS5" s="45">
        <v>-74.024900000000002</v>
      </c>
      <c r="AT5" s="45">
        <v>180.45</v>
      </c>
      <c r="AU5" s="45">
        <v>55</v>
      </c>
      <c r="AW5" s="46">
        <v>4</v>
      </c>
      <c r="AX5" s="46">
        <v>40.412649999999999</v>
      </c>
      <c r="AY5" s="46">
        <v>-74.027199999999993</v>
      </c>
      <c r="AZ5" s="46">
        <v>195.05</v>
      </c>
      <c r="BA5" s="46">
        <v>59.45</v>
      </c>
    </row>
    <row r="6" spans="1:53" x14ac:dyDescent="0.25">
      <c r="A6">
        <v>243.53903489999999</v>
      </c>
      <c r="B6">
        <v>86.35</v>
      </c>
      <c r="C6">
        <f t="shared" si="0"/>
        <v>243.53903489999999</v>
      </c>
      <c r="D6">
        <f t="shared" si="1"/>
        <v>109.85</v>
      </c>
      <c r="I6">
        <f t="shared" si="2"/>
        <v>243.53903489999999</v>
      </c>
      <c r="J6">
        <f t="shared" si="6"/>
        <v>121.75399999999999</v>
      </c>
      <c r="M6" s="39">
        <v>5</v>
      </c>
      <c r="N6" s="39">
        <v>40.409640000000003</v>
      </c>
      <c r="O6" s="39">
        <v>-74.010900000000007</v>
      </c>
      <c r="P6" s="39">
        <v>229.27</v>
      </c>
      <c r="Q6" s="39">
        <v>69.88</v>
      </c>
      <c r="S6" s="40">
        <v>5</v>
      </c>
      <c r="T6" s="40">
        <v>40.410080000000001</v>
      </c>
      <c r="U6" s="40">
        <v>-74.010720000000006</v>
      </c>
      <c r="V6" s="40">
        <v>226.18</v>
      </c>
      <c r="W6" s="40">
        <v>68.94</v>
      </c>
      <c r="Y6" s="41">
        <v>5</v>
      </c>
      <c r="Z6" s="41">
        <v>40.409849999999999</v>
      </c>
      <c r="AA6" s="41">
        <v>-74.010120000000001</v>
      </c>
      <c r="AB6" s="41">
        <v>216.11</v>
      </c>
      <c r="AC6" s="41">
        <v>65.87</v>
      </c>
      <c r="AE6" s="42">
        <v>5</v>
      </c>
      <c r="AF6" s="42">
        <v>40.409329999999997</v>
      </c>
      <c r="AG6" s="42">
        <v>-74.009420000000006</v>
      </c>
      <c r="AH6" s="42">
        <v>225.59</v>
      </c>
      <c r="AI6" s="42">
        <v>68.760000000000005</v>
      </c>
      <c r="AK6" s="44">
        <v>5</v>
      </c>
      <c r="AL6" s="44">
        <v>40.411580000000001</v>
      </c>
      <c r="AM6" s="44">
        <v>-74.020070000000004</v>
      </c>
      <c r="AN6" s="44">
        <v>113.06</v>
      </c>
      <c r="AO6" s="44">
        <v>34.46</v>
      </c>
      <c r="AQ6" s="45">
        <v>5</v>
      </c>
      <c r="AR6" s="45">
        <v>40.41113</v>
      </c>
      <c r="AS6" s="45">
        <v>-74.024900000000002</v>
      </c>
      <c r="AT6" s="45">
        <v>173.88</v>
      </c>
      <c r="AU6" s="45">
        <v>53</v>
      </c>
      <c r="AW6" s="46">
        <v>5</v>
      </c>
      <c r="AX6" s="46">
        <v>40.412660000000002</v>
      </c>
      <c r="AY6" s="46">
        <v>-74.027190000000004</v>
      </c>
      <c r="AZ6" s="46">
        <v>194.13</v>
      </c>
      <c r="BA6" s="46">
        <v>59.17</v>
      </c>
    </row>
    <row r="7" spans="1:53" x14ac:dyDescent="0.25">
      <c r="A7">
        <v>237.31227770000001</v>
      </c>
      <c r="B7">
        <v>85.66</v>
      </c>
      <c r="C7">
        <f t="shared" si="0"/>
        <v>237.31227770000001</v>
      </c>
      <c r="D7">
        <f t="shared" si="1"/>
        <v>109.16</v>
      </c>
      <c r="I7">
        <f t="shared" si="2"/>
        <v>237.31227770000001</v>
      </c>
      <c r="J7">
        <f t="shared" si="6"/>
        <v>121.06399999999999</v>
      </c>
      <c r="M7" s="39">
        <v>6</v>
      </c>
      <c r="N7" s="39">
        <v>40.40972</v>
      </c>
      <c r="O7" s="39">
        <v>-74.010859999999994</v>
      </c>
      <c r="P7" s="39">
        <v>229.69</v>
      </c>
      <c r="Q7" s="39">
        <v>70.010000000000005</v>
      </c>
      <c r="S7" s="40">
        <v>6</v>
      </c>
      <c r="T7" s="40">
        <v>40.4101</v>
      </c>
      <c r="U7" s="40">
        <v>-74.010710000000003</v>
      </c>
      <c r="V7" s="40">
        <v>226.18</v>
      </c>
      <c r="W7" s="40">
        <v>68.94</v>
      </c>
      <c r="Y7" s="41">
        <v>6</v>
      </c>
      <c r="Z7" s="41">
        <v>40.409860000000002</v>
      </c>
      <c r="AA7" s="41">
        <v>-74.010099999999994</v>
      </c>
      <c r="AB7" s="41">
        <v>214.67</v>
      </c>
      <c r="AC7" s="41">
        <v>65.430000000000007</v>
      </c>
      <c r="AE7" s="42">
        <v>6</v>
      </c>
      <c r="AF7" s="42">
        <v>40.409350000000003</v>
      </c>
      <c r="AG7" s="42">
        <v>-74.009399999999999</v>
      </c>
      <c r="AH7" s="42">
        <v>225.07</v>
      </c>
      <c r="AI7" s="42">
        <v>68.599999999999994</v>
      </c>
      <c r="AK7" s="44">
        <v>6</v>
      </c>
      <c r="AL7" s="44">
        <v>40.411619999999999</v>
      </c>
      <c r="AM7" s="44">
        <v>-74.020070000000004</v>
      </c>
      <c r="AN7" s="44">
        <v>112.2</v>
      </c>
      <c r="AO7" s="44">
        <v>34.200000000000003</v>
      </c>
      <c r="AQ7" s="45">
        <v>6</v>
      </c>
      <c r="AR7" s="45">
        <v>40.411169999999998</v>
      </c>
      <c r="AS7" s="45">
        <v>-74.024889999999999</v>
      </c>
      <c r="AT7" s="45">
        <v>170.44</v>
      </c>
      <c r="AU7" s="45">
        <v>51.95</v>
      </c>
      <c r="AW7" s="46">
        <v>6</v>
      </c>
      <c r="AX7" s="46">
        <v>40.412680000000002</v>
      </c>
      <c r="AY7" s="46">
        <v>-74.027190000000004</v>
      </c>
      <c r="AZ7" s="46">
        <v>193.83</v>
      </c>
      <c r="BA7" s="46">
        <v>59.08</v>
      </c>
    </row>
    <row r="8" spans="1:53" x14ac:dyDescent="0.25">
      <c r="A8">
        <v>228.72225789999999</v>
      </c>
      <c r="B8">
        <v>82.8</v>
      </c>
      <c r="C8">
        <f t="shared" si="0"/>
        <v>228.72225789999999</v>
      </c>
      <c r="D8">
        <f t="shared" si="1"/>
        <v>106.3</v>
      </c>
      <c r="I8">
        <f t="shared" si="2"/>
        <v>228.72225789999999</v>
      </c>
      <c r="J8">
        <f t="shared" si="6"/>
        <v>118.20399999999999</v>
      </c>
      <c r="M8" s="39">
        <v>7</v>
      </c>
      <c r="N8" s="39">
        <v>40.40981</v>
      </c>
      <c r="O8" s="39">
        <v>-74.010779999999997</v>
      </c>
      <c r="P8" s="39">
        <v>229.36</v>
      </c>
      <c r="Q8" s="39">
        <v>69.91</v>
      </c>
      <c r="S8" s="40">
        <v>7</v>
      </c>
      <c r="T8" s="40">
        <v>40.410130000000002</v>
      </c>
      <c r="U8" s="40">
        <v>-74.010689999999997</v>
      </c>
      <c r="V8" s="40">
        <v>225.92</v>
      </c>
      <c r="W8" s="40">
        <v>68.86</v>
      </c>
      <c r="Y8" s="41">
        <v>7</v>
      </c>
      <c r="Z8" s="41">
        <v>40.409880000000001</v>
      </c>
      <c r="AA8" s="41">
        <v>-74.010090000000005</v>
      </c>
      <c r="AB8" s="41">
        <v>212.37</v>
      </c>
      <c r="AC8" s="41">
        <v>64.73</v>
      </c>
      <c r="AE8" s="42">
        <v>7</v>
      </c>
      <c r="AF8" s="42">
        <v>40.409370000000003</v>
      </c>
      <c r="AG8" s="42">
        <v>-74.009389999999996</v>
      </c>
      <c r="AH8" s="42">
        <v>224.87</v>
      </c>
      <c r="AI8" s="42">
        <v>68.540000000000006</v>
      </c>
      <c r="AK8" s="44">
        <v>7</v>
      </c>
      <c r="AL8" s="44">
        <v>40.411650000000002</v>
      </c>
      <c r="AM8" s="44">
        <v>-74.020070000000004</v>
      </c>
      <c r="AN8" s="44">
        <v>111.35</v>
      </c>
      <c r="AO8" s="44">
        <v>33.94</v>
      </c>
      <c r="AQ8" s="45">
        <v>7</v>
      </c>
      <c r="AR8" s="45">
        <v>40.411200000000001</v>
      </c>
      <c r="AS8" s="45">
        <v>-74.024879999999996</v>
      </c>
      <c r="AT8" s="45">
        <v>168.54</v>
      </c>
      <c r="AU8" s="45">
        <v>51.37</v>
      </c>
      <c r="AW8" s="46">
        <v>7</v>
      </c>
      <c r="AX8" s="46">
        <v>40.412700000000001</v>
      </c>
      <c r="AY8" s="46">
        <v>-74.027190000000004</v>
      </c>
      <c r="AZ8" s="46">
        <v>192.91</v>
      </c>
      <c r="BA8" s="46">
        <v>58.8</v>
      </c>
    </row>
    <row r="9" spans="1:53" x14ac:dyDescent="0.25">
      <c r="A9">
        <v>222.3668658</v>
      </c>
      <c r="B9">
        <v>79.540000000000006</v>
      </c>
      <c r="C9">
        <f t="shared" si="0"/>
        <v>222.3668658</v>
      </c>
      <c r="D9">
        <f t="shared" si="1"/>
        <v>103.04</v>
      </c>
      <c r="I9">
        <f t="shared" si="2"/>
        <v>222.3668658</v>
      </c>
      <c r="J9">
        <f t="shared" si="6"/>
        <v>114.944</v>
      </c>
      <c r="M9" s="39">
        <v>8</v>
      </c>
      <c r="N9" s="39">
        <v>40.409880000000001</v>
      </c>
      <c r="O9" s="39">
        <v>-74.0107</v>
      </c>
      <c r="P9" s="39">
        <v>227.76</v>
      </c>
      <c r="Q9" s="39">
        <v>69.42</v>
      </c>
      <c r="S9" s="40">
        <v>8</v>
      </c>
      <c r="T9" s="40">
        <v>40.410150000000002</v>
      </c>
      <c r="U9" s="40">
        <v>-74.010679999999994</v>
      </c>
      <c r="V9" s="40">
        <v>225.59</v>
      </c>
      <c r="W9" s="40">
        <v>68.760000000000005</v>
      </c>
      <c r="Y9" s="41">
        <v>8</v>
      </c>
      <c r="Z9" s="41">
        <v>40.4099</v>
      </c>
      <c r="AA9" s="41">
        <v>-74.010080000000002</v>
      </c>
      <c r="AB9" s="41">
        <v>210.2</v>
      </c>
      <c r="AC9" s="41">
        <v>64.069999999999993</v>
      </c>
      <c r="AE9" s="42">
        <v>8</v>
      </c>
      <c r="AF9" s="42">
        <v>40.409390000000002</v>
      </c>
      <c r="AG9" s="42">
        <v>-74.009379999999993</v>
      </c>
      <c r="AH9" s="42">
        <v>224.74</v>
      </c>
      <c r="AI9" s="42">
        <v>68.5</v>
      </c>
      <c r="AK9" s="44">
        <v>8</v>
      </c>
      <c r="AL9" s="44">
        <v>40.411670000000001</v>
      </c>
      <c r="AM9" s="44">
        <v>-74.020060000000001</v>
      </c>
      <c r="AN9" s="44">
        <v>111.38</v>
      </c>
      <c r="AO9" s="44">
        <v>33.950000000000003</v>
      </c>
      <c r="AQ9" s="45">
        <v>8</v>
      </c>
      <c r="AR9" s="45">
        <v>40.411239999999999</v>
      </c>
      <c r="AS9" s="45">
        <v>-74.024879999999996</v>
      </c>
      <c r="AT9" s="45">
        <v>165.42</v>
      </c>
      <c r="AU9" s="45">
        <v>50.42</v>
      </c>
      <c r="AW9" s="46">
        <v>8</v>
      </c>
      <c r="AX9" s="46">
        <v>40.41272</v>
      </c>
      <c r="AY9" s="46">
        <v>-74.027180000000001</v>
      </c>
      <c r="AZ9" s="46">
        <v>192.13</v>
      </c>
      <c r="BA9" s="46">
        <v>58.56</v>
      </c>
    </row>
    <row r="10" spans="1:53" x14ac:dyDescent="0.25">
      <c r="A10">
        <v>214.52436900000001</v>
      </c>
      <c r="B10">
        <v>76.48</v>
      </c>
      <c r="C10">
        <f t="shared" si="0"/>
        <v>214.52436900000001</v>
      </c>
      <c r="D10">
        <f t="shared" si="1"/>
        <v>99.98</v>
      </c>
      <c r="I10">
        <f t="shared" si="2"/>
        <v>214.52436900000001</v>
      </c>
      <c r="J10">
        <f t="shared" si="6"/>
        <v>111.884</v>
      </c>
      <c r="M10" s="39">
        <v>9</v>
      </c>
      <c r="N10" s="39">
        <v>40.409959999999998</v>
      </c>
      <c r="O10" s="39">
        <v>-74.010639999999995</v>
      </c>
      <c r="P10" s="39">
        <v>226.05</v>
      </c>
      <c r="Q10" s="39">
        <v>68.900000000000006</v>
      </c>
      <c r="S10" s="40">
        <v>9</v>
      </c>
      <c r="T10" s="40">
        <v>40.410179999999997</v>
      </c>
      <c r="U10" s="40">
        <v>-74.010670000000005</v>
      </c>
      <c r="V10" s="40">
        <v>223.23</v>
      </c>
      <c r="W10" s="40">
        <v>68.040000000000006</v>
      </c>
      <c r="Y10" s="41">
        <v>9</v>
      </c>
      <c r="Z10" s="41">
        <v>40.409910000000004</v>
      </c>
      <c r="AA10" s="41">
        <v>-74.010069999999999</v>
      </c>
      <c r="AB10" s="41">
        <v>209.15</v>
      </c>
      <c r="AC10" s="41">
        <v>63.75</v>
      </c>
      <c r="AE10" s="42">
        <v>9</v>
      </c>
      <c r="AF10" s="42">
        <v>40.409410000000001</v>
      </c>
      <c r="AG10" s="42">
        <v>-74.009360000000001</v>
      </c>
      <c r="AH10" s="42">
        <v>223.69</v>
      </c>
      <c r="AI10" s="42">
        <v>68.180000000000007</v>
      </c>
      <c r="AK10" s="44">
        <v>9</v>
      </c>
      <c r="AL10" s="44">
        <v>40.411700000000003</v>
      </c>
      <c r="AM10" s="44">
        <v>-74.020039999999995</v>
      </c>
      <c r="AN10" s="44">
        <v>110.66</v>
      </c>
      <c r="AO10" s="44">
        <v>33.729999999999997</v>
      </c>
      <c r="AQ10" s="45">
        <v>9</v>
      </c>
      <c r="AR10" s="45">
        <v>40.411279999999998</v>
      </c>
      <c r="AS10" s="45">
        <v>-74.024879999999996</v>
      </c>
      <c r="AT10" s="45">
        <v>163.19</v>
      </c>
      <c r="AU10" s="45">
        <v>49.74</v>
      </c>
      <c r="AW10" s="46">
        <v>9</v>
      </c>
      <c r="AX10" s="46">
        <v>40.412730000000003</v>
      </c>
      <c r="AY10" s="46">
        <v>-74.027180000000001</v>
      </c>
      <c r="AZ10" s="46">
        <v>190.03</v>
      </c>
      <c r="BA10" s="46">
        <v>57.92</v>
      </c>
    </row>
    <row r="11" spans="1:53" x14ac:dyDescent="0.25">
      <c r="A11">
        <v>209.8158067</v>
      </c>
      <c r="B11">
        <v>74.08</v>
      </c>
      <c r="C11">
        <f t="shared" si="0"/>
        <v>209.8158067</v>
      </c>
      <c r="D11">
        <f t="shared" si="1"/>
        <v>97.58</v>
      </c>
      <c r="I11">
        <f t="shared" si="2"/>
        <v>209.8158067</v>
      </c>
      <c r="J11">
        <f t="shared" si="6"/>
        <v>109.48399999999999</v>
      </c>
      <c r="M11" s="39">
        <v>10</v>
      </c>
      <c r="N11" s="39">
        <v>40.410029999999999</v>
      </c>
      <c r="O11" s="39">
        <v>-74.010570000000001</v>
      </c>
      <c r="P11" s="39">
        <v>222.28</v>
      </c>
      <c r="Q11" s="39">
        <v>67.75</v>
      </c>
      <c r="S11" s="40">
        <v>10</v>
      </c>
      <c r="T11" s="40">
        <v>40.410200000000003</v>
      </c>
      <c r="U11" s="40">
        <v>-74.010670000000005</v>
      </c>
      <c r="V11" s="40">
        <v>222.38</v>
      </c>
      <c r="W11" s="40">
        <v>67.78</v>
      </c>
      <c r="Y11" s="41">
        <v>10</v>
      </c>
      <c r="Z11" s="41">
        <v>40.40992</v>
      </c>
      <c r="AA11" s="41">
        <v>-74.010059999999996</v>
      </c>
      <c r="AB11" s="41">
        <v>207.84</v>
      </c>
      <c r="AC11" s="41">
        <v>63.35</v>
      </c>
      <c r="AE11" s="42">
        <v>10</v>
      </c>
      <c r="AF11" s="42">
        <v>40.409439999999996</v>
      </c>
      <c r="AG11" s="42">
        <v>-74.009349999999998</v>
      </c>
      <c r="AH11" s="42">
        <v>221.62</v>
      </c>
      <c r="AI11" s="42">
        <v>67.55</v>
      </c>
      <c r="AK11" s="44">
        <v>10</v>
      </c>
      <c r="AL11" s="44">
        <v>40.411760000000001</v>
      </c>
      <c r="AM11" s="44">
        <v>-74.020030000000006</v>
      </c>
      <c r="AN11" s="44">
        <v>110.43</v>
      </c>
      <c r="AO11" s="44">
        <v>33.659999999999997</v>
      </c>
      <c r="AQ11" s="45">
        <v>10</v>
      </c>
      <c r="AR11" s="45">
        <v>40.41131</v>
      </c>
      <c r="AS11" s="45">
        <v>-74.024860000000004</v>
      </c>
      <c r="AT11" s="45">
        <v>159.06</v>
      </c>
      <c r="AU11" s="45">
        <v>48.48</v>
      </c>
      <c r="AW11" s="46">
        <v>10</v>
      </c>
      <c r="AX11" s="46">
        <v>40.412750000000003</v>
      </c>
      <c r="AY11" s="46">
        <v>-74.027180000000001</v>
      </c>
      <c r="AZ11" s="46">
        <v>189.83</v>
      </c>
      <c r="BA11" s="46">
        <v>57.86</v>
      </c>
    </row>
    <row r="12" spans="1:53" x14ac:dyDescent="0.25">
      <c r="A12">
        <v>202.77721260000001</v>
      </c>
      <c r="B12">
        <v>70.98</v>
      </c>
      <c r="C12">
        <f t="shared" si="0"/>
        <v>202.77721260000001</v>
      </c>
      <c r="D12">
        <f t="shared" si="1"/>
        <v>94.48</v>
      </c>
      <c r="I12">
        <f t="shared" si="2"/>
        <v>202.77721260000001</v>
      </c>
      <c r="J12">
        <f t="shared" si="6"/>
        <v>106.384</v>
      </c>
      <c r="M12" s="39">
        <v>11</v>
      </c>
      <c r="N12" s="39">
        <v>40.410119999999999</v>
      </c>
      <c r="O12" s="39">
        <v>-74.010499999999993</v>
      </c>
      <c r="P12" s="39">
        <v>217.91</v>
      </c>
      <c r="Q12" s="39">
        <v>66.42</v>
      </c>
      <c r="S12" s="40">
        <v>11</v>
      </c>
      <c r="T12" s="40">
        <v>40.410220000000002</v>
      </c>
      <c r="U12" s="40">
        <v>-74.010649999999998</v>
      </c>
      <c r="V12" s="40">
        <v>221.92</v>
      </c>
      <c r="W12" s="40">
        <v>67.64</v>
      </c>
      <c r="Y12" s="41">
        <v>11</v>
      </c>
      <c r="Z12" s="41">
        <v>40.409939999999999</v>
      </c>
      <c r="AA12" s="41">
        <v>-74.010050000000007</v>
      </c>
      <c r="AB12" s="41">
        <v>203.67</v>
      </c>
      <c r="AC12" s="41">
        <v>62.08</v>
      </c>
      <c r="AE12" s="42">
        <v>11</v>
      </c>
      <c r="AF12" s="42">
        <v>40.409469999999999</v>
      </c>
      <c r="AG12" s="42">
        <v>-74.009330000000006</v>
      </c>
      <c r="AH12" s="42">
        <v>217.82</v>
      </c>
      <c r="AI12" s="42">
        <v>66.39</v>
      </c>
      <c r="AK12" s="44">
        <v>11</v>
      </c>
      <c r="AL12" s="44">
        <v>40.411729999999999</v>
      </c>
      <c r="AM12" s="44">
        <v>-74.020039999999995</v>
      </c>
      <c r="AN12" s="44">
        <v>110.93</v>
      </c>
      <c r="AO12" s="44">
        <v>33.81</v>
      </c>
      <c r="AQ12" s="45">
        <v>11</v>
      </c>
      <c r="AR12" s="45">
        <v>40.411340000000003</v>
      </c>
      <c r="AS12" s="45">
        <v>-74.024860000000004</v>
      </c>
      <c r="AT12" s="45">
        <v>156.96</v>
      </c>
      <c r="AU12" s="45">
        <v>47.84</v>
      </c>
      <c r="AW12" s="46">
        <v>11</v>
      </c>
      <c r="AX12" s="46">
        <v>40.412770000000002</v>
      </c>
      <c r="AY12" s="46">
        <v>-74.027180000000001</v>
      </c>
      <c r="AZ12" s="46">
        <v>188.25</v>
      </c>
      <c r="BA12" s="46">
        <v>57.38</v>
      </c>
    </row>
    <row r="13" spans="1:53" x14ac:dyDescent="0.25">
      <c r="A13">
        <v>196.49207050000001</v>
      </c>
      <c r="B13">
        <v>68.72</v>
      </c>
      <c r="C13">
        <f t="shared" si="0"/>
        <v>196.49207050000001</v>
      </c>
      <c r="D13">
        <f t="shared" si="1"/>
        <v>92.22</v>
      </c>
      <c r="I13">
        <f t="shared" si="2"/>
        <v>196.49207050000001</v>
      </c>
      <c r="J13">
        <f t="shared" si="6"/>
        <v>104.124</v>
      </c>
      <c r="M13" s="39">
        <v>12</v>
      </c>
      <c r="N13" s="39">
        <v>40.41019</v>
      </c>
      <c r="O13" s="39">
        <v>-74.010429999999999</v>
      </c>
      <c r="P13" s="39">
        <v>208.86</v>
      </c>
      <c r="Q13" s="39">
        <v>63.66</v>
      </c>
      <c r="S13" s="40">
        <v>12</v>
      </c>
      <c r="T13" s="40">
        <v>40.410249999999998</v>
      </c>
      <c r="U13" s="40">
        <v>-74.010639999999995</v>
      </c>
      <c r="V13" s="40">
        <v>219.75</v>
      </c>
      <c r="W13" s="40">
        <v>66.98</v>
      </c>
      <c r="Y13" s="41">
        <v>12</v>
      </c>
      <c r="Z13" s="41">
        <v>40.409959999999998</v>
      </c>
      <c r="AA13" s="41">
        <v>-74.01003</v>
      </c>
      <c r="AB13" s="41">
        <v>200.33</v>
      </c>
      <c r="AC13" s="41">
        <v>61.06</v>
      </c>
      <c r="AE13" s="42">
        <v>12</v>
      </c>
      <c r="AF13" s="42">
        <v>40.409489999999998</v>
      </c>
      <c r="AG13" s="42">
        <v>-74.009309999999999</v>
      </c>
      <c r="AH13" s="42">
        <v>217.78</v>
      </c>
      <c r="AI13" s="42">
        <v>66.38</v>
      </c>
      <c r="AK13" s="44">
        <v>12</v>
      </c>
      <c r="AL13" s="44">
        <v>40.411790000000003</v>
      </c>
      <c r="AM13" s="44">
        <v>-74.020020000000002</v>
      </c>
      <c r="AN13" s="44">
        <v>111.02</v>
      </c>
      <c r="AO13" s="44">
        <v>33.840000000000003</v>
      </c>
      <c r="AQ13" s="45">
        <v>12</v>
      </c>
      <c r="AR13" s="45">
        <v>40.411369999999998</v>
      </c>
      <c r="AS13" s="45">
        <v>-74.024860000000004</v>
      </c>
      <c r="AT13" s="45">
        <v>155.51</v>
      </c>
      <c r="AU13" s="45">
        <v>47.4</v>
      </c>
      <c r="AW13" s="46">
        <v>12</v>
      </c>
      <c r="AX13" s="46">
        <v>40.412779999999998</v>
      </c>
      <c r="AY13" s="46">
        <v>-74.027180000000001</v>
      </c>
      <c r="AZ13" s="46">
        <v>187.47</v>
      </c>
      <c r="BA13" s="46">
        <v>57.14</v>
      </c>
    </row>
    <row r="14" spans="1:53" x14ac:dyDescent="0.25">
      <c r="A14">
        <v>190.9708607</v>
      </c>
      <c r="B14">
        <v>66.31</v>
      </c>
      <c r="C14">
        <f t="shared" si="0"/>
        <v>190.9708607</v>
      </c>
      <c r="D14">
        <f t="shared" si="1"/>
        <v>89.81</v>
      </c>
      <c r="I14">
        <f t="shared" si="2"/>
        <v>190.9708607</v>
      </c>
      <c r="J14">
        <f t="shared" si="6"/>
        <v>101.714</v>
      </c>
      <c r="M14" s="39">
        <v>13</v>
      </c>
      <c r="N14" s="39">
        <v>40.41028</v>
      </c>
      <c r="O14" s="39">
        <v>-74.010369999999995</v>
      </c>
      <c r="P14" s="39">
        <v>193.67</v>
      </c>
      <c r="Q14" s="39">
        <v>59.03</v>
      </c>
      <c r="S14" s="40">
        <v>13</v>
      </c>
      <c r="T14" s="40">
        <v>40.41028</v>
      </c>
      <c r="U14" s="40">
        <v>-74.010620000000003</v>
      </c>
      <c r="V14" s="40">
        <v>216.8</v>
      </c>
      <c r="W14" s="40">
        <v>66.08</v>
      </c>
      <c r="Y14" s="41">
        <v>13</v>
      </c>
      <c r="Z14" s="41">
        <v>40.409979999999997</v>
      </c>
      <c r="AA14" s="41">
        <v>-74.010019999999997</v>
      </c>
      <c r="AB14" s="41">
        <v>199.74</v>
      </c>
      <c r="AC14" s="41">
        <v>60.88</v>
      </c>
      <c r="AE14" s="42">
        <v>13</v>
      </c>
      <c r="AF14" s="42">
        <v>40.409520000000001</v>
      </c>
      <c r="AG14" s="42">
        <v>-74.009289999999993</v>
      </c>
      <c r="AH14" s="42">
        <v>217.39</v>
      </c>
      <c r="AI14" s="42">
        <v>66.260000000000005</v>
      </c>
      <c r="AK14" s="44">
        <v>13</v>
      </c>
      <c r="AL14" s="44">
        <v>40.411830000000002</v>
      </c>
      <c r="AM14" s="44">
        <v>-74.020009999999999</v>
      </c>
      <c r="AN14" s="44">
        <v>113.22</v>
      </c>
      <c r="AO14" s="44">
        <v>34.51</v>
      </c>
      <c r="AQ14" s="45">
        <v>13</v>
      </c>
      <c r="AR14" s="45">
        <v>40.4114</v>
      </c>
      <c r="AS14" s="45">
        <v>-74.024850000000001</v>
      </c>
      <c r="AT14" s="45">
        <v>154.33000000000001</v>
      </c>
      <c r="AU14" s="45">
        <v>47.04</v>
      </c>
      <c r="AW14" s="46">
        <v>13</v>
      </c>
      <c r="AX14" s="46">
        <v>40.412799999999997</v>
      </c>
      <c r="AY14" s="46">
        <v>-74.027169999999998</v>
      </c>
      <c r="AZ14" s="46">
        <v>185.83</v>
      </c>
      <c r="BA14" s="46">
        <v>56.64</v>
      </c>
    </row>
    <row r="15" spans="1:53" x14ac:dyDescent="0.25">
      <c r="A15">
        <v>182.34925250000001</v>
      </c>
      <c r="B15">
        <v>62.48</v>
      </c>
      <c r="C15">
        <f t="shared" si="0"/>
        <v>182.34925250000001</v>
      </c>
      <c r="D15">
        <f t="shared" si="1"/>
        <v>85.97999999999999</v>
      </c>
      <c r="I15">
        <f t="shared" si="2"/>
        <v>182.34925250000001</v>
      </c>
      <c r="J15">
        <f t="shared" si="6"/>
        <v>97.883999999999986</v>
      </c>
      <c r="M15" s="39">
        <v>14</v>
      </c>
      <c r="N15" s="39">
        <v>40.410359999999997</v>
      </c>
      <c r="O15" s="39">
        <v>-74.010310000000004</v>
      </c>
      <c r="P15" s="39">
        <v>185.33</v>
      </c>
      <c r="Q15" s="39">
        <v>56.49</v>
      </c>
      <c r="S15" s="40">
        <v>14</v>
      </c>
      <c r="T15" s="40">
        <v>40.410299999999999</v>
      </c>
      <c r="U15" s="40">
        <v>-74.010620000000003</v>
      </c>
      <c r="V15" s="40">
        <v>213.58</v>
      </c>
      <c r="W15" s="40">
        <v>65.099999999999994</v>
      </c>
      <c r="Y15" s="41">
        <v>14</v>
      </c>
      <c r="Z15" s="41">
        <v>40.409999999999997</v>
      </c>
      <c r="AA15" s="41">
        <v>-74.010000000000005</v>
      </c>
      <c r="AB15" s="41">
        <v>196.19</v>
      </c>
      <c r="AC15" s="41">
        <v>59.8</v>
      </c>
      <c r="AE15" s="42">
        <v>14</v>
      </c>
      <c r="AF15" s="42">
        <v>40.40954</v>
      </c>
      <c r="AG15" s="42">
        <v>-74.009280000000004</v>
      </c>
      <c r="AH15" s="42">
        <v>216.99</v>
      </c>
      <c r="AI15" s="42">
        <v>66.14</v>
      </c>
      <c r="AK15" s="44">
        <v>14</v>
      </c>
      <c r="AL15" s="44">
        <v>40.411859999999997</v>
      </c>
      <c r="AM15" s="44">
        <v>-74.019990000000007</v>
      </c>
      <c r="AN15" s="44">
        <v>112.83</v>
      </c>
      <c r="AO15" s="44">
        <v>34.39</v>
      </c>
      <c r="AQ15" s="45">
        <v>14</v>
      </c>
      <c r="AR15" s="45">
        <v>40.411450000000002</v>
      </c>
      <c r="AS15" s="45">
        <v>-74.024850000000001</v>
      </c>
      <c r="AT15" s="45">
        <v>149.87</v>
      </c>
      <c r="AU15" s="45">
        <v>45.68</v>
      </c>
      <c r="AW15" s="46">
        <v>14</v>
      </c>
      <c r="AX15" s="46">
        <v>40.412820000000004</v>
      </c>
      <c r="AY15" s="46">
        <v>-74.027169999999998</v>
      </c>
      <c r="AZ15" s="46">
        <v>184.19</v>
      </c>
      <c r="BA15" s="46">
        <v>56.14</v>
      </c>
    </row>
    <row r="16" spans="1:53" x14ac:dyDescent="0.25">
      <c r="A16">
        <v>174.49166539999999</v>
      </c>
      <c r="B16">
        <v>58.86</v>
      </c>
      <c r="C16">
        <f t="shared" si="0"/>
        <v>174.49166539999999</v>
      </c>
      <c r="D16">
        <f t="shared" si="1"/>
        <v>82.36</v>
      </c>
      <c r="I16">
        <f t="shared" si="2"/>
        <v>174.49166539999999</v>
      </c>
      <c r="J16">
        <f t="shared" si="6"/>
        <v>94.263999999999996</v>
      </c>
      <c r="M16" s="39">
        <v>15</v>
      </c>
      <c r="N16" s="39">
        <v>40.410420000000002</v>
      </c>
      <c r="O16" s="39">
        <v>-74.010239999999996</v>
      </c>
      <c r="P16" s="39">
        <v>181.63</v>
      </c>
      <c r="Q16" s="39">
        <v>55.36</v>
      </c>
      <c r="S16" s="40">
        <v>15</v>
      </c>
      <c r="T16" s="40">
        <v>40.410319999999999</v>
      </c>
      <c r="U16" s="40">
        <v>-74.01061</v>
      </c>
      <c r="V16" s="40">
        <v>208.86</v>
      </c>
      <c r="W16" s="40">
        <v>63.66</v>
      </c>
      <c r="Y16" s="41">
        <v>15</v>
      </c>
      <c r="Z16" s="41">
        <v>40.410029999999999</v>
      </c>
      <c r="AA16" s="41">
        <v>-74.009979999999999</v>
      </c>
      <c r="AB16" s="41">
        <v>193.57</v>
      </c>
      <c r="AC16" s="41">
        <v>59</v>
      </c>
      <c r="AE16" s="42">
        <v>15</v>
      </c>
      <c r="AF16" s="42">
        <v>40.409570000000002</v>
      </c>
      <c r="AG16" s="42">
        <v>-74.009259999999998</v>
      </c>
      <c r="AH16" s="42">
        <v>213.09</v>
      </c>
      <c r="AI16" s="42">
        <v>64.95</v>
      </c>
      <c r="AK16" s="44">
        <v>15</v>
      </c>
      <c r="AL16" s="44">
        <v>40.411900000000003</v>
      </c>
      <c r="AM16" s="44">
        <v>-74.019990000000007</v>
      </c>
      <c r="AN16" s="44">
        <v>113.16</v>
      </c>
      <c r="AO16" s="44">
        <v>34.49</v>
      </c>
      <c r="AQ16" s="45">
        <v>15</v>
      </c>
      <c r="AR16" s="45">
        <v>40.411470000000001</v>
      </c>
      <c r="AS16" s="45">
        <v>-74.024839999999998</v>
      </c>
      <c r="AT16" s="45">
        <v>145.96</v>
      </c>
      <c r="AU16" s="45">
        <v>44.49</v>
      </c>
      <c r="AW16" s="46">
        <v>15</v>
      </c>
      <c r="AX16" s="46">
        <v>40.41283</v>
      </c>
      <c r="AY16" s="46">
        <v>-74.027169999999998</v>
      </c>
      <c r="AZ16" s="46">
        <v>182.74</v>
      </c>
      <c r="BA16" s="46">
        <v>55.7</v>
      </c>
    </row>
    <row r="17" spans="1:53" x14ac:dyDescent="0.25">
      <c r="A17">
        <v>164.26179060000001</v>
      </c>
      <c r="B17">
        <v>54.6</v>
      </c>
      <c r="C17">
        <f t="shared" si="0"/>
        <v>164.26179060000001</v>
      </c>
      <c r="D17">
        <f t="shared" si="1"/>
        <v>78.099999999999994</v>
      </c>
      <c r="I17">
        <f t="shared" si="2"/>
        <v>164.26179060000001</v>
      </c>
      <c r="J17">
        <f t="shared" si="6"/>
        <v>90.003999999999991</v>
      </c>
      <c r="M17" s="39">
        <v>16</v>
      </c>
      <c r="N17" s="39">
        <v>40.410490000000003</v>
      </c>
      <c r="O17" s="39">
        <v>-74.010189999999994</v>
      </c>
      <c r="P17" s="39">
        <v>176.84</v>
      </c>
      <c r="Q17" s="39">
        <v>53.9</v>
      </c>
      <c r="S17" s="40">
        <v>16</v>
      </c>
      <c r="T17" s="40">
        <v>40.410339999999998</v>
      </c>
      <c r="U17" s="40">
        <v>-74.010580000000004</v>
      </c>
      <c r="V17" s="40">
        <v>204.27</v>
      </c>
      <c r="W17" s="40">
        <v>62.26</v>
      </c>
      <c r="Y17" s="41">
        <v>16</v>
      </c>
      <c r="Z17" s="41">
        <v>40.410049999999998</v>
      </c>
      <c r="AA17" s="41">
        <v>-74.009969999999996</v>
      </c>
      <c r="AB17" s="41">
        <v>190.95</v>
      </c>
      <c r="AC17" s="41">
        <v>58.2</v>
      </c>
      <c r="AE17" s="42">
        <v>16</v>
      </c>
      <c r="AF17" s="42">
        <v>40.409590000000001</v>
      </c>
      <c r="AG17" s="42">
        <v>-74.009240000000005</v>
      </c>
      <c r="AH17" s="42">
        <v>209.68</v>
      </c>
      <c r="AI17" s="42">
        <v>63.91</v>
      </c>
      <c r="AK17" s="44">
        <v>16</v>
      </c>
      <c r="AL17" s="44">
        <v>40.411929999999998</v>
      </c>
      <c r="AM17" s="44">
        <v>-74.019980000000004</v>
      </c>
      <c r="AN17" s="44">
        <v>112.63</v>
      </c>
      <c r="AO17" s="44">
        <v>34.33</v>
      </c>
      <c r="AQ17" s="45">
        <v>16</v>
      </c>
      <c r="AR17" s="45">
        <v>40.411499999999997</v>
      </c>
      <c r="AS17" s="45">
        <v>-74.024839999999998</v>
      </c>
      <c r="AT17" s="45">
        <v>144.32</v>
      </c>
      <c r="AU17" s="45">
        <v>43.99</v>
      </c>
      <c r="AW17" s="46">
        <v>16</v>
      </c>
      <c r="AX17" s="46">
        <v>40.412849999999999</v>
      </c>
      <c r="AY17" s="46">
        <v>-74.027169999999998</v>
      </c>
      <c r="AZ17" s="46">
        <v>181.04</v>
      </c>
      <c r="BA17" s="46">
        <v>55.18</v>
      </c>
    </row>
    <row r="18" spans="1:53" x14ac:dyDescent="0.25">
      <c r="A18">
        <v>157.97640989999999</v>
      </c>
      <c r="B18">
        <v>51.67</v>
      </c>
      <c r="C18">
        <f t="shared" si="0"/>
        <v>157.97640989999999</v>
      </c>
      <c r="D18">
        <f t="shared" si="1"/>
        <v>75.17</v>
      </c>
      <c r="I18">
        <f t="shared" si="2"/>
        <v>157.97640989999999</v>
      </c>
      <c r="J18">
        <f t="shared" si="6"/>
        <v>87.073999999999998</v>
      </c>
      <c r="M18" s="39">
        <v>17</v>
      </c>
      <c r="N18" s="39">
        <v>40.410550000000001</v>
      </c>
      <c r="O18" s="39">
        <v>-74.010130000000004</v>
      </c>
      <c r="P18" s="39">
        <v>176.54</v>
      </c>
      <c r="Q18" s="39">
        <v>53.81</v>
      </c>
      <c r="S18" s="40">
        <v>17</v>
      </c>
      <c r="T18" s="40">
        <v>40.41037</v>
      </c>
      <c r="U18" s="40">
        <v>-74.010580000000004</v>
      </c>
      <c r="V18" s="40">
        <v>201.35</v>
      </c>
      <c r="W18" s="40">
        <v>61.37</v>
      </c>
      <c r="Y18" s="41">
        <v>17</v>
      </c>
      <c r="Z18" s="41">
        <v>40.410080000000001</v>
      </c>
      <c r="AA18" s="41">
        <v>-74.009950000000003</v>
      </c>
      <c r="AB18" s="41">
        <v>188.45</v>
      </c>
      <c r="AC18" s="41">
        <v>57.44</v>
      </c>
      <c r="AE18" s="42">
        <v>17</v>
      </c>
      <c r="AF18" s="42">
        <v>40.409619999999997</v>
      </c>
      <c r="AG18" s="42">
        <v>-74.009230000000002</v>
      </c>
      <c r="AH18" s="42">
        <v>205.35</v>
      </c>
      <c r="AI18" s="42">
        <v>62.59</v>
      </c>
      <c r="AK18" s="44">
        <v>17</v>
      </c>
      <c r="AL18" s="44">
        <v>40.411969999999997</v>
      </c>
      <c r="AM18" s="44">
        <v>-74.019970000000001</v>
      </c>
      <c r="AN18" s="44">
        <v>112.27</v>
      </c>
      <c r="AO18" s="44">
        <v>34.22</v>
      </c>
      <c r="AQ18" s="45">
        <v>17</v>
      </c>
      <c r="AR18" s="45">
        <v>40.411529999999999</v>
      </c>
      <c r="AS18" s="45">
        <v>-74.024820000000005</v>
      </c>
      <c r="AT18" s="45">
        <v>140.72</v>
      </c>
      <c r="AU18" s="45">
        <v>42.89</v>
      </c>
      <c r="AW18" s="46">
        <v>17</v>
      </c>
      <c r="AX18" s="46">
        <v>40.412860000000002</v>
      </c>
      <c r="AY18" s="46">
        <v>-74.027169999999998</v>
      </c>
      <c r="AZ18" s="46">
        <v>179</v>
      </c>
      <c r="BA18" s="46">
        <v>54.56</v>
      </c>
    </row>
    <row r="19" spans="1:53" x14ac:dyDescent="0.25">
      <c r="A19">
        <v>152.45726440000001</v>
      </c>
      <c r="B19">
        <v>49.15</v>
      </c>
      <c r="C19">
        <f t="shared" si="0"/>
        <v>152.45726440000001</v>
      </c>
      <c r="D19">
        <f t="shared" si="1"/>
        <v>72.650000000000006</v>
      </c>
      <c r="I19">
        <f t="shared" si="2"/>
        <v>152.45726440000001</v>
      </c>
      <c r="J19">
        <f t="shared" si="6"/>
        <v>84.554000000000002</v>
      </c>
      <c r="M19" s="39">
        <v>18</v>
      </c>
      <c r="N19" s="39">
        <v>40.410620000000002</v>
      </c>
      <c r="O19" s="39">
        <v>-74.010069999999999</v>
      </c>
      <c r="P19" s="39">
        <v>165.88</v>
      </c>
      <c r="Q19" s="39">
        <v>50.56</v>
      </c>
      <c r="S19" s="40">
        <v>18</v>
      </c>
      <c r="T19" s="40">
        <v>40.410409999999999</v>
      </c>
      <c r="U19" s="40">
        <v>-74.010559999999998</v>
      </c>
      <c r="V19" s="40">
        <v>196.1</v>
      </c>
      <c r="W19" s="40">
        <v>59.77</v>
      </c>
      <c r="Y19" s="41">
        <v>18</v>
      </c>
      <c r="Z19" s="41">
        <v>40.4101</v>
      </c>
      <c r="AA19" s="41">
        <v>-74.009929999999997</v>
      </c>
      <c r="AB19" s="41">
        <v>185.43</v>
      </c>
      <c r="AC19" s="41">
        <v>56.52</v>
      </c>
      <c r="AE19" s="42">
        <v>18</v>
      </c>
      <c r="AF19" s="42">
        <v>40.409640000000003</v>
      </c>
      <c r="AG19" s="42">
        <v>-74.009209999999996</v>
      </c>
      <c r="AH19" s="42">
        <v>201.05</v>
      </c>
      <c r="AI19" s="42">
        <v>61.28</v>
      </c>
      <c r="AK19" s="44">
        <v>18</v>
      </c>
      <c r="AL19" s="44">
        <v>40.411999999999999</v>
      </c>
      <c r="AM19" s="44">
        <v>-74.019959999999998</v>
      </c>
      <c r="AN19" s="44">
        <v>111.09</v>
      </c>
      <c r="AO19" s="44">
        <v>33.86</v>
      </c>
      <c r="AQ19" s="45">
        <v>18</v>
      </c>
      <c r="AR19" s="45">
        <v>40.411569999999998</v>
      </c>
      <c r="AS19" s="45">
        <v>-74.024820000000005</v>
      </c>
      <c r="AT19" s="45">
        <v>138.16</v>
      </c>
      <c r="AU19" s="45">
        <v>42.11</v>
      </c>
      <c r="AW19" s="46">
        <v>18</v>
      </c>
      <c r="AX19" s="46">
        <v>40.412889999999997</v>
      </c>
      <c r="AY19" s="46">
        <v>-74.027169999999998</v>
      </c>
      <c r="AZ19" s="46">
        <v>178.08</v>
      </c>
      <c r="BA19" s="46">
        <v>54.28</v>
      </c>
    </row>
    <row r="20" spans="1:53" x14ac:dyDescent="0.25">
      <c r="A20">
        <v>146.17270149999999</v>
      </c>
      <c r="B20">
        <v>46.76</v>
      </c>
      <c r="C20">
        <f t="shared" si="0"/>
        <v>146.17270149999999</v>
      </c>
      <c r="D20">
        <f t="shared" si="1"/>
        <v>70.259999999999991</v>
      </c>
      <c r="I20">
        <f t="shared" si="2"/>
        <v>146.17270149999999</v>
      </c>
      <c r="J20">
        <f t="shared" si="6"/>
        <v>82.163999999999987</v>
      </c>
      <c r="M20" s="39">
        <v>19</v>
      </c>
      <c r="N20" s="39">
        <v>40.410699999999999</v>
      </c>
      <c r="O20" s="39">
        <v>-74.01003</v>
      </c>
      <c r="P20" s="39">
        <v>154.36000000000001</v>
      </c>
      <c r="Q20" s="39">
        <v>47.05</v>
      </c>
      <c r="S20" s="40">
        <v>19</v>
      </c>
      <c r="T20" s="40">
        <v>40.410440000000001</v>
      </c>
      <c r="U20" s="40">
        <v>-74.010540000000006</v>
      </c>
      <c r="V20" s="40">
        <v>192.62</v>
      </c>
      <c r="W20" s="40">
        <v>58.71</v>
      </c>
      <c r="Y20" s="41">
        <v>19</v>
      </c>
      <c r="Z20" s="41">
        <v>40.410130000000002</v>
      </c>
      <c r="AA20" s="41">
        <v>-74.009910000000005</v>
      </c>
      <c r="AB20" s="41">
        <v>183.4</v>
      </c>
      <c r="AC20" s="41">
        <v>55.9</v>
      </c>
      <c r="AE20" s="42">
        <v>19</v>
      </c>
      <c r="AF20" s="42">
        <v>40.409669999999998</v>
      </c>
      <c r="AG20" s="42">
        <v>-74.009180000000001</v>
      </c>
      <c r="AH20" s="42">
        <v>200.46</v>
      </c>
      <c r="AI20" s="42">
        <v>61.1</v>
      </c>
      <c r="AK20" s="44">
        <v>19</v>
      </c>
      <c r="AL20" s="44">
        <v>40.412030000000001</v>
      </c>
      <c r="AM20" s="44">
        <v>-74.019949999999994</v>
      </c>
      <c r="AN20" s="44">
        <v>108.92</v>
      </c>
      <c r="AO20" s="44">
        <v>33.200000000000003</v>
      </c>
      <c r="AQ20" s="45">
        <v>19</v>
      </c>
      <c r="AR20" s="45">
        <v>40.411610000000003</v>
      </c>
      <c r="AS20" s="45">
        <v>-74.024810000000002</v>
      </c>
      <c r="AT20" s="45">
        <v>136.65</v>
      </c>
      <c r="AU20" s="45">
        <v>41.65</v>
      </c>
      <c r="AW20" s="46">
        <v>19</v>
      </c>
      <c r="AX20" s="46">
        <v>40.412909999999997</v>
      </c>
      <c r="AY20" s="46">
        <v>-74.027159999999995</v>
      </c>
      <c r="AZ20" s="46">
        <v>175.39</v>
      </c>
      <c r="BA20" s="46">
        <v>53.46</v>
      </c>
    </row>
    <row r="21" spans="1:53" x14ac:dyDescent="0.25">
      <c r="A21">
        <v>139.88786289999999</v>
      </c>
      <c r="B21">
        <v>43.94</v>
      </c>
      <c r="C21">
        <f t="shared" si="0"/>
        <v>139.88786289999999</v>
      </c>
      <c r="D21">
        <f t="shared" si="1"/>
        <v>67.44</v>
      </c>
      <c r="I21">
        <f t="shared" si="2"/>
        <v>139.88786289999999</v>
      </c>
      <c r="J21">
        <f t="shared" si="6"/>
        <v>79.343999999999994</v>
      </c>
      <c r="M21" s="39">
        <v>20</v>
      </c>
      <c r="N21" s="39">
        <v>40.410780000000003</v>
      </c>
      <c r="O21" s="39">
        <v>-74.00994</v>
      </c>
      <c r="P21" s="39">
        <v>136.32</v>
      </c>
      <c r="Q21" s="39">
        <v>41.55</v>
      </c>
      <c r="S21" s="40">
        <v>20</v>
      </c>
      <c r="T21" s="40">
        <v>40.41046</v>
      </c>
      <c r="U21" s="40">
        <v>-74.010530000000003</v>
      </c>
      <c r="V21" s="40">
        <v>191.31</v>
      </c>
      <c r="W21" s="40">
        <v>58.31</v>
      </c>
      <c r="Y21" s="41">
        <v>20</v>
      </c>
      <c r="Z21" s="41">
        <v>40.410159999999998</v>
      </c>
      <c r="AA21" s="41">
        <v>-74.009889999999999</v>
      </c>
      <c r="AB21" s="41">
        <v>183.07</v>
      </c>
      <c r="AC21" s="41">
        <v>55.8</v>
      </c>
      <c r="AE21" s="42">
        <v>20</v>
      </c>
      <c r="AF21" s="42">
        <v>40.409700000000001</v>
      </c>
      <c r="AG21" s="42">
        <v>-74.009169999999997</v>
      </c>
      <c r="AH21" s="42">
        <v>196.98</v>
      </c>
      <c r="AI21" s="42">
        <v>60.04</v>
      </c>
      <c r="AK21" s="44">
        <v>20</v>
      </c>
      <c r="AL21" s="44">
        <v>40.412059999999997</v>
      </c>
      <c r="AM21" s="44">
        <v>-74.019940000000005</v>
      </c>
      <c r="AN21" s="44">
        <v>106.69</v>
      </c>
      <c r="AO21" s="44">
        <v>32.520000000000003</v>
      </c>
      <c r="AQ21" s="45">
        <v>20</v>
      </c>
      <c r="AR21" s="45">
        <v>40.411650000000002</v>
      </c>
      <c r="AS21" s="45">
        <v>-74.024810000000002</v>
      </c>
      <c r="AT21" s="45">
        <v>135.04</v>
      </c>
      <c r="AU21" s="45">
        <v>41.16</v>
      </c>
      <c r="AW21" s="46">
        <v>20</v>
      </c>
      <c r="AX21" s="46">
        <v>40.412930000000003</v>
      </c>
      <c r="AY21" s="46">
        <v>-74.027159999999995</v>
      </c>
      <c r="AZ21" s="46">
        <v>172.64</v>
      </c>
      <c r="BA21" s="46">
        <v>52.62</v>
      </c>
    </row>
    <row r="22" spans="1:53" x14ac:dyDescent="0.25">
      <c r="A22">
        <v>133.62975270000001</v>
      </c>
      <c r="B22">
        <v>40.74</v>
      </c>
      <c r="C22">
        <f t="shared" si="0"/>
        <v>133.62975270000001</v>
      </c>
      <c r="D22">
        <f t="shared" si="1"/>
        <v>64.240000000000009</v>
      </c>
      <c r="I22">
        <f t="shared" si="2"/>
        <v>133.62975270000001</v>
      </c>
      <c r="J22">
        <f t="shared" si="6"/>
        <v>76.144000000000005</v>
      </c>
      <c r="M22" s="39">
        <v>21</v>
      </c>
      <c r="N22" s="39">
        <v>40.410850000000003</v>
      </c>
      <c r="O22" s="39">
        <v>-74.009900000000002</v>
      </c>
      <c r="P22" s="39">
        <v>120.44</v>
      </c>
      <c r="Q22" s="39">
        <v>36.71</v>
      </c>
      <c r="S22" s="40">
        <v>21</v>
      </c>
      <c r="T22" s="40">
        <v>40.410490000000003</v>
      </c>
      <c r="U22" s="40">
        <v>-74.01052</v>
      </c>
      <c r="V22" s="40">
        <v>188.25</v>
      </c>
      <c r="W22" s="40">
        <v>57.38</v>
      </c>
      <c r="Y22" s="41">
        <v>21</v>
      </c>
      <c r="Z22" s="41">
        <v>40.410179999999997</v>
      </c>
      <c r="AA22" s="41">
        <v>-74.009870000000006</v>
      </c>
      <c r="AB22" s="41">
        <v>182.09</v>
      </c>
      <c r="AC22" s="41">
        <v>55.5</v>
      </c>
      <c r="AE22" s="42">
        <v>21</v>
      </c>
      <c r="AF22" s="42">
        <v>40.409730000000003</v>
      </c>
      <c r="AG22" s="42">
        <v>-74.009150000000005</v>
      </c>
      <c r="AH22" s="42">
        <v>192.42</v>
      </c>
      <c r="AI22" s="42">
        <v>58.65</v>
      </c>
      <c r="AK22" s="44">
        <v>21</v>
      </c>
      <c r="AL22" s="44">
        <v>40.412109999999998</v>
      </c>
      <c r="AM22" s="44">
        <v>-74.019919999999999</v>
      </c>
      <c r="AN22" s="44">
        <v>104.1</v>
      </c>
      <c r="AO22" s="44">
        <v>31.73</v>
      </c>
      <c r="AQ22" s="45">
        <v>21</v>
      </c>
      <c r="AR22" s="45">
        <v>40.41169</v>
      </c>
      <c r="AS22" s="45">
        <v>-74.024799999999999</v>
      </c>
      <c r="AT22" s="45">
        <v>133.86000000000001</v>
      </c>
      <c r="AU22" s="45">
        <v>40.799999999999997</v>
      </c>
      <c r="AW22" s="46">
        <v>21</v>
      </c>
      <c r="AX22" s="46">
        <v>40.412950000000002</v>
      </c>
      <c r="AY22" s="46">
        <v>-74.027150000000006</v>
      </c>
      <c r="AZ22" s="46">
        <v>170.28</v>
      </c>
      <c r="BA22" s="46">
        <v>51.9</v>
      </c>
    </row>
    <row r="23" spans="1:53" x14ac:dyDescent="0.25">
      <c r="A23">
        <v>125.7461852</v>
      </c>
      <c r="B23">
        <v>37.76</v>
      </c>
      <c r="C23">
        <f t="shared" si="0"/>
        <v>125.7461852</v>
      </c>
      <c r="D23">
        <f t="shared" si="1"/>
        <v>61.26</v>
      </c>
      <c r="I23">
        <f t="shared" si="2"/>
        <v>125.7461852</v>
      </c>
      <c r="J23">
        <f t="shared" si="6"/>
        <v>73.164000000000001</v>
      </c>
      <c r="M23" s="39">
        <v>22</v>
      </c>
      <c r="N23" s="39">
        <v>40.410910000000001</v>
      </c>
      <c r="O23" s="39">
        <v>-74.009839999999997</v>
      </c>
      <c r="P23" s="39">
        <v>89.99</v>
      </c>
      <c r="Q23" s="39">
        <v>27.43</v>
      </c>
      <c r="S23" s="40">
        <v>22</v>
      </c>
      <c r="T23" s="40">
        <v>40.410519999999998</v>
      </c>
      <c r="U23" s="40">
        <v>-74.010499999999993</v>
      </c>
      <c r="V23" s="40">
        <v>185.3</v>
      </c>
      <c r="W23" s="40">
        <v>56.48</v>
      </c>
      <c r="Y23" s="41">
        <v>22</v>
      </c>
      <c r="Z23" s="41">
        <v>40.410220000000002</v>
      </c>
      <c r="AA23" s="41">
        <v>-74.00985</v>
      </c>
      <c r="AB23" s="41">
        <v>179.72</v>
      </c>
      <c r="AC23" s="41">
        <v>54.78</v>
      </c>
      <c r="AE23" s="42">
        <v>22</v>
      </c>
      <c r="AF23" s="42">
        <v>40.409750000000003</v>
      </c>
      <c r="AG23" s="42">
        <v>-74.009140000000002</v>
      </c>
      <c r="AH23" s="42">
        <v>189.53</v>
      </c>
      <c r="AI23" s="42">
        <v>57.77</v>
      </c>
      <c r="AK23" s="44">
        <v>22</v>
      </c>
      <c r="AL23" s="44">
        <v>40.41216</v>
      </c>
      <c r="AM23" s="44">
        <v>-74.019890000000004</v>
      </c>
      <c r="AN23" s="44">
        <v>103.31</v>
      </c>
      <c r="AO23" s="44">
        <v>31.49</v>
      </c>
      <c r="AQ23" s="45">
        <v>22</v>
      </c>
      <c r="AR23" s="45">
        <v>40.411729999999999</v>
      </c>
      <c r="AS23" s="45">
        <v>-74.024789999999996</v>
      </c>
      <c r="AT23" s="45">
        <v>130.25</v>
      </c>
      <c r="AU23" s="45">
        <v>39.700000000000003</v>
      </c>
      <c r="AW23" s="46">
        <v>22</v>
      </c>
      <c r="AX23" s="46">
        <v>40.412979999999997</v>
      </c>
      <c r="AY23" s="46">
        <v>-74.027150000000006</v>
      </c>
      <c r="AZ23" s="46">
        <v>168.83</v>
      </c>
      <c r="BA23" s="46">
        <v>51.46</v>
      </c>
    </row>
    <row r="24" spans="1:53" x14ac:dyDescent="0.25">
      <c r="A24">
        <v>122.6034691</v>
      </c>
      <c r="B24">
        <v>35.94</v>
      </c>
      <c r="C24">
        <f t="shared" si="0"/>
        <v>122.6034691</v>
      </c>
      <c r="D24">
        <f t="shared" si="1"/>
        <v>59.44</v>
      </c>
      <c r="I24">
        <f t="shared" si="2"/>
        <v>122.6034691</v>
      </c>
      <c r="J24">
        <f t="shared" si="6"/>
        <v>71.343999999999994</v>
      </c>
      <c r="M24" s="39">
        <v>23</v>
      </c>
      <c r="N24" s="39">
        <v>40.410980000000002</v>
      </c>
      <c r="O24" s="39">
        <v>-74.009789999999995</v>
      </c>
      <c r="P24" s="39">
        <v>75.430000000000007</v>
      </c>
      <c r="Q24" s="39">
        <v>22.99</v>
      </c>
      <c r="S24" s="40">
        <v>23</v>
      </c>
      <c r="T24" s="40">
        <v>40.410539999999997</v>
      </c>
      <c r="U24" s="40">
        <v>-74.010499999999993</v>
      </c>
      <c r="V24" s="40">
        <v>185.37</v>
      </c>
      <c r="W24" s="40">
        <v>56.5</v>
      </c>
      <c r="Y24" s="41">
        <v>23</v>
      </c>
      <c r="Z24" s="41">
        <v>40.410249999999998</v>
      </c>
      <c r="AA24" s="41">
        <v>-74.009820000000005</v>
      </c>
      <c r="AB24" s="41">
        <v>178.02</v>
      </c>
      <c r="AC24" s="41">
        <v>54.26</v>
      </c>
      <c r="AE24" s="42">
        <v>23</v>
      </c>
      <c r="AF24" s="42">
        <v>40.409770000000002</v>
      </c>
      <c r="AG24" s="42">
        <v>-74.009119999999996</v>
      </c>
      <c r="AH24" s="42">
        <v>187.57</v>
      </c>
      <c r="AI24" s="42">
        <v>57.17</v>
      </c>
      <c r="AK24" s="44">
        <v>23</v>
      </c>
      <c r="AL24" s="44">
        <v>40.412190000000002</v>
      </c>
      <c r="AM24" s="44">
        <v>-74.019900000000007</v>
      </c>
      <c r="AN24" s="44">
        <v>100.72</v>
      </c>
      <c r="AO24" s="44">
        <v>30.7</v>
      </c>
      <c r="AQ24" s="45">
        <v>23</v>
      </c>
      <c r="AR24" s="45">
        <v>40.411760000000001</v>
      </c>
      <c r="AS24" s="45">
        <v>-74.024789999999996</v>
      </c>
      <c r="AT24" s="45">
        <v>127.69</v>
      </c>
      <c r="AU24" s="45">
        <v>38.92</v>
      </c>
      <c r="AW24" s="46">
        <v>23</v>
      </c>
      <c r="AX24" s="46">
        <v>40.412999999999997</v>
      </c>
      <c r="AY24" s="46">
        <v>-74.027150000000006</v>
      </c>
      <c r="AZ24" s="46">
        <v>167.32</v>
      </c>
      <c r="BA24" s="46">
        <v>51</v>
      </c>
    </row>
    <row r="25" spans="1:53" x14ac:dyDescent="0.25">
      <c r="A25">
        <v>116.31792799999999</v>
      </c>
      <c r="B25">
        <v>33.42</v>
      </c>
      <c r="C25">
        <f t="shared" si="0"/>
        <v>116.31792799999999</v>
      </c>
      <c r="D25">
        <f t="shared" si="1"/>
        <v>56.92</v>
      </c>
      <c r="I25">
        <f t="shared" si="2"/>
        <v>116.31792799999999</v>
      </c>
      <c r="J25">
        <f t="shared" si="6"/>
        <v>68.823999999999998</v>
      </c>
      <c r="M25" s="39">
        <v>24</v>
      </c>
      <c r="N25" s="39">
        <v>40.411070000000002</v>
      </c>
      <c r="O25" s="39">
        <v>-74.009709999999998</v>
      </c>
      <c r="P25" s="39">
        <v>54.43</v>
      </c>
      <c r="Q25" s="39">
        <v>16.59</v>
      </c>
      <c r="S25" s="40">
        <v>24</v>
      </c>
      <c r="T25" s="40">
        <v>40.41057</v>
      </c>
      <c r="U25" s="40">
        <v>-74.010480000000001</v>
      </c>
      <c r="V25" s="40">
        <v>183.33</v>
      </c>
      <c r="W25" s="40">
        <v>55.88</v>
      </c>
      <c r="Y25" s="41">
        <v>24</v>
      </c>
      <c r="Z25" s="41">
        <v>40.41028</v>
      </c>
      <c r="AA25" s="41">
        <v>-74.009810000000002</v>
      </c>
      <c r="AB25" s="41">
        <v>175.92</v>
      </c>
      <c r="AC25" s="41">
        <v>53.62</v>
      </c>
      <c r="AE25" s="42">
        <v>24</v>
      </c>
      <c r="AF25" s="42">
        <v>40.40981</v>
      </c>
      <c r="AG25" s="42">
        <v>-74.009100000000004</v>
      </c>
      <c r="AH25" s="42">
        <v>184.65</v>
      </c>
      <c r="AI25" s="42">
        <v>56.28</v>
      </c>
      <c r="AK25" s="44">
        <v>24</v>
      </c>
      <c r="AL25" s="44">
        <v>40.412219999999998</v>
      </c>
      <c r="AM25" s="44">
        <v>-74.019890000000004</v>
      </c>
      <c r="AN25" s="44">
        <v>99.21</v>
      </c>
      <c r="AO25" s="44">
        <v>30.24</v>
      </c>
      <c r="AQ25" s="45">
        <v>24</v>
      </c>
      <c r="AR25" s="45">
        <v>40.411810000000003</v>
      </c>
      <c r="AS25" s="45">
        <v>-74.024780000000007</v>
      </c>
      <c r="AT25" s="45">
        <v>127.46</v>
      </c>
      <c r="AU25" s="45">
        <v>38.85</v>
      </c>
      <c r="AW25" s="46">
        <v>24</v>
      </c>
      <c r="AX25" s="46">
        <v>40.413020000000003</v>
      </c>
      <c r="AY25" s="46">
        <v>-74.027150000000006</v>
      </c>
      <c r="AZ25" s="46">
        <v>165.29</v>
      </c>
      <c r="BA25" s="46">
        <v>50.38</v>
      </c>
    </row>
    <row r="26" spans="1:53" x14ac:dyDescent="0.25">
      <c r="A26">
        <v>111.6036867</v>
      </c>
      <c r="B26">
        <v>30.88</v>
      </c>
      <c r="C26">
        <f t="shared" si="0"/>
        <v>111.6036867</v>
      </c>
      <c r="D26">
        <f t="shared" si="1"/>
        <v>54.379999999999995</v>
      </c>
      <c r="I26">
        <f t="shared" si="2"/>
        <v>111.6036867</v>
      </c>
      <c r="J26">
        <f t="shared" si="6"/>
        <v>66.283999999999992</v>
      </c>
      <c r="M26" s="39">
        <v>25</v>
      </c>
      <c r="N26" s="39">
        <v>40.411149999999999</v>
      </c>
      <c r="O26" s="39">
        <v>-74.009630000000001</v>
      </c>
      <c r="P26" s="39">
        <v>43.8</v>
      </c>
      <c r="Q26" s="39">
        <v>13.35</v>
      </c>
      <c r="S26" s="40">
        <v>25</v>
      </c>
      <c r="T26" s="40">
        <v>40.410589999999999</v>
      </c>
      <c r="U26" s="40">
        <v>-74.010459999999995</v>
      </c>
      <c r="V26" s="40">
        <v>182.68</v>
      </c>
      <c r="W26" s="40">
        <v>55.68</v>
      </c>
      <c r="Y26" s="41">
        <v>25</v>
      </c>
      <c r="Z26" s="41">
        <v>40.410299999999999</v>
      </c>
      <c r="AA26" s="41">
        <v>-74.009789999999995</v>
      </c>
      <c r="AB26" s="41">
        <v>173.69</v>
      </c>
      <c r="AC26" s="41">
        <v>52.94</v>
      </c>
      <c r="AE26" s="42">
        <v>25</v>
      </c>
      <c r="AF26" s="42">
        <v>40.409829999999999</v>
      </c>
      <c r="AG26" s="42">
        <v>-74.009079999999997</v>
      </c>
      <c r="AH26" s="42">
        <v>182.87</v>
      </c>
      <c r="AI26" s="42">
        <v>55.74</v>
      </c>
      <c r="AK26" s="44">
        <v>25</v>
      </c>
      <c r="AL26" s="44">
        <v>40.412260000000003</v>
      </c>
      <c r="AM26" s="44">
        <v>-74.019890000000004</v>
      </c>
      <c r="AN26" s="44">
        <v>95.8</v>
      </c>
      <c r="AO26" s="44">
        <v>29.2</v>
      </c>
      <c r="AQ26" s="45">
        <v>25</v>
      </c>
      <c r="AR26" s="45">
        <v>40.411839999999998</v>
      </c>
      <c r="AS26" s="45">
        <v>-74.024770000000004</v>
      </c>
      <c r="AT26" s="45">
        <v>127.07</v>
      </c>
      <c r="AU26" s="45">
        <v>38.729999999999997</v>
      </c>
      <c r="AW26" s="46">
        <v>25</v>
      </c>
      <c r="AX26" s="46">
        <v>40.413040000000002</v>
      </c>
      <c r="AY26" s="46">
        <v>-74.027140000000003</v>
      </c>
      <c r="AZ26" s="46">
        <v>163.68</v>
      </c>
      <c r="BA26" s="46">
        <v>49.89</v>
      </c>
    </row>
    <row r="27" spans="1:53" x14ac:dyDescent="0.25">
      <c r="A27">
        <v>106.1167047</v>
      </c>
      <c r="B27">
        <v>28.46</v>
      </c>
      <c r="C27">
        <f t="shared" si="0"/>
        <v>106.1167047</v>
      </c>
      <c r="D27">
        <f t="shared" si="1"/>
        <v>51.96</v>
      </c>
      <c r="I27">
        <f t="shared" si="2"/>
        <v>106.1167047</v>
      </c>
      <c r="J27">
        <f t="shared" si="6"/>
        <v>63.864000000000004</v>
      </c>
      <c r="M27" s="39">
        <v>26</v>
      </c>
      <c r="N27" s="39">
        <v>40.411250000000003</v>
      </c>
      <c r="O27" s="39">
        <v>-74.00958</v>
      </c>
      <c r="P27" s="39">
        <v>41.7</v>
      </c>
      <c r="Q27" s="39">
        <v>12.71</v>
      </c>
      <c r="S27" s="40">
        <v>26</v>
      </c>
      <c r="T27" s="40">
        <v>40.410620000000002</v>
      </c>
      <c r="U27" s="40">
        <v>-74.010450000000006</v>
      </c>
      <c r="V27" s="40">
        <v>181.43</v>
      </c>
      <c r="W27" s="40">
        <v>55.3</v>
      </c>
      <c r="Y27" s="41">
        <v>26</v>
      </c>
      <c r="Z27" s="41">
        <v>40.410319999999999</v>
      </c>
      <c r="AA27" s="41">
        <v>-74.00976</v>
      </c>
      <c r="AB27" s="41">
        <v>171.95</v>
      </c>
      <c r="AC27" s="41">
        <v>52.41</v>
      </c>
      <c r="AE27" s="42">
        <v>26</v>
      </c>
      <c r="AF27" s="42">
        <v>40.409849999999999</v>
      </c>
      <c r="AG27" s="42">
        <v>-74.009069999999994</v>
      </c>
      <c r="AH27" s="42">
        <v>181.89</v>
      </c>
      <c r="AI27" s="42">
        <v>55.44</v>
      </c>
      <c r="AK27" s="44">
        <v>26</v>
      </c>
      <c r="AL27" s="44">
        <v>40.412289999999999</v>
      </c>
      <c r="AM27" s="44">
        <v>-74.019869999999997</v>
      </c>
      <c r="AN27" s="44">
        <v>94.75</v>
      </c>
      <c r="AO27" s="44">
        <v>28.88</v>
      </c>
      <c r="AQ27" s="45">
        <v>26</v>
      </c>
      <c r="AR27" s="45">
        <v>40.411879999999996</v>
      </c>
      <c r="AS27" s="45">
        <v>-74.024770000000004</v>
      </c>
      <c r="AT27" s="45">
        <v>126.21</v>
      </c>
      <c r="AU27" s="45">
        <v>38.47</v>
      </c>
      <c r="AW27" s="46">
        <v>26</v>
      </c>
      <c r="AX27" s="46">
        <v>40.413060000000002</v>
      </c>
      <c r="AY27" s="46">
        <v>-74.027140000000003</v>
      </c>
      <c r="AZ27" s="46">
        <v>162.16999999999999</v>
      </c>
      <c r="BA27" s="46">
        <v>49.43</v>
      </c>
    </row>
    <row r="28" spans="1:53" x14ac:dyDescent="0.25">
      <c r="A28">
        <v>99.801192020000002</v>
      </c>
      <c r="B28">
        <v>26.12</v>
      </c>
      <c r="C28">
        <f t="shared" si="0"/>
        <v>99.801192020000002</v>
      </c>
      <c r="D28">
        <f t="shared" si="1"/>
        <v>49.620000000000005</v>
      </c>
      <c r="I28">
        <f t="shared" si="2"/>
        <v>99.801192020000002</v>
      </c>
      <c r="J28">
        <f t="shared" si="6"/>
        <v>61.524000000000001</v>
      </c>
      <c r="M28" s="39">
        <v>27</v>
      </c>
      <c r="N28" s="39">
        <v>40.41133</v>
      </c>
      <c r="O28" s="39">
        <v>-74.009460000000004</v>
      </c>
      <c r="P28" s="39">
        <v>12.96</v>
      </c>
      <c r="Q28" s="39">
        <v>3.95</v>
      </c>
      <c r="S28" s="40">
        <v>27</v>
      </c>
      <c r="T28" s="40">
        <v>40.410649999999997</v>
      </c>
      <c r="U28" s="40">
        <v>-74.010440000000003</v>
      </c>
      <c r="V28" s="40">
        <v>181.23</v>
      </c>
      <c r="W28" s="40">
        <v>55.24</v>
      </c>
      <c r="Y28" s="41">
        <v>27</v>
      </c>
      <c r="Z28" s="41">
        <v>40.410350000000001</v>
      </c>
      <c r="AA28" s="41">
        <v>-74.009749999999997</v>
      </c>
      <c r="AB28" s="41">
        <v>170.18</v>
      </c>
      <c r="AC28" s="41">
        <v>51.87</v>
      </c>
      <c r="AE28" s="42">
        <v>27</v>
      </c>
      <c r="AF28" s="42">
        <v>40.409880000000001</v>
      </c>
      <c r="AG28" s="42">
        <v>-74.009060000000005</v>
      </c>
      <c r="AH28" s="42">
        <v>180.51</v>
      </c>
      <c r="AI28" s="42">
        <v>55.02</v>
      </c>
      <c r="AK28" s="44">
        <v>27</v>
      </c>
      <c r="AL28" s="44">
        <v>40.412329999999997</v>
      </c>
      <c r="AM28" s="44">
        <v>-74.019850000000005</v>
      </c>
      <c r="AN28" s="44">
        <v>93.7</v>
      </c>
      <c r="AO28" s="44">
        <v>28.56</v>
      </c>
      <c r="AQ28" s="45">
        <v>27</v>
      </c>
      <c r="AR28" s="45">
        <v>40.411909999999999</v>
      </c>
      <c r="AS28" s="45">
        <v>-74.024760000000001</v>
      </c>
      <c r="AT28" s="45">
        <v>125.69</v>
      </c>
      <c r="AU28" s="45">
        <v>38.31</v>
      </c>
      <c r="AW28" s="46">
        <v>27</v>
      </c>
      <c r="AX28" s="46">
        <v>40.413080000000001</v>
      </c>
      <c r="AY28" s="46">
        <v>-74.027140000000003</v>
      </c>
      <c r="AZ28" s="46">
        <v>159.35</v>
      </c>
      <c r="BA28" s="46">
        <v>48.57</v>
      </c>
    </row>
    <row r="29" spans="1:53" x14ac:dyDescent="0.25">
      <c r="A29">
        <v>94.317622819999997</v>
      </c>
      <c r="B29">
        <v>23.33</v>
      </c>
      <c r="C29">
        <f t="shared" si="0"/>
        <v>94.317622819999997</v>
      </c>
      <c r="D29">
        <f t="shared" si="1"/>
        <v>46.83</v>
      </c>
      <c r="I29">
        <f t="shared" si="2"/>
        <v>94.317622819999997</v>
      </c>
      <c r="J29">
        <f t="shared" si="6"/>
        <v>58.733999999999995</v>
      </c>
      <c r="M29" s="39">
        <v>28</v>
      </c>
      <c r="N29" s="39">
        <v>40.4114</v>
      </c>
      <c r="O29" s="39">
        <v>-74.009420000000006</v>
      </c>
      <c r="P29" s="39">
        <v>8.01</v>
      </c>
      <c r="Q29" s="39">
        <v>2.44</v>
      </c>
      <c r="S29" s="40">
        <v>28</v>
      </c>
      <c r="T29" s="40">
        <v>40.410679999999999</v>
      </c>
      <c r="U29" s="40">
        <v>-74.010419999999996</v>
      </c>
      <c r="V29" s="40">
        <v>180.71</v>
      </c>
      <c r="W29" s="40">
        <v>55.08</v>
      </c>
      <c r="Y29" s="41">
        <v>28</v>
      </c>
      <c r="Z29" s="41">
        <v>40.41039</v>
      </c>
      <c r="AA29" s="41">
        <v>-74.009720000000002</v>
      </c>
      <c r="AB29" s="41">
        <v>168.86</v>
      </c>
      <c r="AC29" s="41">
        <v>51.47</v>
      </c>
      <c r="AE29" s="42">
        <v>28</v>
      </c>
      <c r="AF29" s="42">
        <v>40.409910000000004</v>
      </c>
      <c r="AG29" s="42">
        <v>-74.009029999999996</v>
      </c>
      <c r="AH29" s="42">
        <v>178.08</v>
      </c>
      <c r="AI29" s="42">
        <v>54.28</v>
      </c>
      <c r="AK29" s="44">
        <v>28</v>
      </c>
      <c r="AL29" s="44">
        <v>40.41236</v>
      </c>
      <c r="AM29" s="44">
        <v>-74.019850000000005</v>
      </c>
      <c r="AN29" s="44">
        <v>89.04</v>
      </c>
      <c r="AO29" s="44">
        <v>27.14</v>
      </c>
      <c r="AQ29" s="45">
        <v>28</v>
      </c>
      <c r="AR29" s="45">
        <v>40.411949999999997</v>
      </c>
      <c r="AS29" s="45">
        <v>-74.024749999999997</v>
      </c>
      <c r="AT29" s="45">
        <v>124.7</v>
      </c>
      <c r="AU29" s="45">
        <v>38.01</v>
      </c>
      <c r="AW29" s="46">
        <v>28</v>
      </c>
      <c r="AX29" s="46">
        <v>40.4131</v>
      </c>
      <c r="AY29" s="46">
        <v>-74.02713</v>
      </c>
      <c r="AZ29" s="46">
        <v>157.38</v>
      </c>
      <c r="BA29" s="46">
        <v>47.97</v>
      </c>
    </row>
    <row r="30" spans="1:53" x14ac:dyDescent="0.25">
      <c r="A30">
        <v>88.031616670000005</v>
      </c>
      <c r="B30">
        <v>20.23</v>
      </c>
      <c r="C30">
        <f t="shared" si="0"/>
        <v>88.031616670000005</v>
      </c>
      <c r="D30">
        <f t="shared" si="1"/>
        <v>43.730000000000004</v>
      </c>
      <c r="I30">
        <f t="shared" si="2"/>
        <v>88.031616670000005</v>
      </c>
      <c r="J30">
        <f t="shared" si="6"/>
        <v>55.634</v>
      </c>
      <c r="M30" s="39">
        <v>29</v>
      </c>
      <c r="N30" s="39">
        <v>40.411470000000001</v>
      </c>
      <c r="O30" s="39">
        <v>-74.009399999999999</v>
      </c>
      <c r="P30" s="39">
        <v>3.02</v>
      </c>
      <c r="Q30" s="39">
        <v>0.92</v>
      </c>
      <c r="S30" s="40">
        <v>29</v>
      </c>
      <c r="T30" s="40">
        <v>40.410719999999998</v>
      </c>
      <c r="U30" s="40">
        <v>-74.010409999999993</v>
      </c>
      <c r="V30" s="40">
        <v>179.07</v>
      </c>
      <c r="W30" s="40">
        <v>54.58</v>
      </c>
      <c r="Y30" s="41">
        <v>29</v>
      </c>
      <c r="Z30" s="41">
        <v>40.410429999999998</v>
      </c>
      <c r="AA30" s="41">
        <v>-74.009699999999995</v>
      </c>
      <c r="AB30" s="41">
        <v>169.26</v>
      </c>
      <c r="AC30" s="41">
        <v>51.59</v>
      </c>
      <c r="AE30" s="42">
        <v>29</v>
      </c>
      <c r="AF30" s="42">
        <v>40.409930000000003</v>
      </c>
      <c r="AG30" s="42">
        <v>-74.009010000000004</v>
      </c>
      <c r="AH30" s="42">
        <v>177.43</v>
      </c>
      <c r="AI30" s="42">
        <v>54.08</v>
      </c>
      <c r="AK30" s="44">
        <v>29</v>
      </c>
      <c r="AL30" s="44">
        <v>40.412390000000002</v>
      </c>
      <c r="AM30" s="44">
        <v>-74.019840000000002</v>
      </c>
      <c r="AN30" s="44">
        <v>86.19</v>
      </c>
      <c r="AO30" s="44">
        <v>26.27</v>
      </c>
      <c r="AQ30" s="45">
        <v>29</v>
      </c>
      <c r="AR30" s="45">
        <v>40.411969999999997</v>
      </c>
      <c r="AS30" s="45">
        <v>-74.024749999999997</v>
      </c>
      <c r="AT30" s="45">
        <v>124.18</v>
      </c>
      <c r="AU30" s="45">
        <v>37.85</v>
      </c>
      <c r="AW30" s="46">
        <v>29</v>
      </c>
      <c r="AX30" s="46">
        <v>40.413130000000002</v>
      </c>
      <c r="AY30" s="46">
        <v>-74.02713</v>
      </c>
      <c r="AZ30" s="46">
        <v>154.76</v>
      </c>
      <c r="BA30" s="46">
        <v>47.17</v>
      </c>
    </row>
    <row r="31" spans="1:53" x14ac:dyDescent="0.25">
      <c r="A31">
        <v>83.317064200000004</v>
      </c>
      <c r="B31">
        <v>18.27</v>
      </c>
      <c r="C31">
        <f t="shared" si="0"/>
        <v>83.317064200000004</v>
      </c>
      <c r="D31">
        <f t="shared" si="1"/>
        <v>41.769999999999996</v>
      </c>
      <c r="I31">
        <f t="shared" si="2"/>
        <v>83.317064200000004</v>
      </c>
      <c r="J31">
        <f t="shared" si="6"/>
        <v>53.673999999999992</v>
      </c>
      <c r="S31" s="40">
        <v>30</v>
      </c>
      <c r="T31" s="40">
        <v>40.410739999999997</v>
      </c>
      <c r="U31" s="40">
        <v>-74.010400000000004</v>
      </c>
      <c r="V31" s="40">
        <v>178.38</v>
      </c>
      <c r="W31" s="40">
        <v>54.37</v>
      </c>
      <c r="Y31" s="41">
        <v>30</v>
      </c>
      <c r="Z31" s="41">
        <v>40.41046</v>
      </c>
      <c r="AA31" s="41">
        <v>-74.00967</v>
      </c>
      <c r="AB31" s="41">
        <v>169.13</v>
      </c>
      <c r="AC31" s="41">
        <v>51.55</v>
      </c>
      <c r="AE31" s="42">
        <v>30</v>
      </c>
      <c r="AF31" s="42">
        <v>40.409950000000002</v>
      </c>
      <c r="AG31" s="42">
        <v>-74.009</v>
      </c>
      <c r="AH31" s="42">
        <v>175.79</v>
      </c>
      <c r="AI31" s="42">
        <v>53.58</v>
      </c>
      <c r="AK31" s="44">
        <v>30</v>
      </c>
      <c r="AL31" s="44">
        <v>40.412419999999997</v>
      </c>
      <c r="AM31" s="44">
        <v>-74.019840000000002</v>
      </c>
      <c r="AN31" s="44">
        <v>80.22</v>
      </c>
      <c r="AO31" s="44">
        <v>24.45</v>
      </c>
      <c r="AQ31" s="45">
        <v>30</v>
      </c>
      <c r="AR31" s="45">
        <v>40.411999999999999</v>
      </c>
      <c r="AS31" s="45">
        <v>-74.024739999999994</v>
      </c>
      <c r="AT31" s="45">
        <v>123.26</v>
      </c>
      <c r="AU31" s="45">
        <v>37.57</v>
      </c>
      <c r="AW31" s="46">
        <v>30</v>
      </c>
      <c r="AX31" s="46">
        <v>40.413150000000002</v>
      </c>
      <c r="AY31" s="46">
        <v>-74.02713</v>
      </c>
      <c r="AZ31" s="46">
        <v>153.44</v>
      </c>
      <c r="BA31" s="46">
        <v>46.77</v>
      </c>
    </row>
    <row r="32" spans="1:53" x14ac:dyDescent="0.25">
      <c r="A32">
        <v>77.802213420000001</v>
      </c>
      <c r="B32">
        <v>15.53</v>
      </c>
      <c r="C32">
        <f t="shared" si="0"/>
        <v>77.802213420000001</v>
      </c>
      <c r="D32">
        <f t="shared" si="1"/>
        <v>39.03</v>
      </c>
      <c r="I32">
        <f t="shared" si="2"/>
        <v>77.802213420000001</v>
      </c>
      <c r="J32">
        <f t="shared" si="6"/>
        <v>50.933999999999997</v>
      </c>
      <c r="M32" s="39"/>
      <c r="N32">
        <v>4</v>
      </c>
      <c r="S32" s="40">
        <v>31</v>
      </c>
      <c r="T32" s="40">
        <v>40.410769999999999</v>
      </c>
      <c r="U32" s="40">
        <v>-74.010379999999998</v>
      </c>
      <c r="V32" s="40">
        <v>177.13</v>
      </c>
      <c r="W32" s="40">
        <v>53.99</v>
      </c>
      <c r="Y32" s="41">
        <v>31</v>
      </c>
      <c r="Z32" s="41">
        <v>40.410499999999999</v>
      </c>
      <c r="AA32" s="41">
        <v>-74.009649999999993</v>
      </c>
      <c r="AB32" s="41">
        <v>164.6</v>
      </c>
      <c r="AC32" s="41">
        <v>50.17</v>
      </c>
      <c r="AE32" s="42">
        <v>31</v>
      </c>
      <c r="AF32" s="42">
        <v>40.409979999999997</v>
      </c>
      <c r="AG32" s="42">
        <v>-74.008979999999994</v>
      </c>
      <c r="AH32" s="42">
        <v>174.41</v>
      </c>
      <c r="AI32" s="42">
        <v>53.16</v>
      </c>
      <c r="AK32" s="44">
        <v>31</v>
      </c>
      <c r="AL32" s="44">
        <v>40.41245</v>
      </c>
      <c r="AM32" s="44">
        <v>-74.019829999999999</v>
      </c>
      <c r="AN32" s="44">
        <v>74.97</v>
      </c>
      <c r="AO32" s="44">
        <v>22.85</v>
      </c>
      <c r="AQ32" s="45">
        <v>31</v>
      </c>
      <c r="AR32" s="45">
        <v>40.412039999999998</v>
      </c>
      <c r="AS32" s="45">
        <v>-74.024730000000005</v>
      </c>
      <c r="AT32" s="45">
        <v>122.21</v>
      </c>
      <c r="AU32" s="45">
        <v>37.25</v>
      </c>
      <c r="AW32" s="46">
        <v>31</v>
      </c>
      <c r="AX32" s="46">
        <v>40.413170000000001</v>
      </c>
      <c r="AY32" s="46">
        <v>-74.02713</v>
      </c>
      <c r="AZ32" s="46">
        <v>152.19999999999999</v>
      </c>
      <c r="BA32" s="46">
        <v>46.39</v>
      </c>
    </row>
    <row r="33" spans="1:53" x14ac:dyDescent="0.25">
      <c r="A33">
        <v>71.516545089999994</v>
      </c>
      <c r="B33">
        <v>13.68</v>
      </c>
      <c r="C33">
        <f t="shared" si="0"/>
        <v>71.516545089999994</v>
      </c>
      <c r="D33">
        <f t="shared" si="1"/>
        <v>37.18</v>
      </c>
      <c r="I33">
        <f t="shared" si="2"/>
        <v>71.516545089999994</v>
      </c>
      <c r="J33">
        <f t="shared" si="6"/>
        <v>49.084000000000003</v>
      </c>
      <c r="M33" s="40"/>
      <c r="N33">
        <v>3</v>
      </c>
      <c r="S33" s="40">
        <v>32</v>
      </c>
      <c r="T33" s="40">
        <v>40.410809999999998</v>
      </c>
      <c r="U33" s="40">
        <v>-74.010360000000006</v>
      </c>
      <c r="V33" s="40">
        <v>172.74</v>
      </c>
      <c r="W33" s="40">
        <v>52.65</v>
      </c>
      <c r="Y33" s="41">
        <v>32</v>
      </c>
      <c r="Z33" s="41">
        <v>40.410519999999998</v>
      </c>
      <c r="AA33" s="41">
        <v>-74.009630000000001</v>
      </c>
      <c r="AB33" s="41">
        <v>158.83000000000001</v>
      </c>
      <c r="AC33" s="41">
        <v>48.41</v>
      </c>
      <c r="AE33" s="42">
        <v>32</v>
      </c>
      <c r="AF33" s="42">
        <v>40.409999999999997</v>
      </c>
      <c r="AG33" s="42">
        <v>-74.008970000000005</v>
      </c>
      <c r="AH33" s="42">
        <v>173.62</v>
      </c>
      <c r="AI33" s="42">
        <v>52.92</v>
      </c>
      <c r="AK33" s="44">
        <v>32</v>
      </c>
      <c r="AL33" s="44">
        <v>40.412480000000002</v>
      </c>
      <c r="AM33" s="44">
        <v>-74.019819999999996</v>
      </c>
      <c r="AN33" s="44">
        <v>73.13</v>
      </c>
      <c r="AO33" s="44">
        <v>22.29</v>
      </c>
      <c r="AQ33" s="45">
        <v>32</v>
      </c>
      <c r="AR33" s="45">
        <v>40.41207</v>
      </c>
      <c r="AS33" s="45">
        <v>-74.024720000000002</v>
      </c>
      <c r="AT33" s="45">
        <v>121.92</v>
      </c>
      <c r="AU33" s="45">
        <v>37.159999999999997</v>
      </c>
      <c r="AW33" s="46">
        <v>32</v>
      </c>
      <c r="AX33" s="46">
        <v>40.41319</v>
      </c>
      <c r="AY33" s="46">
        <v>-74.02713</v>
      </c>
      <c r="AZ33" s="46">
        <v>150.97999999999999</v>
      </c>
      <c r="BA33" s="46">
        <v>46.02</v>
      </c>
    </row>
    <row r="34" spans="1:53" x14ac:dyDescent="0.25">
      <c r="A34">
        <v>64.458510219999994</v>
      </c>
      <c r="B34">
        <v>11.94</v>
      </c>
      <c r="C34">
        <f t="shared" si="0"/>
        <v>64.458510219999994</v>
      </c>
      <c r="D34">
        <f t="shared" si="1"/>
        <v>35.44</v>
      </c>
      <c r="I34">
        <f t="shared" si="2"/>
        <v>64.458510219999994</v>
      </c>
      <c r="J34">
        <f t="shared" si="6"/>
        <v>47.343999999999994</v>
      </c>
      <c r="M34" s="43"/>
      <c r="N34">
        <v>2</v>
      </c>
      <c r="S34" s="40">
        <v>33</v>
      </c>
      <c r="T34" s="40">
        <v>40.41084</v>
      </c>
      <c r="U34" s="40">
        <v>-74.010350000000003</v>
      </c>
      <c r="V34" s="40">
        <v>169.78</v>
      </c>
      <c r="W34" s="40">
        <v>51.75</v>
      </c>
      <c r="Y34" s="41">
        <v>33</v>
      </c>
      <c r="Z34" s="41">
        <v>40.410539999999997</v>
      </c>
      <c r="AA34" s="41">
        <v>-74.009609999999995</v>
      </c>
      <c r="AB34" s="41">
        <v>149.44</v>
      </c>
      <c r="AC34" s="41">
        <v>45.55</v>
      </c>
      <c r="AE34" s="42">
        <v>33</v>
      </c>
      <c r="AF34" s="42">
        <v>40.410029999999999</v>
      </c>
      <c r="AG34" s="42">
        <v>-74.008949999999999</v>
      </c>
      <c r="AH34" s="42">
        <v>171.72</v>
      </c>
      <c r="AI34" s="42">
        <v>52.34</v>
      </c>
      <c r="AK34" s="44">
        <v>33</v>
      </c>
      <c r="AL34" s="44">
        <v>40.412509999999997</v>
      </c>
      <c r="AM34" s="44">
        <v>-74.019819999999996</v>
      </c>
      <c r="AN34" s="44">
        <v>69.78</v>
      </c>
      <c r="AO34" s="44">
        <v>21.27</v>
      </c>
      <c r="AQ34" s="45">
        <v>33</v>
      </c>
      <c r="AR34" s="45">
        <v>40.412100000000002</v>
      </c>
      <c r="AS34" s="45">
        <v>-74.024720000000002</v>
      </c>
      <c r="AT34" s="45">
        <v>121.78</v>
      </c>
      <c r="AU34" s="45">
        <v>37.119999999999997</v>
      </c>
      <c r="AW34" s="46">
        <v>33</v>
      </c>
      <c r="AX34" s="46">
        <v>40.413209999999999</v>
      </c>
      <c r="AY34" s="46">
        <v>-74.02713</v>
      </c>
      <c r="AZ34" s="46">
        <v>150.38999999999999</v>
      </c>
      <c r="BA34" s="46">
        <v>45.84</v>
      </c>
    </row>
    <row r="35" spans="1:53" x14ac:dyDescent="0.25">
      <c r="A35">
        <v>58.944950810000002</v>
      </c>
      <c r="B35">
        <v>10.57</v>
      </c>
      <c r="C35">
        <f t="shared" si="0"/>
        <v>58.944950810000002</v>
      </c>
      <c r="D35">
        <f t="shared" si="1"/>
        <v>34.07</v>
      </c>
      <c r="I35">
        <f t="shared" si="2"/>
        <v>58.944950810000002</v>
      </c>
      <c r="J35">
        <f t="shared" si="6"/>
        <v>45.974000000000004</v>
      </c>
      <c r="M35" s="42"/>
      <c r="N35">
        <v>1</v>
      </c>
      <c r="S35" s="40">
        <v>34</v>
      </c>
      <c r="T35" s="40">
        <v>40.410870000000003</v>
      </c>
      <c r="U35" s="40">
        <v>-74.010339999999999</v>
      </c>
      <c r="V35" s="40">
        <v>168.11</v>
      </c>
      <c r="W35" s="40">
        <v>51.24</v>
      </c>
      <c r="Y35" s="41">
        <v>34</v>
      </c>
      <c r="Z35" s="41">
        <v>40.41057</v>
      </c>
      <c r="AA35" s="41">
        <v>-74.00958</v>
      </c>
      <c r="AB35" s="41">
        <v>145.11000000000001</v>
      </c>
      <c r="AC35" s="41">
        <v>44.23</v>
      </c>
      <c r="AE35" s="42">
        <v>34</v>
      </c>
      <c r="AF35" s="42">
        <v>40.410049999999998</v>
      </c>
      <c r="AG35" s="42">
        <v>-74.008939999999996</v>
      </c>
      <c r="AH35" s="42">
        <v>170.74</v>
      </c>
      <c r="AI35" s="42">
        <v>52.04</v>
      </c>
      <c r="AK35" s="44">
        <v>34</v>
      </c>
      <c r="AL35" s="44">
        <v>40.41254</v>
      </c>
      <c r="AM35" s="44">
        <v>-74.019800000000004</v>
      </c>
      <c r="AN35" s="44">
        <v>66.27</v>
      </c>
      <c r="AO35" s="44">
        <v>20.2</v>
      </c>
      <c r="AQ35" s="45">
        <v>34</v>
      </c>
      <c r="AR35" s="45">
        <v>40.412129999999998</v>
      </c>
      <c r="AS35" s="45">
        <v>-74.024720000000002</v>
      </c>
      <c r="AT35" s="45">
        <v>121.39</v>
      </c>
      <c r="AU35" s="45">
        <v>37</v>
      </c>
      <c r="AW35" s="46">
        <v>34</v>
      </c>
      <c r="AX35" s="46">
        <v>40.413220000000003</v>
      </c>
      <c r="AY35" s="46">
        <v>-74.027119999999996</v>
      </c>
      <c r="AZ35" s="46">
        <v>141.21</v>
      </c>
      <c r="BA35" s="46">
        <v>43.04</v>
      </c>
    </row>
    <row r="36" spans="1:53" x14ac:dyDescent="0.25">
      <c r="A36">
        <v>55.000297879999998</v>
      </c>
      <c r="B36">
        <v>9.19</v>
      </c>
      <c r="C36">
        <f t="shared" si="0"/>
        <v>55.000297879999998</v>
      </c>
      <c r="D36">
        <f t="shared" si="1"/>
        <v>32.69</v>
      </c>
      <c r="I36">
        <f t="shared" si="2"/>
        <v>55.000297879999998</v>
      </c>
      <c r="J36">
        <f t="shared" si="6"/>
        <v>44.593999999999994</v>
      </c>
      <c r="S36" s="40">
        <v>35</v>
      </c>
      <c r="T36" s="40">
        <v>40.410899999999998</v>
      </c>
      <c r="U36" s="40">
        <v>-74.010310000000004</v>
      </c>
      <c r="V36" s="40">
        <v>167.85</v>
      </c>
      <c r="W36" s="40">
        <v>51.16</v>
      </c>
      <c r="Y36" s="41">
        <v>35</v>
      </c>
      <c r="Z36" s="41">
        <v>40.410589999999999</v>
      </c>
      <c r="AA36" s="41">
        <v>-74.009569999999997</v>
      </c>
      <c r="AB36" s="41">
        <v>142.32</v>
      </c>
      <c r="AC36" s="41">
        <v>43.38</v>
      </c>
      <c r="AE36" s="42">
        <v>35</v>
      </c>
      <c r="AF36" s="42">
        <v>40.410080000000001</v>
      </c>
      <c r="AG36" s="42">
        <v>-74.008920000000003</v>
      </c>
      <c r="AH36" s="42">
        <v>169.75</v>
      </c>
      <c r="AI36" s="42">
        <v>51.74</v>
      </c>
      <c r="AK36" s="44">
        <v>35</v>
      </c>
      <c r="AL36" s="44">
        <v>40.412579999999998</v>
      </c>
      <c r="AM36" s="44">
        <v>-74.019800000000004</v>
      </c>
      <c r="AN36" s="44">
        <v>71.98</v>
      </c>
      <c r="AO36" s="44">
        <v>21.94</v>
      </c>
      <c r="AQ36" s="45">
        <v>35</v>
      </c>
      <c r="AR36" s="45">
        <v>40.41216</v>
      </c>
      <c r="AS36" s="45">
        <v>-74.024709999999999</v>
      </c>
      <c r="AT36" s="45">
        <v>120.31</v>
      </c>
      <c r="AU36" s="45">
        <v>36.67</v>
      </c>
      <c r="AW36" s="46">
        <v>35</v>
      </c>
      <c r="AX36" s="46">
        <v>40.413240000000002</v>
      </c>
      <c r="AY36" s="46">
        <v>-74.027119999999996</v>
      </c>
      <c r="AZ36" s="46">
        <v>140.85</v>
      </c>
      <c r="BA36" s="46">
        <v>42.93</v>
      </c>
    </row>
    <row r="37" spans="1:53" x14ac:dyDescent="0.25">
      <c r="A37">
        <v>48.71484598</v>
      </c>
      <c r="B37">
        <v>7.87</v>
      </c>
      <c r="C37">
        <f t="shared" si="0"/>
        <v>48.71484598</v>
      </c>
      <c r="D37">
        <f t="shared" si="1"/>
        <v>31.37</v>
      </c>
      <c r="I37">
        <f t="shared" si="2"/>
        <v>48.71484598</v>
      </c>
      <c r="J37">
        <f t="shared" si="6"/>
        <v>43.274000000000001</v>
      </c>
      <c r="S37" s="40">
        <v>36</v>
      </c>
      <c r="T37" s="40">
        <v>40.41093</v>
      </c>
      <c r="U37" s="40">
        <v>-74.010300000000001</v>
      </c>
      <c r="V37" s="40">
        <v>167.85</v>
      </c>
      <c r="W37" s="40">
        <v>51.16</v>
      </c>
      <c r="Y37" s="41">
        <v>36</v>
      </c>
      <c r="Z37" s="41">
        <v>40.410609999999998</v>
      </c>
      <c r="AA37" s="41">
        <v>-74.009559999999993</v>
      </c>
      <c r="AB37" s="41">
        <v>138.97999999999999</v>
      </c>
      <c r="AC37" s="41">
        <v>42.36</v>
      </c>
      <c r="AE37" s="42">
        <v>36</v>
      </c>
      <c r="AF37" s="42">
        <v>40.4101</v>
      </c>
      <c r="AG37" s="42">
        <v>-74.00891</v>
      </c>
      <c r="AH37" s="42">
        <v>168.37</v>
      </c>
      <c r="AI37" s="42">
        <v>51.32</v>
      </c>
      <c r="AK37" s="44">
        <v>36</v>
      </c>
      <c r="AL37" s="44">
        <v>40.412619999999997</v>
      </c>
      <c r="AM37" s="44">
        <v>-74.019779999999997</v>
      </c>
      <c r="AN37" s="44">
        <v>71.88</v>
      </c>
      <c r="AO37" s="44">
        <v>21.91</v>
      </c>
      <c r="AQ37" s="45">
        <v>36</v>
      </c>
      <c r="AR37" s="45">
        <v>40.412190000000002</v>
      </c>
      <c r="AS37" s="45">
        <v>-74.024709999999999</v>
      </c>
      <c r="AT37" s="45">
        <v>120.83</v>
      </c>
      <c r="AU37" s="45">
        <v>36.83</v>
      </c>
      <c r="AW37" s="46">
        <v>36</v>
      </c>
      <c r="AX37" s="46">
        <v>40.413260000000001</v>
      </c>
      <c r="AY37" s="46">
        <v>-74.027119999999996</v>
      </c>
      <c r="AZ37" s="46">
        <v>140.85</v>
      </c>
      <c r="BA37" s="46">
        <v>42.93</v>
      </c>
    </row>
    <row r="38" spans="1:53" x14ac:dyDescent="0.25">
      <c r="A38">
        <v>41.658545250000003</v>
      </c>
      <c r="B38">
        <v>6.48</v>
      </c>
      <c r="C38">
        <f t="shared" si="0"/>
        <v>41.658545250000003</v>
      </c>
      <c r="D38">
        <f t="shared" si="1"/>
        <v>29.98</v>
      </c>
      <c r="I38">
        <f t="shared" si="2"/>
        <v>41.658545250000003</v>
      </c>
      <c r="J38">
        <f t="shared" si="6"/>
        <v>41.884</v>
      </c>
      <c r="S38" s="40">
        <v>37</v>
      </c>
      <c r="T38" s="40">
        <v>40.41095</v>
      </c>
      <c r="U38" s="40">
        <v>-74.010300000000001</v>
      </c>
      <c r="V38" s="40">
        <v>166.04</v>
      </c>
      <c r="W38" s="40">
        <v>50.61</v>
      </c>
      <c r="Y38" s="41">
        <v>37</v>
      </c>
      <c r="Z38" s="41">
        <v>40.410620000000002</v>
      </c>
      <c r="AA38" s="41">
        <v>-74.009540000000001</v>
      </c>
      <c r="AB38" s="41">
        <v>136.29</v>
      </c>
      <c r="AC38" s="41">
        <v>41.54</v>
      </c>
      <c r="AE38" s="42">
        <v>37</v>
      </c>
      <c r="AF38" s="42">
        <v>40.410130000000002</v>
      </c>
      <c r="AG38" s="42">
        <v>-74.008889999999994</v>
      </c>
      <c r="AH38" s="42">
        <v>165.29</v>
      </c>
      <c r="AI38" s="42">
        <v>50.38</v>
      </c>
      <c r="AK38" s="44">
        <v>37</v>
      </c>
      <c r="AL38" s="44">
        <v>40.412660000000002</v>
      </c>
      <c r="AM38" s="44">
        <v>-74.019760000000005</v>
      </c>
      <c r="AN38" s="44">
        <v>67.16</v>
      </c>
      <c r="AO38" s="44">
        <v>20.47</v>
      </c>
      <c r="AQ38" s="45">
        <v>37</v>
      </c>
      <c r="AR38" s="45">
        <v>40.412219999999998</v>
      </c>
      <c r="AS38" s="45">
        <v>-74.024699999999996</v>
      </c>
      <c r="AT38" s="45">
        <v>120.7</v>
      </c>
      <c r="AU38" s="45">
        <v>36.79</v>
      </c>
      <c r="AW38" s="46">
        <v>37</v>
      </c>
      <c r="AX38" s="46">
        <v>40.41328</v>
      </c>
      <c r="AY38" s="46">
        <v>-74.027109999999993</v>
      </c>
      <c r="AZ38" s="46">
        <v>136.12</v>
      </c>
      <c r="BA38" s="46">
        <v>41.49</v>
      </c>
    </row>
    <row r="39" spans="1:53" x14ac:dyDescent="0.25">
      <c r="A39">
        <v>35.372468990000002</v>
      </c>
      <c r="B39">
        <v>5.42</v>
      </c>
      <c r="C39">
        <f t="shared" si="0"/>
        <v>35.372468990000002</v>
      </c>
      <c r="D39">
        <f t="shared" si="1"/>
        <v>28.92</v>
      </c>
      <c r="I39">
        <f t="shared" si="2"/>
        <v>35.372468990000002</v>
      </c>
      <c r="J39">
        <f t="shared" si="6"/>
        <v>40.823999999999998</v>
      </c>
      <c r="S39" s="40">
        <v>38</v>
      </c>
      <c r="T39" s="40">
        <v>40.410980000000002</v>
      </c>
      <c r="U39" s="40">
        <v>-74.010279999999995</v>
      </c>
      <c r="V39" s="40">
        <v>155.61000000000001</v>
      </c>
      <c r="W39" s="40">
        <v>47.43</v>
      </c>
      <c r="Y39" s="41">
        <v>38</v>
      </c>
      <c r="Z39" s="41">
        <v>40.410649999999997</v>
      </c>
      <c r="AA39" s="41">
        <v>-74.009540000000001</v>
      </c>
      <c r="AB39" s="41">
        <v>134.41999999999999</v>
      </c>
      <c r="AC39" s="41">
        <v>40.97</v>
      </c>
      <c r="AE39" s="42">
        <v>38</v>
      </c>
      <c r="AF39" s="42">
        <v>40.410159999999998</v>
      </c>
      <c r="AG39" s="42">
        <v>-74.008859999999999</v>
      </c>
      <c r="AH39" s="42">
        <v>163.65</v>
      </c>
      <c r="AI39" s="42">
        <v>49.88</v>
      </c>
      <c r="AK39" s="44">
        <v>38</v>
      </c>
      <c r="AL39" s="44">
        <v>40.412689999999998</v>
      </c>
      <c r="AM39" s="44">
        <v>-74.019760000000005</v>
      </c>
      <c r="AN39" s="44">
        <v>61.09</v>
      </c>
      <c r="AO39" s="44">
        <v>18.62</v>
      </c>
      <c r="AQ39" s="45">
        <v>38</v>
      </c>
      <c r="AR39" s="45">
        <v>40.412260000000003</v>
      </c>
      <c r="AS39" s="45">
        <v>-74.024690000000007</v>
      </c>
      <c r="AT39" s="45">
        <v>121.03</v>
      </c>
      <c r="AU39" s="45">
        <v>36.89</v>
      </c>
      <c r="AW39" s="46">
        <v>38</v>
      </c>
      <c r="AX39" s="46">
        <v>40.413310000000003</v>
      </c>
      <c r="AY39" s="46">
        <v>-74.027119999999996</v>
      </c>
      <c r="AZ39" s="46">
        <v>135.86000000000001</v>
      </c>
      <c r="BA39" s="46">
        <v>41.41</v>
      </c>
    </row>
    <row r="40" spans="1:53" x14ac:dyDescent="0.25">
      <c r="A40">
        <v>27.484041560000001</v>
      </c>
      <c r="B40">
        <v>3.34</v>
      </c>
      <c r="C40">
        <f t="shared" si="0"/>
        <v>27.484041560000001</v>
      </c>
      <c r="D40">
        <f t="shared" si="1"/>
        <v>26.84</v>
      </c>
      <c r="I40">
        <f t="shared" si="2"/>
        <v>27.484041560000001</v>
      </c>
      <c r="J40">
        <f t="shared" si="6"/>
        <v>38.744</v>
      </c>
      <c r="S40" s="40">
        <v>39</v>
      </c>
      <c r="T40" s="40">
        <v>40.411009999999997</v>
      </c>
      <c r="U40" s="40">
        <v>-74.010260000000002</v>
      </c>
      <c r="V40" s="40">
        <v>150.79</v>
      </c>
      <c r="W40" s="40">
        <v>45.96</v>
      </c>
      <c r="Y40" s="41">
        <v>39</v>
      </c>
      <c r="Z40" s="41">
        <v>40.410670000000003</v>
      </c>
      <c r="AA40" s="41">
        <v>-74.009519999999995</v>
      </c>
      <c r="AB40" s="41">
        <v>126.74</v>
      </c>
      <c r="AC40" s="41">
        <v>38.630000000000003</v>
      </c>
      <c r="AE40" s="42">
        <v>39</v>
      </c>
      <c r="AF40" s="42">
        <v>40.41019</v>
      </c>
      <c r="AG40" s="42">
        <v>-74.008840000000006</v>
      </c>
      <c r="AH40" s="42">
        <v>161.09</v>
      </c>
      <c r="AI40" s="42">
        <v>49.1</v>
      </c>
      <c r="AK40" s="44">
        <v>39</v>
      </c>
      <c r="AL40" s="44">
        <v>40.41272</v>
      </c>
      <c r="AM40" s="44">
        <v>-74.019750000000002</v>
      </c>
      <c r="AN40" s="44">
        <v>53.74</v>
      </c>
      <c r="AO40" s="44">
        <v>16.38</v>
      </c>
      <c r="AQ40" s="45">
        <v>39</v>
      </c>
      <c r="AR40" s="45">
        <v>40.412300000000002</v>
      </c>
      <c r="AS40" s="45">
        <v>-74.024680000000004</v>
      </c>
      <c r="AT40" s="45">
        <v>117.98</v>
      </c>
      <c r="AU40" s="45">
        <v>35.96</v>
      </c>
      <c r="AW40" s="46">
        <v>39</v>
      </c>
      <c r="AX40" s="46">
        <v>40.413330000000002</v>
      </c>
      <c r="AY40" s="46">
        <v>-74.027109999999993</v>
      </c>
      <c r="AZ40" s="46">
        <v>135.79</v>
      </c>
      <c r="BA40" s="46">
        <v>41.39</v>
      </c>
    </row>
    <row r="41" spans="1:53" x14ac:dyDescent="0.25">
      <c r="A41">
        <v>22.770045870000001</v>
      </c>
      <c r="B41">
        <v>2.02</v>
      </c>
      <c r="C41">
        <f t="shared" si="0"/>
        <v>22.770045870000001</v>
      </c>
      <c r="D41">
        <f t="shared" si="1"/>
        <v>25.52</v>
      </c>
      <c r="I41">
        <f t="shared" si="2"/>
        <v>22.770045870000001</v>
      </c>
      <c r="J41">
        <f t="shared" si="6"/>
        <v>37.423999999999999</v>
      </c>
      <c r="S41" s="40">
        <v>40</v>
      </c>
      <c r="T41" s="40">
        <v>40.41104</v>
      </c>
      <c r="U41" s="40">
        <v>-74.010249999999999</v>
      </c>
      <c r="V41" s="40">
        <v>145.74</v>
      </c>
      <c r="W41" s="40">
        <v>44.42</v>
      </c>
      <c r="Y41" s="41">
        <v>40</v>
      </c>
      <c r="Z41" s="41">
        <v>40.410690000000002</v>
      </c>
      <c r="AA41" s="41">
        <v>-74.009500000000003</v>
      </c>
      <c r="AB41" s="41">
        <v>114.4</v>
      </c>
      <c r="AC41" s="41">
        <v>34.869999999999997</v>
      </c>
      <c r="AE41" s="42">
        <v>40</v>
      </c>
      <c r="AF41" s="42">
        <v>40.410220000000002</v>
      </c>
      <c r="AG41" s="42">
        <v>-74.008830000000003</v>
      </c>
      <c r="AH41" s="42">
        <v>159.81</v>
      </c>
      <c r="AI41" s="42">
        <v>48.71</v>
      </c>
      <c r="AK41" s="44">
        <v>40</v>
      </c>
      <c r="AL41" s="44">
        <v>40.412750000000003</v>
      </c>
      <c r="AM41" s="44">
        <v>-74.019739999999999</v>
      </c>
      <c r="AN41" s="44">
        <v>48.33</v>
      </c>
      <c r="AO41" s="44">
        <v>14.73</v>
      </c>
      <c r="AQ41" s="45">
        <v>40</v>
      </c>
      <c r="AR41" s="45">
        <v>40.41234</v>
      </c>
      <c r="AS41" s="45">
        <v>-74.024680000000004</v>
      </c>
      <c r="AT41" s="45">
        <v>116.47</v>
      </c>
      <c r="AU41" s="45">
        <v>35.5</v>
      </c>
      <c r="AW41" s="46">
        <v>40</v>
      </c>
      <c r="AX41" s="46">
        <v>40.413350000000001</v>
      </c>
      <c r="AY41" s="46">
        <v>-74.027109999999993</v>
      </c>
      <c r="AZ41" s="46">
        <v>135.01</v>
      </c>
      <c r="BA41" s="46">
        <v>41.15</v>
      </c>
    </row>
    <row r="42" spans="1:53" x14ac:dyDescent="0.25">
      <c r="A42">
        <v>15.7148842</v>
      </c>
      <c r="B42">
        <v>0.86</v>
      </c>
      <c r="C42">
        <f t="shared" si="0"/>
        <v>15.7148842</v>
      </c>
      <c r="D42">
        <f t="shared" si="1"/>
        <v>24.36</v>
      </c>
      <c r="I42">
        <f t="shared" si="2"/>
        <v>15.7148842</v>
      </c>
      <c r="J42">
        <f t="shared" si="6"/>
        <v>36.263999999999996</v>
      </c>
      <c r="S42" s="40">
        <v>41</v>
      </c>
      <c r="T42" s="40">
        <v>40.411079999999998</v>
      </c>
      <c r="U42" s="40">
        <v>-74.010230000000007</v>
      </c>
      <c r="V42" s="40">
        <v>137.96</v>
      </c>
      <c r="W42" s="40">
        <v>42.05</v>
      </c>
      <c r="Y42" s="41">
        <v>41</v>
      </c>
      <c r="Z42" s="41">
        <v>40.410710000000002</v>
      </c>
      <c r="AA42" s="41">
        <v>-74.00949</v>
      </c>
      <c r="AB42" s="41">
        <v>103.08</v>
      </c>
      <c r="AC42" s="41">
        <v>31.42</v>
      </c>
      <c r="AE42" s="42">
        <v>41</v>
      </c>
      <c r="AF42" s="42">
        <v>40.410229999999999</v>
      </c>
      <c r="AG42" s="42">
        <v>-74.008809999999997</v>
      </c>
      <c r="AH42" s="42">
        <v>158.1</v>
      </c>
      <c r="AI42" s="42">
        <v>48.19</v>
      </c>
      <c r="AK42" s="44">
        <v>41</v>
      </c>
      <c r="AL42" s="44">
        <v>40.412790000000001</v>
      </c>
      <c r="AM42" s="44">
        <v>-74.019729999999996</v>
      </c>
      <c r="AN42" s="44">
        <v>41.14</v>
      </c>
      <c r="AO42" s="44">
        <v>12.54</v>
      </c>
      <c r="AQ42" s="45">
        <v>41</v>
      </c>
      <c r="AR42" s="45">
        <v>40.412370000000003</v>
      </c>
      <c r="AS42" s="45">
        <v>-74.024680000000004</v>
      </c>
      <c r="AT42" s="45">
        <v>115.78</v>
      </c>
      <c r="AU42" s="45">
        <v>35.29</v>
      </c>
      <c r="AW42" s="46">
        <v>41</v>
      </c>
      <c r="AX42" s="46">
        <v>40.413379999999997</v>
      </c>
      <c r="AY42" s="46">
        <v>-74.027109999999993</v>
      </c>
      <c r="AZ42" s="46">
        <v>134.55000000000001</v>
      </c>
      <c r="BA42" s="46">
        <v>41.01</v>
      </c>
    </row>
    <row r="43" spans="1:53" x14ac:dyDescent="0.25">
      <c r="A43">
        <v>7.8241158300000002</v>
      </c>
      <c r="B43">
        <v>0.54</v>
      </c>
      <c r="C43">
        <f t="shared" si="0"/>
        <v>7.8241158300000002</v>
      </c>
      <c r="D43">
        <f t="shared" si="1"/>
        <v>24.04</v>
      </c>
      <c r="I43">
        <f t="shared" si="2"/>
        <v>7.8241158300000002</v>
      </c>
      <c r="J43">
        <f t="shared" si="6"/>
        <v>35.944000000000003</v>
      </c>
      <c r="S43" s="40">
        <v>42</v>
      </c>
      <c r="T43" s="40">
        <v>40.411110000000001</v>
      </c>
      <c r="U43" s="40">
        <v>-74.010210000000001</v>
      </c>
      <c r="V43" s="40">
        <v>129.1</v>
      </c>
      <c r="W43" s="40">
        <v>39.35</v>
      </c>
      <c r="Y43" s="41">
        <v>42</v>
      </c>
      <c r="Z43" s="41">
        <v>40.410730000000001</v>
      </c>
      <c r="AA43" s="41">
        <v>-74.009469999999993</v>
      </c>
      <c r="AB43" s="41">
        <v>94.85</v>
      </c>
      <c r="AC43" s="41">
        <v>28.91</v>
      </c>
      <c r="AE43" s="42">
        <v>42</v>
      </c>
      <c r="AF43" s="42">
        <v>40.410260000000001</v>
      </c>
      <c r="AG43" s="42">
        <v>-74.008799999999994</v>
      </c>
      <c r="AH43" s="42">
        <v>156.13999999999999</v>
      </c>
      <c r="AI43" s="42">
        <v>47.59</v>
      </c>
      <c r="AJ43" s="42">
        <v>5</v>
      </c>
      <c r="AK43" s="44">
        <v>42</v>
      </c>
      <c r="AL43" s="44">
        <v>40.41283</v>
      </c>
      <c r="AM43" s="44">
        <v>-74.019710000000003</v>
      </c>
      <c r="AN43" s="44">
        <v>31.04</v>
      </c>
      <c r="AO43" s="44">
        <v>9.4600000000000009</v>
      </c>
      <c r="AQ43" s="45">
        <v>42</v>
      </c>
      <c r="AR43" s="45">
        <v>40.412399999999998</v>
      </c>
      <c r="AS43" s="45">
        <v>-74.02467</v>
      </c>
      <c r="AT43" s="45">
        <v>112.89</v>
      </c>
      <c r="AU43" s="45">
        <v>34.409999999999997</v>
      </c>
      <c r="AW43" s="46">
        <v>42</v>
      </c>
      <c r="AX43" s="46">
        <v>40.413400000000003</v>
      </c>
      <c r="AY43" s="46">
        <v>-74.027109999999993</v>
      </c>
      <c r="AZ43" s="46">
        <v>132.44999999999999</v>
      </c>
      <c r="BA43" s="46">
        <v>40.369999999999997</v>
      </c>
    </row>
    <row r="44" spans="1:53" x14ac:dyDescent="0.25">
      <c r="A44">
        <v>3.913590208</v>
      </c>
      <c r="B44">
        <v>0.27</v>
      </c>
      <c r="C44">
        <f t="shared" si="0"/>
        <v>3.913590208</v>
      </c>
      <c r="D44">
        <f t="shared" si="1"/>
        <v>23.77</v>
      </c>
      <c r="I44">
        <f t="shared" si="2"/>
        <v>3.913590208</v>
      </c>
      <c r="J44">
        <f t="shared" si="6"/>
        <v>35.673999999999999</v>
      </c>
      <c r="S44" s="40">
        <v>43</v>
      </c>
      <c r="T44" s="40">
        <v>40.411140000000003</v>
      </c>
      <c r="U44" s="40">
        <v>-74.010199999999998</v>
      </c>
      <c r="V44" s="40">
        <v>115.72</v>
      </c>
      <c r="W44" s="40">
        <v>35.270000000000003</v>
      </c>
      <c r="Y44" s="41">
        <v>43</v>
      </c>
      <c r="Z44" s="41">
        <v>40.41075</v>
      </c>
      <c r="AA44" s="41">
        <v>-74.009460000000004</v>
      </c>
      <c r="AB44" s="41">
        <v>87.17</v>
      </c>
      <c r="AC44" s="41">
        <v>26.57</v>
      </c>
      <c r="AE44" s="42">
        <v>43</v>
      </c>
      <c r="AF44" s="42">
        <v>40.410290000000003</v>
      </c>
      <c r="AG44" s="42">
        <v>-74.008780000000002</v>
      </c>
      <c r="AH44" s="42">
        <v>154.82</v>
      </c>
      <c r="AI44" s="42">
        <v>47.19</v>
      </c>
      <c r="AK44" s="44">
        <v>43</v>
      </c>
      <c r="AL44" s="44">
        <v>40.412860000000002</v>
      </c>
      <c r="AM44" s="44">
        <v>-74.019710000000003</v>
      </c>
      <c r="AN44" s="44">
        <v>27.36</v>
      </c>
      <c r="AO44" s="44">
        <v>8.34</v>
      </c>
      <c r="AQ44" s="45">
        <v>43</v>
      </c>
      <c r="AR44" s="45">
        <v>40.412430000000001</v>
      </c>
      <c r="AS44" s="45">
        <v>-74.024659999999997</v>
      </c>
      <c r="AT44" s="45">
        <v>111.45</v>
      </c>
      <c r="AU44" s="45">
        <v>33.97</v>
      </c>
      <c r="AW44" s="46">
        <v>43</v>
      </c>
      <c r="AX44" s="46">
        <v>40.413429999999998</v>
      </c>
      <c r="AY44" s="46">
        <v>-74.027100000000004</v>
      </c>
      <c r="AZ44" s="46">
        <v>131</v>
      </c>
      <c r="BA44" s="46">
        <v>39.93</v>
      </c>
    </row>
    <row r="45" spans="1:53" x14ac:dyDescent="0.25">
      <c r="S45" s="40">
        <v>44</v>
      </c>
      <c r="T45" s="40">
        <v>40.411169999999998</v>
      </c>
      <c r="U45" s="40">
        <v>-74.010180000000005</v>
      </c>
      <c r="V45" s="40">
        <v>102.46</v>
      </c>
      <c r="W45" s="40">
        <v>31.23</v>
      </c>
      <c r="Y45" s="41">
        <v>44</v>
      </c>
      <c r="Z45" s="41">
        <v>40.410769999999999</v>
      </c>
      <c r="AA45" s="41">
        <v>-74.009450000000001</v>
      </c>
      <c r="AB45" s="41">
        <v>81.069999999999993</v>
      </c>
      <c r="AC45" s="41">
        <v>24.71</v>
      </c>
      <c r="AE45" s="42">
        <v>44</v>
      </c>
      <c r="AF45" s="42">
        <v>40.410310000000003</v>
      </c>
      <c r="AG45" s="42">
        <v>-74.008769999999998</v>
      </c>
      <c r="AH45" s="42">
        <v>152.13</v>
      </c>
      <c r="AI45" s="42">
        <v>46.37</v>
      </c>
      <c r="AK45" s="44">
        <v>44</v>
      </c>
      <c r="AL45" s="44">
        <v>40.412880000000001</v>
      </c>
      <c r="AM45" s="44">
        <v>-74.0197</v>
      </c>
      <c r="AN45" s="44">
        <v>24.93</v>
      </c>
      <c r="AO45" s="44">
        <v>7.6</v>
      </c>
      <c r="AQ45" s="45">
        <v>44</v>
      </c>
      <c r="AR45" s="45">
        <v>40.412460000000003</v>
      </c>
      <c r="AS45" s="45">
        <v>-74.024659999999997</v>
      </c>
      <c r="AT45" s="45">
        <v>108.92</v>
      </c>
      <c r="AU45" s="45">
        <v>33.200000000000003</v>
      </c>
      <c r="AW45" s="46">
        <v>44</v>
      </c>
      <c r="AX45" s="46">
        <v>40.413460000000001</v>
      </c>
      <c r="AY45" s="46">
        <v>-74.027090000000001</v>
      </c>
      <c r="AZ45" s="46">
        <v>128.71</v>
      </c>
      <c r="BA45" s="46">
        <v>39.229999999999997</v>
      </c>
    </row>
    <row r="46" spans="1:53" x14ac:dyDescent="0.25">
      <c r="S46" s="40">
        <v>45</v>
      </c>
      <c r="T46" s="40">
        <v>40.411200000000001</v>
      </c>
      <c r="U46" s="40">
        <v>-74.010170000000002</v>
      </c>
      <c r="V46" s="40">
        <v>91.04</v>
      </c>
      <c r="W46" s="40">
        <v>27.75</v>
      </c>
      <c r="Y46" s="41">
        <v>45</v>
      </c>
      <c r="Z46" s="41">
        <v>40.410800000000002</v>
      </c>
      <c r="AA46" s="41">
        <v>-74.009429999999995</v>
      </c>
      <c r="AB46" s="41">
        <v>73.36</v>
      </c>
      <c r="AC46" s="41">
        <v>22.36</v>
      </c>
      <c r="AE46" s="42">
        <v>45</v>
      </c>
      <c r="AF46" s="42">
        <v>40.410330000000002</v>
      </c>
      <c r="AG46" s="42">
        <v>-74.008740000000003</v>
      </c>
      <c r="AH46" s="42">
        <v>151.54</v>
      </c>
      <c r="AI46" s="42">
        <v>46.19</v>
      </c>
      <c r="AK46" s="44">
        <v>45</v>
      </c>
      <c r="AL46" s="44">
        <v>40.412930000000003</v>
      </c>
      <c r="AM46" s="44">
        <v>-74.019689999999997</v>
      </c>
      <c r="AN46" s="44">
        <v>23.92</v>
      </c>
      <c r="AO46" s="44">
        <v>7.29</v>
      </c>
      <c r="AQ46" s="45">
        <v>45</v>
      </c>
      <c r="AR46" s="45">
        <v>40.412489999999998</v>
      </c>
      <c r="AS46" s="45">
        <v>-74.024649999999994</v>
      </c>
      <c r="AT46" s="45">
        <v>106.3</v>
      </c>
      <c r="AU46" s="45">
        <v>32.4</v>
      </c>
      <c r="AW46" s="46">
        <v>45</v>
      </c>
      <c r="AX46" s="46">
        <v>40.41348</v>
      </c>
      <c r="AY46" s="46">
        <v>-74.027090000000001</v>
      </c>
      <c r="AZ46" s="46">
        <v>128.97</v>
      </c>
      <c r="BA46" s="46">
        <v>39.31</v>
      </c>
    </row>
    <row r="47" spans="1:53" x14ac:dyDescent="0.25">
      <c r="S47" s="40">
        <v>46</v>
      </c>
      <c r="T47" s="40">
        <v>40.411230000000003</v>
      </c>
      <c r="U47" s="40">
        <v>-74.010159999999999</v>
      </c>
      <c r="V47" s="40">
        <v>83.86</v>
      </c>
      <c r="W47" s="40">
        <v>25.56</v>
      </c>
      <c r="Y47" s="41">
        <v>46</v>
      </c>
      <c r="Z47" s="41">
        <v>40.410820000000001</v>
      </c>
      <c r="AA47" s="41">
        <v>-74.009399999999999</v>
      </c>
      <c r="AB47" s="41">
        <v>69.95</v>
      </c>
      <c r="AC47" s="41">
        <v>21.32</v>
      </c>
      <c r="AE47" s="42">
        <v>46</v>
      </c>
      <c r="AF47" s="42">
        <v>40.41037</v>
      </c>
      <c r="AG47" s="42">
        <v>-74.008719999999997</v>
      </c>
      <c r="AH47" s="42">
        <v>140.91</v>
      </c>
      <c r="AI47" s="42">
        <v>42.95</v>
      </c>
      <c r="AK47" s="44">
        <v>46</v>
      </c>
      <c r="AL47" s="44">
        <v>40.412959999999998</v>
      </c>
      <c r="AM47" s="44">
        <v>-74.019679999999994</v>
      </c>
      <c r="AN47" s="44">
        <v>24.25</v>
      </c>
      <c r="AO47" s="44">
        <v>7.39</v>
      </c>
      <c r="AQ47" s="45">
        <v>46</v>
      </c>
      <c r="AR47" s="45">
        <v>40.41254</v>
      </c>
      <c r="AS47" s="45">
        <v>-74.024649999999994</v>
      </c>
      <c r="AT47" s="45">
        <v>102.79</v>
      </c>
      <c r="AU47" s="45">
        <v>31.33</v>
      </c>
      <c r="AW47" s="46">
        <v>46</v>
      </c>
      <c r="AX47" s="46">
        <v>40.413510000000002</v>
      </c>
      <c r="AY47" s="46">
        <v>-74.027090000000001</v>
      </c>
      <c r="AZ47" s="46">
        <v>129.1</v>
      </c>
      <c r="BA47" s="46">
        <v>39.35</v>
      </c>
    </row>
    <row r="48" spans="1:53" x14ac:dyDescent="0.25">
      <c r="S48" s="40">
        <v>47</v>
      </c>
      <c r="T48" s="40">
        <v>40.411259999999999</v>
      </c>
      <c r="U48" s="40">
        <v>-74.010140000000007</v>
      </c>
      <c r="V48" s="40">
        <v>69.95</v>
      </c>
      <c r="W48" s="40">
        <v>21.32</v>
      </c>
      <c r="Y48" s="41">
        <v>47</v>
      </c>
      <c r="Z48" s="41">
        <v>40.410850000000003</v>
      </c>
      <c r="AA48" s="41">
        <v>-74.009389999999996</v>
      </c>
      <c r="AB48" s="41">
        <v>67.23</v>
      </c>
      <c r="AC48" s="41">
        <v>20.49</v>
      </c>
      <c r="AE48" s="42">
        <v>47</v>
      </c>
      <c r="AF48" s="42">
        <v>40.41039</v>
      </c>
      <c r="AG48" s="42">
        <v>-74.008719999999997</v>
      </c>
      <c r="AH48" s="42">
        <v>134.29</v>
      </c>
      <c r="AI48" s="42">
        <v>40.93</v>
      </c>
      <c r="AK48" s="44">
        <v>47</v>
      </c>
      <c r="AL48" s="44">
        <v>40.412979999999997</v>
      </c>
      <c r="AM48" s="44">
        <v>-74.019670000000005</v>
      </c>
      <c r="AN48" s="44">
        <v>24.77</v>
      </c>
      <c r="AO48" s="44">
        <v>7.55</v>
      </c>
      <c r="AQ48" s="45">
        <v>47</v>
      </c>
      <c r="AR48" s="45">
        <v>40.412579999999998</v>
      </c>
      <c r="AS48" s="45">
        <v>-74.024640000000005</v>
      </c>
      <c r="AT48" s="45">
        <v>100.3</v>
      </c>
      <c r="AU48" s="45">
        <v>30.57</v>
      </c>
      <c r="AW48" s="46">
        <v>47</v>
      </c>
      <c r="AX48" s="46">
        <v>40.413530000000002</v>
      </c>
      <c r="AY48" s="46">
        <v>-74.027090000000001</v>
      </c>
      <c r="AZ48" s="46">
        <v>128.51</v>
      </c>
      <c r="BA48" s="46">
        <v>39.17</v>
      </c>
    </row>
    <row r="49" spans="19:53" x14ac:dyDescent="0.25">
      <c r="S49" s="40">
        <v>48</v>
      </c>
      <c r="T49" s="40">
        <v>40.411290000000001</v>
      </c>
      <c r="U49" s="40">
        <v>-74.010120000000001</v>
      </c>
      <c r="V49" s="40">
        <v>61.94</v>
      </c>
      <c r="W49" s="40">
        <v>18.88</v>
      </c>
      <c r="Y49" s="41">
        <v>48</v>
      </c>
      <c r="Z49" s="41">
        <v>40.410870000000003</v>
      </c>
      <c r="AA49" s="41">
        <v>-74.009379999999993</v>
      </c>
      <c r="AB49" s="41">
        <v>57.45</v>
      </c>
      <c r="AC49" s="41">
        <v>17.510000000000002</v>
      </c>
      <c r="AE49" s="42">
        <v>48</v>
      </c>
      <c r="AF49" s="42">
        <v>40.410409999999999</v>
      </c>
      <c r="AG49" s="42">
        <v>-74.008700000000005</v>
      </c>
      <c r="AH49" s="42">
        <v>127.26</v>
      </c>
      <c r="AI49" s="42">
        <v>38.79</v>
      </c>
      <c r="AK49" s="44">
        <v>48</v>
      </c>
      <c r="AL49" s="44">
        <v>40.413020000000003</v>
      </c>
      <c r="AM49" s="44">
        <v>-74.019660000000002</v>
      </c>
      <c r="AN49" s="44">
        <v>25.36</v>
      </c>
      <c r="AO49" s="44">
        <v>7.73</v>
      </c>
      <c r="AQ49" s="45">
        <v>48</v>
      </c>
      <c r="AR49" s="45">
        <v>40.41263</v>
      </c>
      <c r="AS49" s="45">
        <v>-74.024640000000005</v>
      </c>
      <c r="AT49" s="45">
        <v>98.06</v>
      </c>
      <c r="AU49" s="45">
        <v>29.89</v>
      </c>
      <c r="AW49" s="46">
        <v>48</v>
      </c>
      <c r="AX49" s="46">
        <v>40.413550000000001</v>
      </c>
      <c r="AY49" s="46">
        <v>-74.027090000000001</v>
      </c>
      <c r="AZ49" s="46">
        <v>126.67</v>
      </c>
      <c r="BA49" s="46">
        <v>38.61</v>
      </c>
    </row>
    <row r="50" spans="19:53" x14ac:dyDescent="0.25">
      <c r="S50" s="40">
        <v>49</v>
      </c>
      <c r="T50" s="40">
        <v>40.41133</v>
      </c>
      <c r="U50" s="40">
        <v>-74.010109999999997</v>
      </c>
      <c r="V50" s="40">
        <v>54.46</v>
      </c>
      <c r="W50" s="40">
        <v>16.600000000000001</v>
      </c>
      <c r="Y50" s="41">
        <v>49</v>
      </c>
      <c r="Z50" s="41">
        <v>40.410890000000002</v>
      </c>
      <c r="AA50" s="41">
        <v>-74.009360000000001</v>
      </c>
      <c r="AB50" s="41">
        <v>46.62</v>
      </c>
      <c r="AC50" s="41">
        <v>14.21</v>
      </c>
      <c r="AE50" s="42">
        <v>49</v>
      </c>
      <c r="AF50" s="42">
        <v>40.410429999999998</v>
      </c>
      <c r="AG50" s="42">
        <v>-74.008679999999998</v>
      </c>
      <c r="AH50" s="42">
        <v>117.88</v>
      </c>
      <c r="AI50" s="42">
        <v>35.93</v>
      </c>
      <c r="AK50" s="44">
        <v>49</v>
      </c>
      <c r="AL50" s="44">
        <v>40.413049999999998</v>
      </c>
      <c r="AM50" s="44">
        <v>-74.019649999999999</v>
      </c>
      <c r="AN50" s="44">
        <v>26.28</v>
      </c>
      <c r="AO50" s="44">
        <v>8.01</v>
      </c>
      <c r="AQ50" s="45">
        <v>49</v>
      </c>
      <c r="AR50" s="45">
        <v>40.412669999999999</v>
      </c>
      <c r="AS50" s="45">
        <v>-74.024619999999999</v>
      </c>
      <c r="AT50" s="45">
        <v>94.85</v>
      </c>
      <c r="AU50" s="45">
        <v>28.91</v>
      </c>
      <c r="AW50" s="46">
        <v>49</v>
      </c>
      <c r="AX50" s="46">
        <v>40.41357</v>
      </c>
      <c r="AY50" s="46">
        <v>-74.027079999999998</v>
      </c>
      <c r="AZ50" s="46">
        <v>124.57</v>
      </c>
      <c r="BA50" s="46">
        <v>37.97</v>
      </c>
    </row>
    <row r="51" spans="19:53" x14ac:dyDescent="0.25">
      <c r="S51" s="40">
        <v>50</v>
      </c>
      <c r="T51" s="40">
        <v>40.411369999999998</v>
      </c>
      <c r="U51" s="40">
        <v>-74.010090000000005</v>
      </c>
      <c r="V51" s="40">
        <v>48.43</v>
      </c>
      <c r="W51" s="40">
        <v>14.76</v>
      </c>
      <c r="Y51" s="41">
        <v>50</v>
      </c>
      <c r="Z51" s="41">
        <v>40.410910000000001</v>
      </c>
      <c r="AA51" s="41">
        <v>-74.009349999999998</v>
      </c>
      <c r="AB51" s="41">
        <v>44.39</v>
      </c>
      <c r="AC51" s="41">
        <v>13.53</v>
      </c>
      <c r="AE51" s="42">
        <v>50</v>
      </c>
      <c r="AF51" s="42">
        <v>40.410449999999997</v>
      </c>
      <c r="AG51" s="42">
        <v>-74.008669999999995</v>
      </c>
      <c r="AH51" s="42">
        <v>113.09</v>
      </c>
      <c r="AI51" s="42">
        <v>34.47</v>
      </c>
      <c r="AK51" s="44">
        <v>50</v>
      </c>
      <c r="AL51" s="44">
        <v>40.413080000000001</v>
      </c>
      <c r="AM51" s="44">
        <v>-74.019639999999995</v>
      </c>
      <c r="AN51" s="44">
        <v>21.75</v>
      </c>
      <c r="AO51" s="44">
        <v>6.63</v>
      </c>
      <c r="AQ51" s="45">
        <v>50</v>
      </c>
      <c r="AR51" s="45">
        <v>40.41272</v>
      </c>
      <c r="AS51" s="45">
        <v>-74.024609999999996</v>
      </c>
      <c r="AT51" s="45">
        <v>93.01</v>
      </c>
      <c r="AU51" s="45">
        <v>28.35</v>
      </c>
      <c r="AW51" s="46">
        <v>50</v>
      </c>
      <c r="AX51" s="46">
        <v>40.413609999999998</v>
      </c>
      <c r="AY51" s="46">
        <v>-74.027069999999995</v>
      </c>
      <c r="AZ51" s="46">
        <v>120.83</v>
      </c>
      <c r="BA51" s="46">
        <v>36.83</v>
      </c>
    </row>
    <row r="52" spans="19:53" x14ac:dyDescent="0.25">
      <c r="S52" s="40">
        <v>51</v>
      </c>
      <c r="T52" s="40">
        <v>40.4114</v>
      </c>
      <c r="U52" s="40">
        <v>-74.010069999999999</v>
      </c>
      <c r="V52" s="40">
        <v>41.14</v>
      </c>
      <c r="W52" s="40">
        <v>12.54</v>
      </c>
      <c r="Y52" s="41">
        <v>51</v>
      </c>
      <c r="Z52" s="41">
        <v>40.41093</v>
      </c>
      <c r="AA52" s="41">
        <v>-74.009330000000006</v>
      </c>
      <c r="AB52" s="41">
        <v>41.86</v>
      </c>
      <c r="AC52" s="41">
        <v>12.76</v>
      </c>
      <c r="AE52" s="42">
        <v>51</v>
      </c>
      <c r="AF52" s="42">
        <v>40.410469999999997</v>
      </c>
      <c r="AG52" s="42">
        <v>-74.008660000000006</v>
      </c>
      <c r="AH52" s="42">
        <v>106.2</v>
      </c>
      <c r="AI52" s="42">
        <v>32.369999999999997</v>
      </c>
      <c r="AK52" s="44">
        <v>51</v>
      </c>
      <c r="AL52" s="44">
        <v>40.413110000000003</v>
      </c>
      <c r="AM52" s="44">
        <v>-74.019639999999995</v>
      </c>
      <c r="AN52" s="44">
        <v>16.57</v>
      </c>
      <c r="AO52" s="44">
        <v>5.05</v>
      </c>
      <c r="AQ52" s="45">
        <v>51</v>
      </c>
      <c r="AR52" s="45">
        <v>40.412759999999999</v>
      </c>
      <c r="AS52" s="45">
        <v>-74.024609999999996</v>
      </c>
      <c r="AT52" s="45">
        <v>92.29</v>
      </c>
      <c r="AU52" s="45">
        <v>28.13</v>
      </c>
      <c r="AW52" s="46">
        <v>51</v>
      </c>
      <c r="AX52" s="46">
        <v>40.413629999999998</v>
      </c>
      <c r="AY52" s="46">
        <v>-74.027069999999995</v>
      </c>
      <c r="AZ52" s="46">
        <v>119.32</v>
      </c>
      <c r="BA52" s="46">
        <v>36.369999999999997</v>
      </c>
    </row>
    <row r="53" spans="19:53" x14ac:dyDescent="0.25">
      <c r="S53" s="40">
        <v>52</v>
      </c>
      <c r="T53" s="40">
        <v>40.411430000000003</v>
      </c>
      <c r="U53" s="40">
        <v>-74.010059999999996</v>
      </c>
      <c r="V53" s="40">
        <v>32.28</v>
      </c>
      <c r="W53" s="40">
        <v>9.84</v>
      </c>
      <c r="Y53" s="41">
        <v>52</v>
      </c>
      <c r="Z53" s="41">
        <v>40.41095</v>
      </c>
      <c r="AA53" s="41">
        <v>-74.009320000000002</v>
      </c>
      <c r="AB53" s="41">
        <v>41.34</v>
      </c>
      <c r="AC53" s="41">
        <v>12.6</v>
      </c>
      <c r="AE53" s="42">
        <v>52</v>
      </c>
      <c r="AF53" s="42">
        <v>40.410499999999999</v>
      </c>
      <c r="AG53" s="42">
        <v>-74.00864</v>
      </c>
      <c r="AH53" s="42">
        <v>96.13</v>
      </c>
      <c r="AI53" s="42">
        <v>29.3</v>
      </c>
      <c r="AK53" s="44">
        <v>52</v>
      </c>
      <c r="AL53" s="44">
        <v>40.413130000000002</v>
      </c>
      <c r="AM53" s="44">
        <v>-74.019639999999995</v>
      </c>
      <c r="AN53" s="44">
        <v>9.7799999999999994</v>
      </c>
      <c r="AO53" s="44">
        <v>2.98</v>
      </c>
      <c r="AQ53" s="45">
        <v>52</v>
      </c>
      <c r="AR53" s="45">
        <v>40.412799999999997</v>
      </c>
      <c r="AS53" s="45">
        <v>-74.024600000000007</v>
      </c>
      <c r="AT53" s="45">
        <v>92.03</v>
      </c>
      <c r="AU53" s="45">
        <v>28.05</v>
      </c>
      <c r="AW53" s="46">
        <v>52</v>
      </c>
      <c r="AX53" s="46">
        <v>40.41366</v>
      </c>
      <c r="AY53" s="46">
        <v>-74.027069999999995</v>
      </c>
      <c r="AZ53" s="46">
        <v>118.93</v>
      </c>
      <c r="BA53" s="46">
        <v>36.25</v>
      </c>
    </row>
    <row r="54" spans="19:53" x14ac:dyDescent="0.25">
      <c r="S54" s="40">
        <v>53</v>
      </c>
      <c r="T54" s="40">
        <v>40.411470000000001</v>
      </c>
      <c r="U54" s="40">
        <v>-74.010040000000004</v>
      </c>
      <c r="V54" s="40">
        <v>30.38</v>
      </c>
      <c r="W54" s="40">
        <v>9.26</v>
      </c>
      <c r="Y54" s="41">
        <v>53</v>
      </c>
      <c r="Z54" s="41">
        <v>40.410969999999999</v>
      </c>
      <c r="AA54" s="41">
        <v>-74.009299999999996</v>
      </c>
      <c r="AB54" s="41">
        <v>40.880000000000003</v>
      </c>
      <c r="AC54" s="41">
        <v>12.46</v>
      </c>
      <c r="AE54" s="42">
        <v>53</v>
      </c>
      <c r="AF54" s="42">
        <v>40.410519999999998</v>
      </c>
      <c r="AG54" s="42">
        <v>-74.008619999999993</v>
      </c>
      <c r="AH54" s="42">
        <v>92.06</v>
      </c>
      <c r="AI54" s="42">
        <v>28.06</v>
      </c>
      <c r="AK54" s="44">
        <v>53</v>
      </c>
      <c r="AL54" s="44">
        <v>40.413159999999998</v>
      </c>
      <c r="AM54" s="44">
        <v>-74.019630000000006</v>
      </c>
      <c r="AN54" s="44">
        <v>8.0399999999999991</v>
      </c>
      <c r="AO54" s="44">
        <v>2.4500000000000002</v>
      </c>
      <c r="AQ54" s="45">
        <v>53</v>
      </c>
      <c r="AR54" s="45">
        <v>40.412840000000003</v>
      </c>
      <c r="AS54" s="45">
        <v>-74.024590000000003</v>
      </c>
      <c r="AT54" s="45">
        <v>91.77</v>
      </c>
      <c r="AU54" s="45">
        <v>27.97</v>
      </c>
      <c r="AW54" s="46">
        <v>53</v>
      </c>
      <c r="AX54" s="46">
        <v>40.413690000000003</v>
      </c>
      <c r="AY54" s="46">
        <v>-74.027069999999995</v>
      </c>
      <c r="AZ54" s="46">
        <v>117.62</v>
      </c>
      <c r="BA54" s="46">
        <v>35.85</v>
      </c>
    </row>
    <row r="55" spans="19:53" x14ac:dyDescent="0.25">
      <c r="S55" s="40">
        <v>54</v>
      </c>
      <c r="T55" s="40">
        <v>40.41151</v>
      </c>
      <c r="U55" s="40">
        <v>-74.010019999999997</v>
      </c>
      <c r="V55" s="40">
        <v>29.53</v>
      </c>
      <c r="W55" s="40">
        <v>9</v>
      </c>
      <c r="Y55" s="41">
        <v>54</v>
      </c>
      <c r="Z55" s="41">
        <v>40.410980000000002</v>
      </c>
      <c r="AA55" s="41">
        <v>-74.009289999999993</v>
      </c>
      <c r="AB55" s="41">
        <v>40.26</v>
      </c>
      <c r="AC55" s="41">
        <v>12.27</v>
      </c>
      <c r="AE55" s="42">
        <v>54</v>
      </c>
      <c r="AF55" s="42">
        <v>40.410539999999997</v>
      </c>
      <c r="AG55" s="42">
        <v>-74.008610000000004</v>
      </c>
      <c r="AH55" s="42">
        <v>86.48</v>
      </c>
      <c r="AI55" s="42">
        <v>26.36</v>
      </c>
      <c r="AK55" s="44">
        <v>54</v>
      </c>
      <c r="AL55" s="44">
        <v>40.41319</v>
      </c>
      <c r="AM55" s="44">
        <v>-74.019620000000003</v>
      </c>
      <c r="AN55" s="44">
        <v>6.89</v>
      </c>
      <c r="AO55" s="44">
        <v>2.1</v>
      </c>
      <c r="AQ55" s="45">
        <v>54</v>
      </c>
      <c r="AR55" s="45">
        <v>40.412869999999998</v>
      </c>
      <c r="AS55" s="45">
        <v>-74.02458</v>
      </c>
      <c r="AT55" s="45">
        <v>91.6</v>
      </c>
      <c r="AU55" s="45">
        <v>27.92</v>
      </c>
      <c r="AW55" s="46">
        <v>54</v>
      </c>
      <c r="AX55" s="46">
        <v>40.413710000000002</v>
      </c>
      <c r="AY55" s="46">
        <v>-74.027060000000006</v>
      </c>
      <c r="AZ55" s="46">
        <v>110.86</v>
      </c>
      <c r="BA55" s="46">
        <v>33.79</v>
      </c>
    </row>
    <row r="56" spans="19:53" x14ac:dyDescent="0.25">
      <c r="S56" s="40">
        <v>55</v>
      </c>
      <c r="T56" s="40">
        <v>40.411540000000002</v>
      </c>
      <c r="U56" s="40">
        <v>-74.010000000000005</v>
      </c>
      <c r="V56" s="40">
        <v>28.28</v>
      </c>
      <c r="W56" s="40">
        <v>8.6199999999999992</v>
      </c>
      <c r="Y56" s="41">
        <v>55</v>
      </c>
      <c r="Z56" s="41">
        <v>40.411000000000001</v>
      </c>
      <c r="AA56" s="41">
        <v>-74.009280000000004</v>
      </c>
      <c r="AB56" s="41">
        <v>39.21</v>
      </c>
      <c r="AC56" s="41">
        <v>11.95</v>
      </c>
      <c r="AE56" s="42">
        <v>55</v>
      </c>
      <c r="AF56" s="42">
        <v>40.41057</v>
      </c>
      <c r="AG56" s="42">
        <v>-74.008579999999995</v>
      </c>
      <c r="AH56" s="42">
        <v>79.63</v>
      </c>
      <c r="AI56" s="42">
        <v>24.27</v>
      </c>
      <c r="AK56" s="44">
        <v>55</v>
      </c>
      <c r="AL56" s="44">
        <v>40.413209999999999</v>
      </c>
      <c r="AM56" s="44">
        <v>-74.019599999999997</v>
      </c>
      <c r="AN56" s="44">
        <v>6.5</v>
      </c>
      <c r="AO56" s="44">
        <v>1.98</v>
      </c>
      <c r="AQ56" s="45">
        <v>55</v>
      </c>
      <c r="AR56" s="45">
        <v>40.412909999999997</v>
      </c>
      <c r="AS56" s="45">
        <v>-74.02458</v>
      </c>
      <c r="AT56" s="45">
        <v>89.11</v>
      </c>
      <c r="AU56" s="45">
        <v>27.16</v>
      </c>
      <c r="AW56" s="46">
        <v>55</v>
      </c>
      <c r="AX56" s="46">
        <v>40.413739999999997</v>
      </c>
      <c r="AY56" s="46">
        <v>-74.027060000000006</v>
      </c>
      <c r="AZ56" s="46">
        <v>107.25</v>
      </c>
      <c r="BA56" s="46">
        <v>32.69</v>
      </c>
    </row>
    <row r="57" spans="19:53" x14ac:dyDescent="0.25">
      <c r="S57" s="40">
        <v>56</v>
      </c>
      <c r="T57" s="40">
        <v>40.411569999999998</v>
      </c>
      <c r="U57" s="40">
        <v>-74.009990000000002</v>
      </c>
      <c r="V57" s="40">
        <v>26.84</v>
      </c>
      <c r="W57" s="40">
        <v>8.18</v>
      </c>
      <c r="Y57" s="41">
        <v>56</v>
      </c>
      <c r="Z57" s="41">
        <v>40.411020000000001</v>
      </c>
      <c r="AA57" s="41">
        <v>-74.009259999999998</v>
      </c>
      <c r="AB57" s="41">
        <v>38.94</v>
      </c>
      <c r="AC57" s="41">
        <v>11.87</v>
      </c>
      <c r="AE57" s="42">
        <v>56</v>
      </c>
      <c r="AF57" s="42">
        <v>40.410600000000002</v>
      </c>
      <c r="AG57" s="42">
        <v>-74.008560000000003</v>
      </c>
      <c r="AH57" s="42">
        <v>71.56</v>
      </c>
      <c r="AI57" s="42">
        <v>21.81</v>
      </c>
      <c r="AK57" s="44">
        <v>56</v>
      </c>
      <c r="AL57" s="44">
        <v>40.413240000000002</v>
      </c>
      <c r="AM57" s="44">
        <v>-74.019599999999997</v>
      </c>
      <c r="AN57" s="44">
        <v>5.51</v>
      </c>
      <c r="AO57" s="44">
        <v>1.68</v>
      </c>
      <c r="AQ57" s="45">
        <v>56</v>
      </c>
      <c r="AR57" s="45">
        <v>40.412950000000002</v>
      </c>
      <c r="AS57" s="45">
        <v>-74.024569999999997</v>
      </c>
      <c r="AT57" s="45">
        <v>81.3</v>
      </c>
      <c r="AU57" s="45">
        <v>24.78</v>
      </c>
      <c r="AW57" s="46">
        <v>56</v>
      </c>
      <c r="AX57" s="46">
        <v>40.413760000000003</v>
      </c>
      <c r="AY57" s="46">
        <v>-74.027060000000006</v>
      </c>
      <c r="AZ57" s="46">
        <v>97.05</v>
      </c>
      <c r="BA57" s="46">
        <v>29.58</v>
      </c>
    </row>
    <row r="58" spans="19:53" x14ac:dyDescent="0.25">
      <c r="S58" s="40">
        <v>57</v>
      </c>
      <c r="T58" s="40">
        <v>40.411610000000003</v>
      </c>
      <c r="U58" s="40">
        <v>-74.009969999999996</v>
      </c>
      <c r="V58" s="40">
        <v>16.239999999999998</v>
      </c>
      <c r="W58" s="40">
        <v>4.95</v>
      </c>
      <c r="Y58" s="41">
        <v>57</v>
      </c>
      <c r="Z58" s="41">
        <v>40.41104</v>
      </c>
      <c r="AA58" s="41">
        <v>-74.009240000000005</v>
      </c>
      <c r="AB58" s="41">
        <v>38.81</v>
      </c>
      <c r="AC58" s="41">
        <v>11.83</v>
      </c>
      <c r="AE58" s="42">
        <v>57</v>
      </c>
      <c r="AF58" s="42">
        <v>40.410620000000002</v>
      </c>
      <c r="AG58" s="42">
        <v>-74.00855</v>
      </c>
      <c r="AH58" s="42">
        <v>66.37</v>
      </c>
      <c r="AI58" s="42">
        <v>20.23</v>
      </c>
      <c r="AK58" s="44">
        <v>57</v>
      </c>
      <c r="AL58" s="44">
        <v>40.413260000000001</v>
      </c>
      <c r="AM58" s="44">
        <v>-74.019589999999994</v>
      </c>
      <c r="AN58" s="44">
        <v>3.31</v>
      </c>
      <c r="AO58" s="44">
        <v>1.01</v>
      </c>
      <c r="AQ58" s="45">
        <v>57</v>
      </c>
      <c r="AR58" s="45">
        <v>40.412970000000001</v>
      </c>
      <c r="AS58" s="45">
        <v>-74.024569999999997</v>
      </c>
      <c r="AT58" s="45">
        <v>76.64</v>
      </c>
      <c r="AU58" s="45">
        <v>23.36</v>
      </c>
      <c r="AW58" s="46">
        <v>57</v>
      </c>
      <c r="AX58" s="46">
        <v>40.413780000000003</v>
      </c>
      <c r="AY58" s="46">
        <v>-74.027060000000006</v>
      </c>
      <c r="AZ58" s="46">
        <v>89.24</v>
      </c>
      <c r="BA58" s="46">
        <v>27.2</v>
      </c>
    </row>
    <row r="59" spans="19:53" x14ac:dyDescent="0.25">
      <c r="S59" s="40">
        <v>58</v>
      </c>
      <c r="T59" s="40">
        <v>40.411639999999998</v>
      </c>
      <c r="U59" s="40">
        <v>-74.009950000000003</v>
      </c>
      <c r="V59" s="40">
        <v>6.53</v>
      </c>
      <c r="W59" s="40">
        <v>1.99</v>
      </c>
      <c r="Y59" s="41">
        <v>58</v>
      </c>
      <c r="Z59" s="41">
        <v>40.411059999999999</v>
      </c>
      <c r="AA59" s="41">
        <v>-74.009230000000002</v>
      </c>
      <c r="AB59" s="41">
        <v>38.42</v>
      </c>
      <c r="AC59" s="41">
        <v>11.71</v>
      </c>
      <c r="AE59" s="42">
        <v>58</v>
      </c>
      <c r="AF59" s="42">
        <v>40.410640000000001</v>
      </c>
      <c r="AG59" s="42">
        <v>-74.008539999999996</v>
      </c>
      <c r="AH59" s="42">
        <v>61.09</v>
      </c>
      <c r="AI59" s="42">
        <v>18.62</v>
      </c>
      <c r="AQ59" s="45">
        <v>58</v>
      </c>
      <c r="AR59" s="45">
        <v>40.41301</v>
      </c>
      <c r="AS59" s="45">
        <v>-74.024559999999994</v>
      </c>
      <c r="AT59" s="45">
        <v>73.33</v>
      </c>
      <c r="AU59" s="45">
        <v>22.35</v>
      </c>
      <c r="AW59" s="46">
        <v>58</v>
      </c>
      <c r="AX59" s="46">
        <v>40.413800000000002</v>
      </c>
      <c r="AY59" s="46">
        <v>-74.027050000000003</v>
      </c>
      <c r="AZ59" s="46">
        <v>84.19</v>
      </c>
      <c r="BA59" s="46">
        <v>25.66</v>
      </c>
    </row>
    <row r="60" spans="19:53" x14ac:dyDescent="0.25">
      <c r="S60" s="40">
        <v>59</v>
      </c>
      <c r="T60" s="40">
        <v>40.411679999999997</v>
      </c>
      <c r="U60" s="40">
        <v>-74.00994</v>
      </c>
      <c r="V60" s="40">
        <v>5.97</v>
      </c>
      <c r="W60" s="40">
        <v>1.82</v>
      </c>
      <c r="Y60" s="41">
        <v>59</v>
      </c>
      <c r="Z60" s="41">
        <v>40.411079999999998</v>
      </c>
      <c r="AA60" s="41">
        <v>-74.009219999999999</v>
      </c>
      <c r="AB60" s="41">
        <v>36.979999999999997</v>
      </c>
      <c r="AC60" s="41">
        <v>11.27</v>
      </c>
      <c r="AE60" s="42">
        <v>59</v>
      </c>
      <c r="AF60" s="42">
        <v>40.410670000000003</v>
      </c>
      <c r="AG60" s="42">
        <v>-74.008529999999993</v>
      </c>
      <c r="AH60" s="42">
        <v>52.89</v>
      </c>
      <c r="AI60" s="42">
        <v>16.12</v>
      </c>
      <c r="AQ60" s="45">
        <v>59</v>
      </c>
      <c r="AR60" s="45">
        <v>40.413049999999998</v>
      </c>
      <c r="AS60" s="45">
        <v>-74.024550000000005</v>
      </c>
      <c r="AT60" s="45">
        <v>71.95</v>
      </c>
      <c r="AU60" s="45">
        <v>21.93</v>
      </c>
      <c r="AW60" s="46">
        <v>59</v>
      </c>
      <c r="AX60" s="46">
        <v>40.413809999999998</v>
      </c>
      <c r="AY60" s="46">
        <v>-74.027050000000003</v>
      </c>
      <c r="AZ60" s="46">
        <v>81.69</v>
      </c>
      <c r="BA60" s="46">
        <v>24.9</v>
      </c>
    </row>
    <row r="61" spans="19:53" x14ac:dyDescent="0.25">
      <c r="S61" s="40">
        <v>60</v>
      </c>
      <c r="T61" s="40">
        <v>40.411709999999999</v>
      </c>
      <c r="U61" s="40">
        <v>-74.009919999999994</v>
      </c>
      <c r="V61" s="40">
        <v>3.48</v>
      </c>
      <c r="W61" s="40">
        <v>1.06</v>
      </c>
      <c r="Y61" s="41">
        <v>60</v>
      </c>
      <c r="Z61" s="41">
        <v>40.411090000000002</v>
      </c>
      <c r="AA61" s="41">
        <v>-74.009209999999996</v>
      </c>
      <c r="AB61" s="41">
        <v>35.53</v>
      </c>
      <c r="AC61" s="41">
        <v>10.83</v>
      </c>
      <c r="AE61" s="42">
        <v>60</v>
      </c>
      <c r="AF61" s="42">
        <v>40.410690000000002</v>
      </c>
      <c r="AG61" s="42">
        <v>-74.008510000000001</v>
      </c>
      <c r="AH61" s="42">
        <v>48.03</v>
      </c>
      <c r="AI61" s="42">
        <v>14.64</v>
      </c>
      <c r="AQ61" s="45">
        <v>60</v>
      </c>
      <c r="AR61" s="45">
        <v>40.4131</v>
      </c>
      <c r="AS61" s="45">
        <v>-74.024550000000005</v>
      </c>
      <c r="AT61" s="45">
        <v>71.260000000000005</v>
      </c>
      <c r="AU61" s="45">
        <v>21.72</v>
      </c>
      <c r="AW61" s="46">
        <v>60</v>
      </c>
      <c r="AX61" s="46">
        <v>40.413829999999997</v>
      </c>
      <c r="AY61" s="46">
        <v>-74.027050000000003</v>
      </c>
      <c r="AZ61" s="46">
        <v>75.69</v>
      </c>
      <c r="BA61" s="46">
        <v>23.07</v>
      </c>
    </row>
    <row r="62" spans="19:53" x14ac:dyDescent="0.25">
      <c r="Y62" s="41">
        <v>61</v>
      </c>
      <c r="Z62" s="41">
        <v>40.411119999999997</v>
      </c>
      <c r="AA62" s="41">
        <v>-74.009190000000004</v>
      </c>
      <c r="AB62" s="41">
        <v>33.630000000000003</v>
      </c>
      <c r="AC62" s="41">
        <v>10.25</v>
      </c>
      <c r="AE62" s="42">
        <v>61</v>
      </c>
      <c r="AF62" s="42">
        <v>40.410710000000002</v>
      </c>
      <c r="AG62" s="42">
        <v>-74.008499999999998</v>
      </c>
      <c r="AH62" s="42">
        <v>38.450000000000003</v>
      </c>
      <c r="AI62" s="42">
        <v>11.72</v>
      </c>
      <c r="AQ62" s="45">
        <v>61</v>
      </c>
      <c r="AR62" s="45">
        <v>40.413130000000002</v>
      </c>
      <c r="AS62" s="45">
        <v>-74.024540000000002</v>
      </c>
      <c r="AT62" s="45">
        <v>71.849999999999994</v>
      </c>
      <c r="AU62" s="45">
        <v>21.9</v>
      </c>
      <c r="AW62" s="46">
        <v>61</v>
      </c>
      <c r="AX62" s="46">
        <v>40.413849999999996</v>
      </c>
      <c r="AY62" s="46">
        <v>-74.027050000000003</v>
      </c>
      <c r="AZ62" s="46">
        <v>69.849999999999994</v>
      </c>
      <c r="BA62" s="46">
        <v>21.29</v>
      </c>
    </row>
    <row r="63" spans="19:53" x14ac:dyDescent="0.25">
      <c r="Y63" s="41">
        <v>62</v>
      </c>
      <c r="Z63" s="41">
        <v>40.41113</v>
      </c>
      <c r="AA63" s="41">
        <v>-74.009180000000001</v>
      </c>
      <c r="AB63" s="41">
        <v>31.2</v>
      </c>
      <c r="AC63" s="41">
        <v>9.51</v>
      </c>
      <c r="AE63" s="42">
        <v>62</v>
      </c>
      <c r="AF63" s="42">
        <v>40.410739999999997</v>
      </c>
      <c r="AG63" s="42">
        <v>-74.008480000000006</v>
      </c>
      <c r="AH63" s="42">
        <v>36.479999999999997</v>
      </c>
      <c r="AI63" s="42">
        <v>11.12</v>
      </c>
      <c r="AQ63" s="45">
        <v>62</v>
      </c>
      <c r="AR63" s="45">
        <v>40.413170000000001</v>
      </c>
      <c r="AS63" s="45">
        <v>-74.024529999999999</v>
      </c>
      <c r="AT63" s="45">
        <v>77.3</v>
      </c>
      <c r="AU63" s="45">
        <v>23.56</v>
      </c>
      <c r="AW63" s="46">
        <v>62</v>
      </c>
      <c r="AX63" s="46">
        <v>40.413870000000003</v>
      </c>
      <c r="AY63" s="46">
        <v>-74.027050000000003</v>
      </c>
      <c r="AZ63" s="46">
        <v>67.42</v>
      </c>
      <c r="BA63" s="46">
        <v>20.55</v>
      </c>
    </row>
    <row r="64" spans="19:53" x14ac:dyDescent="0.25">
      <c r="Y64" s="41">
        <v>63</v>
      </c>
      <c r="Z64" s="41">
        <v>40.411149999999999</v>
      </c>
      <c r="AA64" s="41">
        <v>-74.009159999999994</v>
      </c>
      <c r="AB64" s="41">
        <v>23.46</v>
      </c>
      <c r="AC64" s="41">
        <v>7.15</v>
      </c>
      <c r="AE64" s="42">
        <v>63</v>
      </c>
      <c r="AF64" s="42">
        <v>40.410760000000003</v>
      </c>
      <c r="AG64" s="42">
        <v>-74.008470000000003</v>
      </c>
      <c r="AH64" s="42">
        <v>37.340000000000003</v>
      </c>
      <c r="AI64" s="42">
        <v>11.38</v>
      </c>
      <c r="AQ64" s="45">
        <v>63</v>
      </c>
      <c r="AR64" s="45">
        <v>40.413200000000003</v>
      </c>
      <c r="AS64" s="45">
        <v>-74.024519999999995</v>
      </c>
      <c r="AT64" s="45">
        <v>80.77</v>
      </c>
      <c r="AU64" s="45">
        <v>24.62</v>
      </c>
      <c r="AW64" s="46">
        <v>63</v>
      </c>
      <c r="AX64" s="46">
        <v>40.413879999999999</v>
      </c>
      <c r="AY64" s="46">
        <v>-74.02704</v>
      </c>
      <c r="AZ64" s="46">
        <v>65.260000000000005</v>
      </c>
      <c r="BA64" s="46">
        <v>19.89</v>
      </c>
    </row>
    <row r="65" spans="25:53" x14ac:dyDescent="0.25">
      <c r="Y65" s="41">
        <v>64</v>
      </c>
      <c r="Z65" s="41">
        <v>40.411180000000002</v>
      </c>
      <c r="AA65" s="41">
        <v>-74.009150000000005</v>
      </c>
      <c r="AB65" s="41">
        <v>19.850000000000001</v>
      </c>
      <c r="AC65" s="41">
        <v>6.05</v>
      </c>
      <c r="AE65" s="42">
        <v>64</v>
      </c>
      <c r="AF65" s="42">
        <v>40.410780000000003</v>
      </c>
      <c r="AG65" s="42">
        <v>-74.008449999999996</v>
      </c>
      <c r="AH65" s="42">
        <v>38.909999999999997</v>
      </c>
      <c r="AI65" s="42">
        <v>11.86</v>
      </c>
      <c r="AQ65" s="45">
        <v>64</v>
      </c>
      <c r="AR65" s="45">
        <v>40.413240000000002</v>
      </c>
      <c r="AS65" s="45">
        <v>-74.024519999999995</v>
      </c>
      <c r="AT65" s="45">
        <v>80.31</v>
      </c>
      <c r="AU65" s="45">
        <v>24.48</v>
      </c>
      <c r="AW65" s="46">
        <v>64</v>
      </c>
      <c r="AX65" s="46">
        <v>40.413899999999998</v>
      </c>
      <c r="AY65" s="46">
        <v>-74.02704</v>
      </c>
      <c r="AZ65" s="46">
        <v>61.19</v>
      </c>
      <c r="BA65" s="46">
        <v>18.649999999999999</v>
      </c>
    </row>
    <row r="66" spans="25:53" x14ac:dyDescent="0.25">
      <c r="Y66" s="41">
        <v>65</v>
      </c>
      <c r="Z66" s="41">
        <v>40.411200000000001</v>
      </c>
      <c r="AA66" s="41">
        <v>-74.009140000000002</v>
      </c>
      <c r="AB66" s="41">
        <v>10.47</v>
      </c>
      <c r="AC66" s="41">
        <v>3.19</v>
      </c>
      <c r="AE66" s="42">
        <v>65</v>
      </c>
      <c r="AF66" s="42">
        <v>40.410809999999998</v>
      </c>
      <c r="AG66" s="42">
        <v>-74.008430000000004</v>
      </c>
      <c r="AH66" s="42">
        <v>35.5</v>
      </c>
      <c r="AI66" s="42">
        <v>10.82</v>
      </c>
      <c r="AQ66" s="45">
        <v>65</v>
      </c>
      <c r="AR66" s="45">
        <v>40.413290000000003</v>
      </c>
      <c r="AS66" s="45">
        <v>-74.024500000000003</v>
      </c>
      <c r="AT66" s="45">
        <v>78.97</v>
      </c>
      <c r="AU66" s="45">
        <v>24.07</v>
      </c>
      <c r="AW66" s="46">
        <v>65</v>
      </c>
      <c r="AX66" s="46">
        <v>40.413930000000001</v>
      </c>
      <c r="AY66" s="46">
        <v>-74.02704</v>
      </c>
      <c r="AZ66" s="46">
        <v>52.59</v>
      </c>
      <c r="BA66" s="46">
        <v>16.03</v>
      </c>
    </row>
    <row r="67" spans="25:53" x14ac:dyDescent="0.25">
      <c r="Y67" s="41">
        <v>66</v>
      </c>
      <c r="Z67" s="41">
        <v>40.411209999999997</v>
      </c>
      <c r="AA67" s="41">
        <v>-74.009129999999999</v>
      </c>
      <c r="AB67" s="41">
        <v>9.2799999999999994</v>
      </c>
      <c r="AC67" s="41">
        <v>2.83</v>
      </c>
      <c r="AE67" s="42">
        <v>66</v>
      </c>
      <c r="AF67" s="42">
        <v>40.41084</v>
      </c>
      <c r="AG67" s="42">
        <v>-74.008409999999998</v>
      </c>
      <c r="AH67" s="42">
        <v>26.97</v>
      </c>
      <c r="AI67" s="42">
        <v>8.2200000000000006</v>
      </c>
      <c r="AQ67" s="45">
        <v>66</v>
      </c>
      <c r="AR67" s="45">
        <v>40.413319999999999</v>
      </c>
      <c r="AS67" s="45">
        <v>-74.024500000000003</v>
      </c>
      <c r="AT67" s="45">
        <v>78.44</v>
      </c>
      <c r="AU67" s="45">
        <v>23.91</v>
      </c>
      <c r="AW67" s="46">
        <v>66</v>
      </c>
      <c r="AX67" s="46">
        <v>40.413910000000001</v>
      </c>
      <c r="AY67" s="46">
        <v>-74.02704</v>
      </c>
      <c r="AZ67" s="46">
        <v>56.86</v>
      </c>
      <c r="BA67" s="46">
        <v>17.329999999999998</v>
      </c>
    </row>
    <row r="68" spans="25:53" x14ac:dyDescent="0.25">
      <c r="Y68" s="41">
        <v>67</v>
      </c>
      <c r="Z68" s="41">
        <v>40.411230000000003</v>
      </c>
      <c r="AA68" s="41">
        <v>-74.009110000000007</v>
      </c>
      <c r="AB68" s="41">
        <v>8.23</v>
      </c>
      <c r="AC68" s="41">
        <v>2.5099999999999998</v>
      </c>
      <c r="AE68" s="42">
        <v>67</v>
      </c>
      <c r="AF68" s="42">
        <v>40.41086</v>
      </c>
      <c r="AG68" s="42">
        <v>-74.008399999999995</v>
      </c>
      <c r="AH68" s="42">
        <v>19.55</v>
      </c>
      <c r="AI68" s="42">
        <v>5.96</v>
      </c>
      <c r="AQ68" s="45">
        <v>67</v>
      </c>
      <c r="AR68" s="45">
        <v>40.413350000000001</v>
      </c>
      <c r="AS68" s="45">
        <v>-74.02449</v>
      </c>
      <c r="AT68" s="45">
        <v>78.05</v>
      </c>
      <c r="AU68" s="45">
        <v>23.79</v>
      </c>
      <c r="AW68" s="46">
        <v>67</v>
      </c>
      <c r="AX68" s="46">
        <v>40.41395</v>
      </c>
      <c r="AY68" s="46">
        <v>-74.02704</v>
      </c>
      <c r="AZ68" s="46">
        <v>48.98</v>
      </c>
      <c r="BA68" s="46">
        <v>14.93</v>
      </c>
    </row>
    <row r="69" spans="25:53" x14ac:dyDescent="0.25">
      <c r="Y69" s="41">
        <v>68</v>
      </c>
      <c r="Z69" s="41">
        <v>40.411250000000003</v>
      </c>
      <c r="AA69" s="41">
        <v>-74.00909</v>
      </c>
      <c r="AB69" s="41">
        <v>7.55</v>
      </c>
      <c r="AC69" s="41">
        <v>2.2999999999999998</v>
      </c>
      <c r="AE69" s="42">
        <v>68</v>
      </c>
      <c r="AF69" s="42">
        <v>40.410879999999999</v>
      </c>
      <c r="AG69" s="42">
        <v>-74.008390000000006</v>
      </c>
      <c r="AH69" s="42">
        <v>12.2</v>
      </c>
      <c r="AI69" s="42">
        <v>3.72</v>
      </c>
      <c r="AQ69" s="45">
        <v>68</v>
      </c>
      <c r="AR69" s="45">
        <v>40.41339</v>
      </c>
      <c r="AS69" s="45">
        <v>-74.02449</v>
      </c>
      <c r="AT69" s="45">
        <v>79.3</v>
      </c>
      <c r="AU69" s="45">
        <v>24.17</v>
      </c>
      <c r="AW69" s="46">
        <v>68</v>
      </c>
      <c r="AX69" s="46">
        <v>40.413980000000002</v>
      </c>
      <c r="AY69" s="46">
        <v>-74.027029999999996</v>
      </c>
      <c r="AZ69" s="46">
        <v>39.76</v>
      </c>
      <c r="BA69" s="46">
        <v>12.12</v>
      </c>
    </row>
    <row r="70" spans="25:53" x14ac:dyDescent="0.25">
      <c r="Y70" s="41">
        <v>69</v>
      </c>
      <c r="Z70" s="41">
        <v>40.411270000000002</v>
      </c>
      <c r="AA70" s="41">
        <v>-74.009079999999997</v>
      </c>
      <c r="AB70" s="41">
        <v>6.89</v>
      </c>
      <c r="AC70" s="41">
        <v>2.1</v>
      </c>
      <c r="AE70" s="42">
        <v>69</v>
      </c>
      <c r="AF70" s="42">
        <v>40.410899999999998</v>
      </c>
      <c r="AG70" s="42">
        <v>-74.008369999999999</v>
      </c>
      <c r="AH70" s="42">
        <v>11.15</v>
      </c>
      <c r="AI70" s="42">
        <v>3.4</v>
      </c>
      <c r="AQ70" s="45">
        <v>69</v>
      </c>
      <c r="AR70" s="45">
        <v>40.413420000000002</v>
      </c>
      <c r="AS70" s="45">
        <v>-74.024479999999997</v>
      </c>
      <c r="AT70" s="45">
        <v>77.790000000000006</v>
      </c>
      <c r="AU70" s="45">
        <v>23.71</v>
      </c>
      <c r="AW70" s="46">
        <v>69</v>
      </c>
      <c r="AX70" s="46">
        <v>40.414000000000001</v>
      </c>
      <c r="AY70" s="46">
        <v>-74.027029999999996</v>
      </c>
      <c r="AZ70" s="46">
        <v>36.35</v>
      </c>
      <c r="BA70" s="46">
        <v>11.08</v>
      </c>
    </row>
    <row r="71" spans="25:53" x14ac:dyDescent="0.25">
      <c r="Y71" s="41">
        <v>70</v>
      </c>
      <c r="Z71" s="41">
        <v>40.411290000000001</v>
      </c>
      <c r="AA71" s="41">
        <v>-74.009060000000005</v>
      </c>
      <c r="AB71" s="41">
        <v>4.43</v>
      </c>
      <c r="AC71" s="41">
        <v>1.35</v>
      </c>
      <c r="AE71" s="42">
        <v>70</v>
      </c>
      <c r="AF71" s="42">
        <v>40.41093</v>
      </c>
      <c r="AG71" s="42">
        <v>-74.008349999999993</v>
      </c>
      <c r="AH71" s="42">
        <v>9.2799999999999994</v>
      </c>
      <c r="AI71" s="42">
        <v>2.83</v>
      </c>
      <c r="AQ71" s="45">
        <v>70</v>
      </c>
      <c r="AR71" s="45">
        <v>40.413460000000001</v>
      </c>
      <c r="AS71" s="45">
        <v>-74.024479999999997</v>
      </c>
      <c r="AT71" s="45">
        <v>67.55</v>
      </c>
      <c r="AU71" s="45">
        <v>20.59</v>
      </c>
      <c r="AW71" s="46">
        <v>70</v>
      </c>
      <c r="AX71" s="46">
        <v>40.414020000000001</v>
      </c>
      <c r="AY71" s="46">
        <v>-74.027029999999996</v>
      </c>
      <c r="AZ71" s="46">
        <v>31.82</v>
      </c>
      <c r="BA71" s="46">
        <v>9.6999999999999993</v>
      </c>
    </row>
    <row r="72" spans="25:53" x14ac:dyDescent="0.25">
      <c r="Y72" s="41">
        <v>71</v>
      </c>
      <c r="Z72" s="41">
        <v>40.41131</v>
      </c>
      <c r="AA72" s="41">
        <v>-74.009050000000002</v>
      </c>
      <c r="AB72" s="41">
        <v>0.56000000000000005</v>
      </c>
      <c r="AC72" s="41">
        <v>0.17</v>
      </c>
      <c r="AE72" s="42">
        <v>71</v>
      </c>
      <c r="AF72" s="42">
        <v>40.41095</v>
      </c>
      <c r="AG72" s="42">
        <v>-74.008330000000001</v>
      </c>
      <c r="AH72" s="42">
        <v>8.56</v>
      </c>
      <c r="AI72" s="42">
        <v>2.61</v>
      </c>
      <c r="AQ72" s="45">
        <v>71</v>
      </c>
      <c r="AR72" s="45">
        <v>40.413499999999999</v>
      </c>
      <c r="AS72" s="45">
        <v>-74.024469999999994</v>
      </c>
      <c r="AT72" s="45">
        <v>51.74</v>
      </c>
      <c r="AU72" s="45">
        <v>15.77</v>
      </c>
      <c r="AW72" s="46">
        <v>71</v>
      </c>
      <c r="AX72" s="46">
        <v>40.41404</v>
      </c>
      <c r="AY72" s="46">
        <v>-74.027029999999996</v>
      </c>
      <c r="AZ72" s="46">
        <v>27.3</v>
      </c>
      <c r="BA72" s="46">
        <v>8.32</v>
      </c>
    </row>
    <row r="73" spans="25:53" x14ac:dyDescent="0.25">
      <c r="Y73" s="41">
        <v>72</v>
      </c>
      <c r="Z73" s="41">
        <v>40.41133</v>
      </c>
      <c r="AA73" s="41">
        <v>-74.009039999999999</v>
      </c>
      <c r="AB73" s="41">
        <v>-0.1</v>
      </c>
      <c r="AC73" s="41">
        <v>-0.03</v>
      </c>
      <c r="AE73" s="42">
        <v>72</v>
      </c>
      <c r="AF73" s="42">
        <v>40.410980000000002</v>
      </c>
      <c r="AG73" s="42">
        <v>-74.008319999999998</v>
      </c>
      <c r="AH73" s="42">
        <v>6.27</v>
      </c>
      <c r="AI73" s="42">
        <v>1.91</v>
      </c>
      <c r="AQ73" s="45">
        <v>72</v>
      </c>
      <c r="AR73" s="45">
        <v>40.413530000000002</v>
      </c>
      <c r="AS73" s="45">
        <v>-74.024460000000005</v>
      </c>
      <c r="AT73" s="45">
        <v>44.46</v>
      </c>
      <c r="AU73" s="45">
        <v>13.55</v>
      </c>
      <c r="AW73" s="46">
        <v>72</v>
      </c>
      <c r="AX73" s="46">
        <v>40.414059999999999</v>
      </c>
      <c r="AY73" s="46">
        <v>-74.027019999999993</v>
      </c>
      <c r="AZ73" s="46">
        <v>21.39</v>
      </c>
      <c r="BA73" s="46">
        <v>6.52</v>
      </c>
    </row>
    <row r="74" spans="25:53" x14ac:dyDescent="0.25">
      <c r="AE74" s="42">
        <v>73</v>
      </c>
      <c r="AF74" s="42">
        <v>40.411009999999997</v>
      </c>
      <c r="AG74" s="42">
        <v>-74.008309999999994</v>
      </c>
      <c r="AH74" s="42">
        <v>3.15</v>
      </c>
      <c r="AI74" s="42">
        <v>0.96</v>
      </c>
      <c r="AQ74" s="45">
        <v>73</v>
      </c>
      <c r="AR74" s="45">
        <v>40.413550000000001</v>
      </c>
      <c r="AS74" s="45">
        <v>-74.024460000000005</v>
      </c>
      <c r="AT74" s="45">
        <v>40.39</v>
      </c>
      <c r="AU74" s="45">
        <v>12.31</v>
      </c>
      <c r="AW74" s="46">
        <v>73</v>
      </c>
      <c r="AX74" s="46">
        <v>40.414079999999998</v>
      </c>
      <c r="AY74" s="46">
        <v>-74.027019999999993</v>
      </c>
      <c r="AZ74" s="46">
        <v>17.72</v>
      </c>
      <c r="BA74" s="46">
        <v>5.4</v>
      </c>
    </row>
    <row r="75" spans="25:53" x14ac:dyDescent="0.25">
      <c r="AE75" s="42">
        <v>74</v>
      </c>
      <c r="AF75" s="42">
        <v>40.411029999999997</v>
      </c>
      <c r="AG75" s="42">
        <v>-74.008279999999999</v>
      </c>
      <c r="AH75" s="42">
        <v>0.13</v>
      </c>
      <c r="AI75" s="42">
        <v>0.04</v>
      </c>
      <c r="AQ75" s="45">
        <v>74</v>
      </c>
      <c r="AR75" s="45">
        <v>40.413580000000003</v>
      </c>
      <c r="AS75" s="45">
        <v>-74.024439999999998</v>
      </c>
      <c r="AT75" s="45">
        <v>31.76</v>
      </c>
      <c r="AU75" s="45">
        <v>9.68</v>
      </c>
      <c r="AW75" s="46">
        <v>74</v>
      </c>
      <c r="AX75" s="46">
        <v>40.414110000000001</v>
      </c>
      <c r="AY75" s="46">
        <v>-74.027019999999993</v>
      </c>
      <c r="AZ75" s="46">
        <v>13.39</v>
      </c>
      <c r="BA75" s="46">
        <v>4.08</v>
      </c>
    </row>
    <row r="76" spans="25:53" x14ac:dyDescent="0.25">
      <c r="AQ76" s="45">
        <v>75</v>
      </c>
      <c r="AR76" s="45">
        <v>40.413609999999998</v>
      </c>
      <c r="AS76" s="45">
        <v>-74.024439999999998</v>
      </c>
      <c r="AT76" s="45">
        <v>27.17</v>
      </c>
      <c r="AU76" s="45">
        <v>8.2799999999999994</v>
      </c>
      <c r="AW76" s="46">
        <v>75</v>
      </c>
      <c r="AX76" s="46">
        <v>40.41413</v>
      </c>
      <c r="AY76" s="46">
        <v>-74.027010000000004</v>
      </c>
      <c r="AZ76" s="46">
        <v>13.12</v>
      </c>
      <c r="BA76" s="46">
        <v>4</v>
      </c>
    </row>
    <row r="77" spans="25:53" x14ac:dyDescent="0.25">
      <c r="AQ77" s="45">
        <v>76</v>
      </c>
      <c r="AR77" s="45">
        <v>40.413640000000001</v>
      </c>
      <c r="AS77" s="45">
        <v>-74.024450000000002</v>
      </c>
      <c r="AT77" s="45">
        <v>21.06</v>
      </c>
      <c r="AU77" s="45">
        <v>6.42</v>
      </c>
      <c r="AW77" s="46">
        <v>76</v>
      </c>
      <c r="AX77" s="46">
        <v>40.414149999999999</v>
      </c>
      <c r="AY77" s="46">
        <v>-74.027010000000004</v>
      </c>
      <c r="AZ77" s="46">
        <v>13.39</v>
      </c>
      <c r="BA77" s="46">
        <v>4.08</v>
      </c>
    </row>
    <row r="78" spans="25:53" x14ac:dyDescent="0.25">
      <c r="AQ78" s="45">
        <v>77</v>
      </c>
      <c r="AR78" s="45">
        <v>40.413670000000003</v>
      </c>
      <c r="AS78" s="45">
        <v>-74.024439999999998</v>
      </c>
      <c r="AT78" s="45">
        <v>17.03</v>
      </c>
      <c r="AU78" s="45">
        <v>5.19</v>
      </c>
      <c r="AW78" s="46">
        <v>77</v>
      </c>
      <c r="AX78" s="46">
        <v>40.414180000000002</v>
      </c>
      <c r="AY78" s="46">
        <v>-74.027010000000004</v>
      </c>
      <c r="AZ78" s="46">
        <v>17.16</v>
      </c>
      <c r="BA78" s="46">
        <v>5.23</v>
      </c>
    </row>
    <row r="79" spans="25:53" x14ac:dyDescent="0.25">
      <c r="AQ79" s="45">
        <v>78</v>
      </c>
      <c r="AR79" s="45">
        <v>40.413710000000002</v>
      </c>
      <c r="AS79" s="45">
        <v>-74.024429999999995</v>
      </c>
      <c r="AT79" s="45">
        <v>11.15</v>
      </c>
      <c r="AU79" s="45">
        <v>3.4</v>
      </c>
      <c r="AW79" s="46">
        <v>78</v>
      </c>
      <c r="AX79" s="46">
        <v>40.414200000000001</v>
      </c>
      <c r="AY79" s="46">
        <v>-74.027000000000001</v>
      </c>
      <c r="AZ79" s="46">
        <v>22.8</v>
      </c>
      <c r="BA79" s="46">
        <v>6.95</v>
      </c>
    </row>
    <row r="80" spans="25:53" x14ac:dyDescent="0.25">
      <c r="AQ80" s="45">
        <v>79</v>
      </c>
      <c r="AR80" s="45">
        <v>40.413739999999997</v>
      </c>
      <c r="AS80" s="45">
        <v>-74.024420000000006</v>
      </c>
      <c r="AT80" s="45">
        <v>9.91</v>
      </c>
      <c r="AU80" s="45">
        <v>3.02</v>
      </c>
      <c r="AW80" s="46">
        <v>79</v>
      </c>
      <c r="AX80" s="46">
        <v>40.414230000000003</v>
      </c>
      <c r="AY80" s="46">
        <v>-74.027000000000001</v>
      </c>
      <c r="AZ80" s="46">
        <v>29.36</v>
      </c>
      <c r="BA80" s="46">
        <v>8.9499999999999993</v>
      </c>
    </row>
    <row r="81" spans="43:53" x14ac:dyDescent="0.25">
      <c r="AQ81" s="45">
        <v>80</v>
      </c>
      <c r="AR81" s="45">
        <v>40.413780000000003</v>
      </c>
      <c r="AS81" s="45">
        <v>-74.024429999999995</v>
      </c>
      <c r="AT81" s="45">
        <v>9.19</v>
      </c>
      <c r="AU81" s="45">
        <v>2.8</v>
      </c>
      <c r="AW81" s="46">
        <v>80</v>
      </c>
      <c r="AX81" s="46">
        <v>40.414250000000003</v>
      </c>
      <c r="AY81" s="46">
        <v>-74.027000000000001</v>
      </c>
      <c r="AZ81" s="46">
        <v>28.84</v>
      </c>
      <c r="BA81" s="46">
        <v>8.7899999999999991</v>
      </c>
    </row>
    <row r="82" spans="43:53" x14ac:dyDescent="0.25">
      <c r="AQ82" s="45">
        <v>81</v>
      </c>
      <c r="AR82" s="45">
        <v>40.413809999999998</v>
      </c>
      <c r="AS82" s="45">
        <v>-74.024420000000006</v>
      </c>
      <c r="AT82" s="45">
        <v>8.23</v>
      </c>
      <c r="AU82" s="45">
        <v>2.5099999999999998</v>
      </c>
      <c r="AW82" s="46">
        <v>81</v>
      </c>
      <c r="AX82" s="46">
        <v>40.414279999999998</v>
      </c>
      <c r="AY82" s="46">
        <v>-74.027000000000001</v>
      </c>
      <c r="AZ82" s="46">
        <v>24.44</v>
      </c>
      <c r="BA82" s="46">
        <v>7.45</v>
      </c>
    </row>
    <row r="83" spans="43:53" x14ac:dyDescent="0.25">
      <c r="AQ83" s="45">
        <v>82</v>
      </c>
      <c r="AR83" s="45">
        <v>40.41384</v>
      </c>
      <c r="AS83" s="45">
        <v>-74.024410000000003</v>
      </c>
      <c r="AT83" s="45">
        <v>7.84</v>
      </c>
      <c r="AU83" s="45">
        <v>2.39</v>
      </c>
      <c r="AW83" s="46">
        <v>82</v>
      </c>
      <c r="AX83" s="46">
        <v>40.414299999999997</v>
      </c>
      <c r="AY83" s="46">
        <v>-74.026989999999998</v>
      </c>
      <c r="AZ83" s="46">
        <v>22.28</v>
      </c>
      <c r="BA83" s="46">
        <v>6.79</v>
      </c>
    </row>
    <row r="84" spans="43:53" x14ac:dyDescent="0.25">
      <c r="AQ84" s="45">
        <v>83</v>
      </c>
      <c r="AR84" s="45">
        <v>40.413879999999999</v>
      </c>
      <c r="AS84" s="45">
        <v>-74.0244</v>
      </c>
      <c r="AT84" s="45">
        <v>7.58</v>
      </c>
      <c r="AU84" s="45">
        <v>2.31</v>
      </c>
      <c r="AW84" s="46">
        <v>83</v>
      </c>
      <c r="AX84" s="46">
        <v>40.414319999999996</v>
      </c>
      <c r="AY84" s="46">
        <v>-74.026989999999998</v>
      </c>
      <c r="AZ84" s="46">
        <v>16.57</v>
      </c>
      <c r="BA84" s="46">
        <v>5.05</v>
      </c>
    </row>
    <row r="85" spans="43:53" x14ac:dyDescent="0.25">
      <c r="AQ85" s="45">
        <v>84</v>
      </c>
      <c r="AR85" s="45">
        <v>40.413899999999998</v>
      </c>
      <c r="AS85" s="45">
        <v>-74.024389999999997</v>
      </c>
      <c r="AT85" s="45">
        <v>7.25</v>
      </c>
      <c r="AU85" s="45">
        <v>2.21</v>
      </c>
      <c r="AW85" s="46">
        <v>84</v>
      </c>
      <c r="AX85" s="46">
        <v>40.414340000000003</v>
      </c>
      <c r="AY85" s="46">
        <v>-74.026989999999998</v>
      </c>
      <c r="AZ85" s="46">
        <v>16.5</v>
      </c>
      <c r="BA85" s="46">
        <v>5.03</v>
      </c>
    </row>
    <row r="86" spans="43:53" x14ac:dyDescent="0.25">
      <c r="AQ86" s="45">
        <v>85</v>
      </c>
      <c r="AR86" s="45">
        <v>40.413939999999997</v>
      </c>
      <c r="AS86" s="45">
        <v>-74.024389999999997</v>
      </c>
      <c r="AT86" s="45">
        <v>6.56</v>
      </c>
      <c r="AU86" s="45">
        <v>2</v>
      </c>
      <c r="AW86" s="46">
        <v>85</v>
      </c>
      <c r="AX86" s="46">
        <v>40.414360000000002</v>
      </c>
      <c r="AY86" s="46">
        <v>-74.026989999999998</v>
      </c>
      <c r="AZ86" s="46">
        <v>16.63</v>
      </c>
      <c r="BA86" s="46">
        <v>5.07</v>
      </c>
    </row>
    <row r="87" spans="43:53" x14ac:dyDescent="0.25">
      <c r="AQ87" s="45">
        <v>86</v>
      </c>
      <c r="AR87" s="45">
        <v>40.413969999999999</v>
      </c>
      <c r="AS87" s="45">
        <v>-74.024389999999997</v>
      </c>
      <c r="AT87" s="45">
        <v>5.91</v>
      </c>
      <c r="AU87" s="45">
        <v>1.8</v>
      </c>
      <c r="AW87" s="46">
        <v>86</v>
      </c>
      <c r="AX87" s="46">
        <v>40.414380000000001</v>
      </c>
      <c r="AY87" s="46">
        <v>-74.026989999999998</v>
      </c>
      <c r="AZ87" s="46">
        <v>16.7</v>
      </c>
      <c r="BA87" s="46">
        <v>5.09</v>
      </c>
    </row>
    <row r="88" spans="43:53" x14ac:dyDescent="0.25">
      <c r="AQ88" s="45">
        <v>87</v>
      </c>
      <c r="AR88" s="45">
        <v>40.414009999999998</v>
      </c>
      <c r="AS88" s="45">
        <v>-74.024379999999994</v>
      </c>
      <c r="AT88" s="45">
        <v>4.99</v>
      </c>
      <c r="AU88" s="45">
        <v>1.52</v>
      </c>
      <c r="AW88" s="46">
        <v>87</v>
      </c>
      <c r="AX88" s="46">
        <v>40.414400000000001</v>
      </c>
      <c r="AY88" s="46">
        <v>-74.026979999999995</v>
      </c>
      <c r="AZ88" s="46">
        <v>17.059999999999999</v>
      </c>
      <c r="BA88" s="46">
        <v>5.2</v>
      </c>
    </row>
    <row r="89" spans="43:53" x14ac:dyDescent="0.25">
      <c r="AQ89" s="45">
        <v>88</v>
      </c>
      <c r="AR89" s="45">
        <v>40.414029999999997</v>
      </c>
      <c r="AS89" s="45">
        <v>-74.024370000000005</v>
      </c>
      <c r="AT89" s="45">
        <v>4.99</v>
      </c>
      <c r="AU89" s="45">
        <v>1.52</v>
      </c>
      <c r="AW89" s="46">
        <v>88</v>
      </c>
      <c r="AX89" s="46">
        <v>40.41442</v>
      </c>
      <c r="AY89" s="46">
        <v>-74.026979999999995</v>
      </c>
      <c r="AZ89" s="46">
        <v>20.34</v>
      </c>
      <c r="BA89" s="46">
        <v>6.2</v>
      </c>
    </row>
    <row r="90" spans="43:53" x14ac:dyDescent="0.25">
      <c r="AW90" s="46">
        <v>89</v>
      </c>
      <c r="AX90" s="46">
        <v>40.414439999999999</v>
      </c>
      <c r="AY90" s="46">
        <v>-74.026979999999995</v>
      </c>
      <c r="AZ90" s="46">
        <v>23.69</v>
      </c>
      <c r="BA90" s="46">
        <v>7.22</v>
      </c>
    </row>
    <row r="91" spans="43:53" x14ac:dyDescent="0.25">
      <c r="AW91" s="46">
        <v>90</v>
      </c>
      <c r="AX91" s="46">
        <v>40.414459999999998</v>
      </c>
      <c r="AY91" s="46">
        <v>-74.026979999999995</v>
      </c>
      <c r="AZ91" s="46">
        <v>27.56</v>
      </c>
      <c r="BA91" s="46">
        <v>8.4</v>
      </c>
    </row>
    <row r="92" spans="43:53" x14ac:dyDescent="0.25">
      <c r="AW92" s="46">
        <v>91</v>
      </c>
      <c r="AX92" s="46">
        <v>40.414479999999998</v>
      </c>
      <c r="AY92" s="46">
        <v>-74.026970000000006</v>
      </c>
      <c r="AZ92" s="46">
        <v>27.43</v>
      </c>
      <c r="BA92" s="46">
        <v>8.36</v>
      </c>
    </row>
    <row r="93" spans="43:53" x14ac:dyDescent="0.25">
      <c r="AW93" s="46">
        <v>92</v>
      </c>
      <c r="AX93" s="46">
        <v>40.414499999999997</v>
      </c>
      <c r="AY93" s="46">
        <v>-74.026970000000006</v>
      </c>
      <c r="AZ93" s="46">
        <v>24.08</v>
      </c>
      <c r="BA93" s="46">
        <v>7.34</v>
      </c>
    </row>
    <row r="94" spans="43:53" x14ac:dyDescent="0.25">
      <c r="AW94" s="46">
        <v>93</v>
      </c>
      <c r="AX94" s="46">
        <v>40.414520000000003</v>
      </c>
      <c r="AY94" s="46">
        <v>-74.026970000000006</v>
      </c>
      <c r="AZ94" s="46">
        <v>17.98</v>
      </c>
      <c r="BA94" s="46">
        <v>5.48</v>
      </c>
    </row>
    <row r="95" spans="43:53" x14ac:dyDescent="0.25">
      <c r="AW95" s="46">
        <v>94</v>
      </c>
      <c r="AX95" s="46">
        <v>40.414549999999998</v>
      </c>
      <c r="AY95" s="46">
        <v>-74.026960000000003</v>
      </c>
      <c r="AZ95" s="46">
        <v>14.27</v>
      </c>
      <c r="BA95" s="46">
        <v>4.3499999999999996</v>
      </c>
    </row>
    <row r="96" spans="43:53" x14ac:dyDescent="0.25">
      <c r="AW96" s="46">
        <v>95</v>
      </c>
      <c r="AX96" s="46">
        <v>40.414569999999998</v>
      </c>
      <c r="AY96" s="46">
        <v>-74.026960000000003</v>
      </c>
      <c r="AZ96" s="46">
        <v>8.43</v>
      </c>
      <c r="BA96" s="46">
        <v>2.57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8B8D-7742-40DF-8830-B9F18E95FBE5}">
  <dimension ref="A1:E13"/>
  <sheetViews>
    <sheetView topLeftCell="A52" workbookViewId="0">
      <selection activeCell="B13" sqref="B13"/>
    </sheetView>
  </sheetViews>
  <sheetFormatPr defaultRowHeight="15" x14ac:dyDescent="0.25"/>
  <cols>
    <col min="1" max="1" width="27.28515625" bestFit="1" customWidth="1"/>
    <col min="2" max="2" width="23.140625" bestFit="1" customWidth="1"/>
    <col min="3" max="3" width="23" bestFit="1" customWidth="1"/>
    <col min="4" max="4" width="10.85546875" customWidth="1"/>
  </cols>
  <sheetData>
    <row r="1" spans="1:5" x14ac:dyDescent="0.25">
      <c r="A1" s="1"/>
      <c r="B1" s="1" t="s">
        <v>2</v>
      </c>
      <c r="C1" s="1" t="s">
        <v>3</v>
      </c>
      <c r="D1" s="1" t="s">
        <v>1</v>
      </c>
    </row>
    <row r="2" spans="1:5" x14ac:dyDescent="0.25">
      <c r="A2" s="1" t="s">
        <v>0</v>
      </c>
      <c r="B2" s="2">
        <v>4.9999999999999998E-8</v>
      </c>
      <c r="C2" s="2">
        <v>5.0000000000000004E-6</v>
      </c>
      <c r="D2" s="2">
        <f>(B2+C2)/2</f>
        <v>2.5250000000000004E-6</v>
      </c>
    </row>
    <row r="3" spans="1:5" x14ac:dyDescent="0.25">
      <c r="A3" s="3"/>
      <c r="B3" s="3" t="s">
        <v>5</v>
      </c>
      <c r="C3" s="3" t="s">
        <v>6</v>
      </c>
      <c r="D3" s="3" t="s">
        <v>1</v>
      </c>
    </row>
    <row r="4" spans="1:5" x14ac:dyDescent="0.25">
      <c r="A4" s="4" t="s">
        <v>4</v>
      </c>
      <c r="B4" s="3">
        <v>1442</v>
      </c>
      <c r="C4" s="3">
        <v>2483</v>
      </c>
      <c r="D4" s="5">
        <f>AVERAGE(B4:C4)</f>
        <v>1962.5</v>
      </c>
    </row>
    <row r="5" spans="1:5" x14ac:dyDescent="0.25">
      <c r="B5" t="s">
        <v>11</v>
      </c>
      <c r="C5" t="s">
        <v>12</v>
      </c>
      <c r="D5" s="6" t="s">
        <v>1</v>
      </c>
      <c r="E5" s="6"/>
    </row>
    <row r="6" spans="1:5" x14ac:dyDescent="0.25">
      <c r="A6" t="s">
        <v>7</v>
      </c>
      <c r="B6">
        <v>160</v>
      </c>
      <c r="C6">
        <v>320</v>
      </c>
      <c r="D6" s="6">
        <f t="shared" ref="D6:D11" si="0">AVERAGE(B6:C6)</f>
        <v>240</v>
      </c>
      <c r="E6" s="6" t="s">
        <v>8</v>
      </c>
    </row>
    <row r="7" spans="1:5" x14ac:dyDescent="0.25">
      <c r="A7" t="s">
        <v>9</v>
      </c>
      <c r="B7">
        <v>0.2</v>
      </c>
      <c r="C7">
        <v>0.4</v>
      </c>
      <c r="D7" s="6">
        <f t="shared" si="0"/>
        <v>0.30000000000000004</v>
      </c>
      <c r="E7" s="6"/>
    </row>
    <row r="8" spans="1:5" x14ac:dyDescent="0.25">
      <c r="A8" t="s">
        <v>10</v>
      </c>
      <c r="B8">
        <v>0.23</v>
      </c>
      <c r="C8">
        <v>0.42</v>
      </c>
      <c r="D8" s="6">
        <f t="shared" si="0"/>
        <v>0.32500000000000001</v>
      </c>
      <c r="E8" s="6"/>
    </row>
    <row r="9" spans="1:5" x14ac:dyDescent="0.25">
      <c r="A9" t="s">
        <v>16</v>
      </c>
      <c r="B9">
        <v>25</v>
      </c>
      <c r="C9">
        <v>30</v>
      </c>
      <c r="D9" s="6">
        <f t="shared" si="0"/>
        <v>27.5</v>
      </c>
      <c r="E9" s="6" t="s">
        <v>13</v>
      </c>
    </row>
    <row r="10" spans="1:5" x14ac:dyDescent="0.25">
      <c r="A10" t="s">
        <v>14</v>
      </c>
      <c r="B10">
        <v>10</v>
      </c>
      <c r="C10">
        <v>25</v>
      </c>
      <c r="D10" s="6">
        <f t="shared" si="0"/>
        <v>17.5</v>
      </c>
      <c r="E10" s="6" t="s">
        <v>15</v>
      </c>
    </row>
    <row r="11" spans="1:5" x14ac:dyDescent="0.25">
      <c r="A11" t="s">
        <v>17</v>
      </c>
      <c r="B11">
        <v>28</v>
      </c>
      <c r="C11">
        <v>30</v>
      </c>
      <c r="D11" s="6">
        <f t="shared" si="0"/>
        <v>29</v>
      </c>
      <c r="E11" s="6" t="s">
        <v>13</v>
      </c>
    </row>
    <row r="12" spans="1:5" x14ac:dyDescent="0.25">
      <c r="A12" t="s">
        <v>18</v>
      </c>
      <c r="B12">
        <f>B8/(-B8+1)</f>
        <v>0.29870129870129869</v>
      </c>
      <c r="C12">
        <f t="shared" ref="C12:D12" si="1">C8/(-C8+1)</f>
        <v>0.72413793103448265</v>
      </c>
      <c r="D12">
        <f t="shared" si="1"/>
        <v>0.48148148148148145</v>
      </c>
    </row>
    <row r="13" spans="1:5" x14ac:dyDescent="0.25">
      <c r="A13" t="s">
        <v>19</v>
      </c>
      <c r="B13" s="17">
        <v>2.5299999999999999E-6</v>
      </c>
      <c r="C13">
        <f t="shared" ref="C13:D13" si="2">C6/(3*(1-2*C7))</f>
        <v>533.33333333333348</v>
      </c>
      <c r="D13">
        <f t="shared" si="2"/>
        <v>200.00000000000006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8AA6-3778-469D-B049-A9CB4220154F}">
  <dimension ref="A1:F15"/>
  <sheetViews>
    <sheetView workbookViewId="0">
      <selection activeCell="H29" sqref="H29"/>
    </sheetView>
  </sheetViews>
  <sheetFormatPr defaultRowHeight="15" x14ac:dyDescent="0.25"/>
  <cols>
    <col min="1" max="1" width="15.140625" bestFit="1" customWidth="1"/>
    <col min="5" max="5" width="41.85546875" customWidth="1"/>
    <col min="6" max="6" width="16.5703125" customWidth="1"/>
  </cols>
  <sheetData>
    <row r="1" spans="1:6" ht="15.75" thickBot="1" x14ac:dyDescent="0.3">
      <c r="A1" t="s">
        <v>7</v>
      </c>
      <c r="B1">
        <v>150000</v>
      </c>
      <c r="C1" t="s">
        <v>15</v>
      </c>
      <c r="E1" s="47" t="s">
        <v>68</v>
      </c>
      <c r="F1" s="48" t="s">
        <v>69</v>
      </c>
    </row>
    <row r="2" spans="1:6" ht="16.5" thickBot="1" x14ac:dyDescent="0.3">
      <c r="A2" t="s">
        <v>9</v>
      </c>
      <c r="B2">
        <v>0.3</v>
      </c>
      <c r="E2" s="49" t="s">
        <v>70</v>
      </c>
      <c r="F2" s="50" t="s">
        <v>71</v>
      </c>
    </row>
    <row r="3" spans="1:6" ht="15.75" thickBot="1" x14ac:dyDescent="0.3">
      <c r="A3" t="s">
        <v>10</v>
      </c>
      <c r="B3">
        <v>0.41</v>
      </c>
      <c r="E3" s="49" t="s">
        <v>72</v>
      </c>
      <c r="F3" s="50" t="s">
        <v>73</v>
      </c>
    </row>
    <row r="4" spans="1:6" ht="15.75" thickBot="1" x14ac:dyDescent="0.3">
      <c r="A4" t="s">
        <v>16</v>
      </c>
      <c r="E4" s="49" t="s">
        <v>74</v>
      </c>
      <c r="F4" s="50" t="s">
        <v>75</v>
      </c>
    </row>
    <row r="5" spans="1:6" ht="15.75" thickBot="1" x14ac:dyDescent="0.3">
      <c r="A5" t="s">
        <v>14</v>
      </c>
      <c r="B5">
        <v>10</v>
      </c>
      <c r="C5" t="s">
        <v>15</v>
      </c>
      <c r="E5" s="49" t="s">
        <v>76</v>
      </c>
      <c r="F5" s="50" t="s">
        <v>77</v>
      </c>
    </row>
    <row r="6" spans="1:6" ht="15.75" thickBot="1" x14ac:dyDescent="0.3">
      <c r="A6" t="s">
        <v>17</v>
      </c>
      <c r="B6">
        <v>37</v>
      </c>
      <c r="E6" s="49" t="s">
        <v>78</v>
      </c>
      <c r="F6" s="50">
        <v>0.3</v>
      </c>
    </row>
    <row r="7" spans="1:6" ht="15.75" thickBot="1" x14ac:dyDescent="0.3">
      <c r="A7" t="s">
        <v>65</v>
      </c>
      <c r="B7" s="17">
        <v>4.5000000000000001E-6</v>
      </c>
      <c r="C7" t="s">
        <v>32</v>
      </c>
      <c r="E7" s="49" t="s">
        <v>79</v>
      </c>
      <c r="F7" s="50" t="s">
        <v>80</v>
      </c>
    </row>
    <row r="8" spans="1:6" ht="15.75" thickBot="1" x14ac:dyDescent="0.3">
      <c r="A8" t="s">
        <v>19</v>
      </c>
    </row>
    <row r="9" spans="1:6" ht="15.75" thickBot="1" x14ac:dyDescent="0.3">
      <c r="A9" t="s">
        <v>66</v>
      </c>
      <c r="B9">
        <v>3.46</v>
      </c>
      <c r="E9" s="47" t="s">
        <v>68</v>
      </c>
      <c r="F9" s="48" t="s">
        <v>69</v>
      </c>
    </row>
    <row r="10" spans="1:6" ht="16.5" thickBot="1" x14ac:dyDescent="0.3">
      <c r="A10" t="s">
        <v>67</v>
      </c>
      <c r="B10">
        <v>1.84</v>
      </c>
      <c r="E10" s="49" t="s">
        <v>70</v>
      </c>
      <c r="F10" s="50" t="s">
        <v>82</v>
      </c>
    </row>
    <row r="11" spans="1:6" ht="15.75" thickBot="1" x14ac:dyDescent="0.3">
      <c r="E11" s="49" t="s">
        <v>72</v>
      </c>
      <c r="F11" s="50" t="s">
        <v>83</v>
      </c>
    </row>
    <row r="12" spans="1:6" ht="15.75" thickBot="1" x14ac:dyDescent="0.3">
      <c r="A12" t="s">
        <v>81</v>
      </c>
      <c r="E12" s="49" t="s">
        <v>74</v>
      </c>
      <c r="F12" s="50" t="s">
        <v>84</v>
      </c>
    </row>
    <row r="13" spans="1:6" ht="15.75" thickBot="1" x14ac:dyDescent="0.3">
      <c r="E13" s="49" t="s">
        <v>76</v>
      </c>
      <c r="F13" s="50" t="s">
        <v>85</v>
      </c>
    </row>
    <row r="14" spans="1:6" ht="15.75" thickBot="1" x14ac:dyDescent="0.3">
      <c r="E14" s="49" t="s">
        <v>78</v>
      </c>
      <c r="F14" s="50">
        <v>0.3</v>
      </c>
    </row>
    <row r="15" spans="1:6" ht="15.75" thickBot="1" x14ac:dyDescent="0.3">
      <c r="E15" s="49" t="s">
        <v>79</v>
      </c>
      <c r="F15" s="50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66885-A5AE-4551-BAAA-1939518F276A}">
  <dimension ref="A1"/>
  <sheetViews>
    <sheetView topLeftCell="D1" workbookViewId="0">
      <selection activeCell="K36" sqref="K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3471B-4C5B-47C3-9683-3A2217702600}">
  <dimension ref="A1:AA130"/>
  <sheetViews>
    <sheetView topLeftCell="A53" workbookViewId="0">
      <selection activeCell="V112" sqref="V112"/>
    </sheetView>
  </sheetViews>
  <sheetFormatPr defaultRowHeight="15" x14ac:dyDescent="0.25"/>
  <cols>
    <col min="24" max="24" width="12" bestFit="1" customWidth="1"/>
  </cols>
  <sheetData>
    <row r="1" spans="1:15" ht="15.75" thickBot="1" x14ac:dyDescent="0.3">
      <c r="A1" s="8">
        <v>1</v>
      </c>
      <c r="B1" s="9">
        <v>1895</v>
      </c>
      <c r="C1" s="10">
        <v>4.3600000000000003</v>
      </c>
      <c r="D1" s="10">
        <v>1.24</v>
      </c>
      <c r="E1" s="10">
        <v>3.28</v>
      </c>
      <c r="F1" s="10">
        <v>5.08</v>
      </c>
      <c r="G1" s="10">
        <v>3.13</v>
      </c>
      <c r="H1" s="10">
        <v>3.09</v>
      </c>
      <c r="I1" s="10">
        <v>4.1500000000000004</v>
      </c>
      <c r="J1" s="10">
        <v>2.06</v>
      </c>
      <c r="K1" s="11">
        <v>1.06</v>
      </c>
      <c r="L1" s="10">
        <v>3.56</v>
      </c>
      <c r="M1" s="10">
        <v>3.07</v>
      </c>
      <c r="N1" s="10">
        <v>2.78</v>
      </c>
      <c r="O1" s="10">
        <v>36.86</v>
      </c>
    </row>
    <row r="2" spans="1:15" ht="15.75" thickBot="1" x14ac:dyDescent="0.3">
      <c r="A2" s="8">
        <v>2</v>
      </c>
      <c r="B2" s="9">
        <v>1896</v>
      </c>
      <c r="C2" s="10">
        <v>1.61</v>
      </c>
      <c r="D2" s="12">
        <v>6.88</v>
      </c>
      <c r="E2" s="10">
        <v>5.65</v>
      </c>
      <c r="F2" s="11">
        <v>1.35</v>
      </c>
      <c r="G2" s="10">
        <v>3.54</v>
      </c>
      <c r="H2" s="10">
        <v>5.49</v>
      </c>
      <c r="I2" s="10">
        <v>5.38</v>
      </c>
      <c r="J2" s="11">
        <v>1.68</v>
      </c>
      <c r="K2" s="10">
        <v>4.25</v>
      </c>
      <c r="L2" s="10">
        <v>2.41</v>
      </c>
      <c r="M2" s="10">
        <v>3.12</v>
      </c>
      <c r="N2" s="11">
        <v>1.21</v>
      </c>
      <c r="O2" s="10">
        <v>42.57</v>
      </c>
    </row>
    <row r="3" spans="1:15" ht="15.75" thickBot="1" x14ac:dyDescent="0.3">
      <c r="A3" s="8">
        <v>3</v>
      </c>
      <c r="B3" s="9">
        <v>1897</v>
      </c>
      <c r="C3" s="10">
        <v>2.65</v>
      </c>
      <c r="D3" s="10">
        <v>3.67</v>
      </c>
      <c r="E3" s="10">
        <v>2.74</v>
      </c>
      <c r="F3" s="10">
        <v>3.92</v>
      </c>
      <c r="G3" s="10">
        <v>5.37</v>
      </c>
      <c r="H3" s="10">
        <v>3.37</v>
      </c>
      <c r="I3" s="12">
        <v>11.37</v>
      </c>
      <c r="J3" s="10">
        <v>4.8899999999999997</v>
      </c>
      <c r="K3" s="10">
        <v>1.76</v>
      </c>
      <c r="L3" s="10">
        <v>2.2599999999999998</v>
      </c>
      <c r="M3" s="10">
        <v>4.87</v>
      </c>
      <c r="N3" s="10">
        <v>4.4800000000000004</v>
      </c>
      <c r="O3" s="10">
        <v>51.35</v>
      </c>
    </row>
    <row r="4" spans="1:15" ht="15.75" thickBot="1" x14ac:dyDescent="0.3">
      <c r="A4" s="8">
        <v>4</v>
      </c>
      <c r="B4" s="9">
        <v>1898</v>
      </c>
      <c r="C4" s="10">
        <v>4.0999999999999996</v>
      </c>
      <c r="D4" s="10">
        <v>3.45</v>
      </c>
      <c r="E4" s="10">
        <v>3.15</v>
      </c>
      <c r="F4" s="10">
        <v>3.58</v>
      </c>
      <c r="G4" s="10">
        <v>6.77</v>
      </c>
      <c r="H4" s="10">
        <v>2.0699999999999998</v>
      </c>
      <c r="I4" s="10">
        <v>4.63</v>
      </c>
      <c r="J4" s="10">
        <v>5.45</v>
      </c>
      <c r="K4" s="10">
        <v>2.0499999999999998</v>
      </c>
      <c r="L4" s="10">
        <v>5.51</v>
      </c>
      <c r="M4" s="10">
        <v>6.6</v>
      </c>
      <c r="N4" s="10">
        <v>3.63</v>
      </c>
      <c r="O4" s="10">
        <v>50.99</v>
      </c>
    </row>
    <row r="5" spans="1:15" ht="15.75" thickBot="1" x14ac:dyDescent="0.3">
      <c r="A5" s="8">
        <v>5</v>
      </c>
      <c r="B5" s="9">
        <v>1899</v>
      </c>
      <c r="C5" s="10">
        <v>3.75</v>
      </c>
      <c r="D5" s="13">
        <v>5.71</v>
      </c>
      <c r="E5" s="10">
        <v>6.32</v>
      </c>
      <c r="F5" s="10">
        <v>1.67</v>
      </c>
      <c r="G5" s="10">
        <v>1.94</v>
      </c>
      <c r="H5" s="10">
        <v>2.57</v>
      </c>
      <c r="I5" s="10">
        <v>5.74</v>
      </c>
      <c r="J5" s="10">
        <v>3.91</v>
      </c>
      <c r="K5" s="10">
        <v>5.4</v>
      </c>
      <c r="L5" s="10">
        <v>2.44</v>
      </c>
      <c r="M5" s="10">
        <v>2.29</v>
      </c>
      <c r="N5" s="10">
        <v>2.0699999999999998</v>
      </c>
      <c r="O5" s="10">
        <v>43.81</v>
      </c>
    </row>
    <row r="6" spans="1:15" ht="15.75" thickBot="1" x14ac:dyDescent="0.3">
      <c r="A6" s="8">
        <v>6</v>
      </c>
      <c r="B6" s="9">
        <v>1900</v>
      </c>
      <c r="C6" s="10">
        <v>3.57</v>
      </c>
      <c r="D6" s="10">
        <v>5.23</v>
      </c>
      <c r="E6" s="10">
        <v>3.44</v>
      </c>
      <c r="F6" s="10">
        <v>2.3199999999999998</v>
      </c>
      <c r="G6" s="10">
        <v>4.4000000000000004</v>
      </c>
      <c r="H6" s="10">
        <v>3.2</v>
      </c>
      <c r="I6" s="10">
        <v>4.55</v>
      </c>
      <c r="J6" s="10">
        <v>2.79</v>
      </c>
      <c r="K6" s="10">
        <v>2.81</v>
      </c>
      <c r="L6" s="10">
        <v>3.59</v>
      </c>
      <c r="M6" s="10">
        <v>3.35</v>
      </c>
      <c r="N6" s="10">
        <v>2.5499999999999998</v>
      </c>
      <c r="O6" s="10">
        <v>41.8</v>
      </c>
    </row>
    <row r="7" spans="1:15" ht="15.75" thickBot="1" x14ac:dyDescent="0.3">
      <c r="A7" s="8">
        <v>7</v>
      </c>
      <c r="B7" s="9">
        <v>1901</v>
      </c>
      <c r="C7" s="10">
        <v>2.46</v>
      </c>
      <c r="D7" s="11">
        <v>0.96</v>
      </c>
      <c r="E7" s="10">
        <v>4.5999999999999996</v>
      </c>
      <c r="F7" s="10">
        <v>6.05</v>
      </c>
      <c r="G7" s="10">
        <v>5.47</v>
      </c>
      <c r="H7" s="10">
        <v>1.74</v>
      </c>
      <c r="I7" s="10">
        <v>5.69</v>
      </c>
      <c r="J7" s="10">
        <v>9.2200000000000006</v>
      </c>
      <c r="K7" s="10">
        <v>3.57</v>
      </c>
      <c r="L7" s="10">
        <v>1.92</v>
      </c>
      <c r="M7" s="10">
        <v>2.52</v>
      </c>
      <c r="N7" s="13">
        <v>7.41</v>
      </c>
      <c r="O7" s="10">
        <v>51.61</v>
      </c>
    </row>
    <row r="8" spans="1:15" ht="15.75" thickBot="1" x14ac:dyDescent="0.3">
      <c r="A8" s="8">
        <v>8</v>
      </c>
      <c r="B8" s="9">
        <v>1902</v>
      </c>
      <c r="C8" s="10">
        <v>3.24</v>
      </c>
      <c r="D8" s="13">
        <v>6.31</v>
      </c>
      <c r="E8" s="10">
        <v>4.21</v>
      </c>
      <c r="F8" s="10">
        <v>3.58</v>
      </c>
      <c r="G8" s="10">
        <v>1.93</v>
      </c>
      <c r="H8" s="10">
        <v>6.9</v>
      </c>
      <c r="I8" s="10">
        <v>4.51</v>
      </c>
      <c r="J8" s="10">
        <v>3.75</v>
      </c>
      <c r="K8" s="10">
        <v>5.54</v>
      </c>
      <c r="L8" s="10">
        <v>6.06</v>
      </c>
      <c r="M8" s="10">
        <v>2.2999999999999998</v>
      </c>
      <c r="N8" s="10">
        <v>7.31</v>
      </c>
      <c r="O8" s="10">
        <v>55.64</v>
      </c>
    </row>
    <row r="9" spans="1:15" ht="15.75" thickBot="1" x14ac:dyDescent="0.3">
      <c r="A9" s="8">
        <v>9</v>
      </c>
      <c r="B9" s="9">
        <v>1903</v>
      </c>
      <c r="C9" s="10">
        <v>3.94</v>
      </c>
      <c r="D9" s="10">
        <v>4.82</v>
      </c>
      <c r="E9" s="10">
        <v>4.7699999999999996</v>
      </c>
      <c r="F9" s="10">
        <v>3.83</v>
      </c>
      <c r="G9" s="14">
        <v>0.64</v>
      </c>
      <c r="H9" s="10">
        <v>7.73</v>
      </c>
      <c r="I9" s="10">
        <v>5.29</v>
      </c>
      <c r="J9" s="10">
        <v>5.96</v>
      </c>
      <c r="K9" s="10">
        <v>3.17</v>
      </c>
      <c r="L9" s="13">
        <v>8.1199999999999992</v>
      </c>
      <c r="M9" s="10">
        <v>1.29</v>
      </c>
      <c r="N9" s="10">
        <v>4.09</v>
      </c>
      <c r="O9" s="10">
        <v>53.65</v>
      </c>
    </row>
    <row r="10" spans="1:15" ht="15.75" thickBot="1" x14ac:dyDescent="0.3">
      <c r="A10" s="8">
        <v>10</v>
      </c>
      <c r="B10" s="9">
        <v>1904</v>
      </c>
      <c r="C10" s="10">
        <v>2.94</v>
      </c>
      <c r="D10" s="10">
        <v>2.54</v>
      </c>
      <c r="E10" s="10">
        <v>3.47</v>
      </c>
      <c r="F10" s="10">
        <v>3.22</v>
      </c>
      <c r="G10" s="10">
        <v>2.4900000000000002</v>
      </c>
      <c r="H10" s="10">
        <v>2.93</v>
      </c>
      <c r="I10" s="10">
        <v>4.79</v>
      </c>
      <c r="J10" s="10">
        <v>6.28</v>
      </c>
      <c r="K10" s="10">
        <v>4.7699999999999996</v>
      </c>
      <c r="L10" s="10">
        <v>3.73</v>
      </c>
      <c r="M10" s="10">
        <v>2.2000000000000002</v>
      </c>
      <c r="N10" s="10">
        <v>3.11</v>
      </c>
      <c r="O10" s="10">
        <v>42.47</v>
      </c>
    </row>
    <row r="11" spans="1:15" ht="15.75" thickBot="1" x14ac:dyDescent="0.3">
      <c r="A11" s="8">
        <v>11</v>
      </c>
      <c r="B11" s="9">
        <v>1905</v>
      </c>
      <c r="C11" s="10">
        <v>4.42</v>
      </c>
      <c r="D11" s="10">
        <v>2.6</v>
      </c>
      <c r="E11" s="10">
        <v>3.95</v>
      </c>
      <c r="F11" s="10">
        <v>2.92</v>
      </c>
      <c r="G11" s="10">
        <v>1.71</v>
      </c>
      <c r="H11" s="10">
        <v>3.04</v>
      </c>
      <c r="I11" s="10">
        <v>3.7</v>
      </c>
      <c r="J11" s="10">
        <v>6.01</v>
      </c>
      <c r="K11" s="10">
        <v>4.96</v>
      </c>
      <c r="L11" s="10">
        <v>2.62</v>
      </c>
      <c r="M11" s="10">
        <v>1.89</v>
      </c>
      <c r="N11" s="10">
        <v>3.86</v>
      </c>
      <c r="O11" s="10">
        <v>41.68</v>
      </c>
    </row>
    <row r="12" spans="1:15" ht="15.75" thickBot="1" x14ac:dyDescent="0.3">
      <c r="A12" s="8">
        <v>12</v>
      </c>
      <c r="B12" s="9">
        <v>1906</v>
      </c>
      <c r="C12" s="10">
        <v>2.8</v>
      </c>
      <c r="D12" s="10">
        <v>2.65</v>
      </c>
      <c r="E12" s="10">
        <v>5.17</v>
      </c>
      <c r="F12" s="10">
        <v>3.56</v>
      </c>
      <c r="G12" s="10">
        <v>3.87</v>
      </c>
      <c r="H12" s="10">
        <v>4.1500000000000004</v>
      </c>
      <c r="I12" s="10">
        <v>5.47</v>
      </c>
      <c r="J12" s="10">
        <v>6.56</v>
      </c>
      <c r="K12" s="10">
        <v>2.1800000000000002</v>
      </c>
      <c r="L12" s="10">
        <v>4.59</v>
      </c>
      <c r="M12" s="10">
        <v>1.69</v>
      </c>
      <c r="N12" s="10">
        <v>4.05</v>
      </c>
      <c r="O12" s="10">
        <v>46.74</v>
      </c>
    </row>
    <row r="13" spans="1:15" ht="15.75" thickBot="1" x14ac:dyDescent="0.3">
      <c r="A13" s="8">
        <v>13</v>
      </c>
      <c r="B13" s="9">
        <v>1907</v>
      </c>
      <c r="C13" s="10">
        <v>3.52</v>
      </c>
      <c r="D13" s="10">
        <v>2.6</v>
      </c>
      <c r="E13" s="10">
        <v>2.91</v>
      </c>
      <c r="F13" s="10">
        <v>3.75</v>
      </c>
      <c r="G13" s="10">
        <v>4.96</v>
      </c>
      <c r="H13" s="10">
        <v>4.5599999999999996</v>
      </c>
      <c r="I13" s="10">
        <v>2.62</v>
      </c>
      <c r="J13" s="10">
        <v>3.73</v>
      </c>
      <c r="K13" s="13">
        <v>8.0299999999999994</v>
      </c>
      <c r="L13" s="10">
        <v>4.2300000000000004</v>
      </c>
      <c r="M13" s="10">
        <v>5.55</v>
      </c>
      <c r="N13" s="10">
        <v>5.08</v>
      </c>
      <c r="O13" s="10">
        <v>51.54</v>
      </c>
    </row>
    <row r="14" spans="1:15" ht="15.75" thickBot="1" x14ac:dyDescent="0.3">
      <c r="A14" s="8">
        <v>14</v>
      </c>
      <c r="B14" s="9">
        <v>1908</v>
      </c>
      <c r="C14" s="10">
        <v>3.71</v>
      </c>
      <c r="D14" s="10">
        <v>4.53</v>
      </c>
      <c r="E14" s="10">
        <v>2.97</v>
      </c>
      <c r="F14" s="10">
        <v>2.7</v>
      </c>
      <c r="G14" s="10">
        <v>6.88</v>
      </c>
      <c r="H14" s="10">
        <v>2.31</v>
      </c>
      <c r="I14" s="10">
        <v>5.1100000000000003</v>
      </c>
      <c r="J14" s="10">
        <v>5.29</v>
      </c>
      <c r="K14" s="10">
        <v>1.99</v>
      </c>
      <c r="L14" s="10">
        <v>2.64</v>
      </c>
      <c r="M14" s="10">
        <v>1.02</v>
      </c>
      <c r="N14" s="10">
        <v>3.87</v>
      </c>
      <c r="O14" s="10">
        <v>43.02</v>
      </c>
    </row>
    <row r="15" spans="1:15" ht="15.75" thickBot="1" x14ac:dyDescent="0.3">
      <c r="A15" s="8">
        <v>15</v>
      </c>
      <c r="B15" s="9">
        <v>1909</v>
      </c>
      <c r="C15" s="10">
        <v>3.22</v>
      </c>
      <c r="D15" s="10">
        <v>5.03</v>
      </c>
      <c r="E15" s="10">
        <v>3.61</v>
      </c>
      <c r="F15" s="10">
        <v>5.67</v>
      </c>
      <c r="G15" s="10">
        <v>2.4</v>
      </c>
      <c r="H15" s="10">
        <v>3.25</v>
      </c>
      <c r="I15" s="10">
        <v>2.2000000000000002</v>
      </c>
      <c r="J15" s="10">
        <v>3.84</v>
      </c>
      <c r="K15" s="10">
        <v>3.28</v>
      </c>
      <c r="L15" s="10">
        <v>1.21</v>
      </c>
      <c r="M15" s="10">
        <v>2.56</v>
      </c>
      <c r="N15" s="10">
        <v>4.67</v>
      </c>
      <c r="O15" s="10">
        <v>40.94</v>
      </c>
    </row>
    <row r="16" spans="1:15" ht="15.75" thickBot="1" x14ac:dyDescent="0.3">
      <c r="A16" s="8">
        <v>16</v>
      </c>
      <c r="B16" s="9">
        <v>1910</v>
      </c>
      <c r="C16" s="10">
        <v>4.8899999999999997</v>
      </c>
      <c r="D16" s="10">
        <v>2.86</v>
      </c>
      <c r="E16" s="11">
        <v>1.23</v>
      </c>
      <c r="F16" s="10">
        <v>5.09</v>
      </c>
      <c r="G16" s="10">
        <v>2.39</v>
      </c>
      <c r="H16" s="10">
        <v>5.35</v>
      </c>
      <c r="I16" s="10">
        <v>1.6</v>
      </c>
      <c r="J16" s="10">
        <v>3.79</v>
      </c>
      <c r="K16" s="10">
        <v>2.35</v>
      </c>
      <c r="L16" s="10">
        <v>3.18</v>
      </c>
      <c r="M16" s="10">
        <v>3.72</v>
      </c>
      <c r="N16" s="10">
        <v>2.9</v>
      </c>
      <c r="O16" s="10">
        <v>39.35</v>
      </c>
    </row>
    <row r="17" spans="1:15" ht="15.75" thickBot="1" x14ac:dyDescent="0.3">
      <c r="A17" s="8">
        <v>17</v>
      </c>
      <c r="B17" s="9">
        <v>1911</v>
      </c>
      <c r="C17" s="10">
        <v>3.64</v>
      </c>
      <c r="D17" s="10">
        <v>2.65</v>
      </c>
      <c r="E17" s="10">
        <v>3.39</v>
      </c>
      <c r="F17" s="10">
        <v>4.1399999999999997</v>
      </c>
      <c r="G17" s="10">
        <v>1.3</v>
      </c>
      <c r="H17" s="10">
        <v>5.46</v>
      </c>
      <c r="I17" s="10">
        <v>3.55</v>
      </c>
      <c r="J17" s="13">
        <v>9.25</v>
      </c>
      <c r="K17" s="10">
        <v>2.98</v>
      </c>
      <c r="L17" s="10">
        <v>4.8600000000000003</v>
      </c>
      <c r="M17" s="10">
        <v>5.29</v>
      </c>
      <c r="N17" s="10">
        <v>3.81</v>
      </c>
      <c r="O17" s="10">
        <v>50.32</v>
      </c>
    </row>
    <row r="18" spans="1:15" ht="15.75" thickBot="1" x14ac:dyDescent="0.3">
      <c r="A18" s="8">
        <v>18</v>
      </c>
      <c r="B18" s="9">
        <v>1912</v>
      </c>
      <c r="C18" s="10">
        <v>3.01</v>
      </c>
      <c r="D18" s="10">
        <v>2.4700000000000002</v>
      </c>
      <c r="E18" s="13">
        <v>8.0299999999999994</v>
      </c>
      <c r="F18" s="10">
        <v>3.67</v>
      </c>
      <c r="G18" s="10">
        <v>3.99</v>
      </c>
      <c r="H18" s="10">
        <v>2.0499999999999998</v>
      </c>
      <c r="I18" s="10">
        <v>4.49</v>
      </c>
      <c r="J18" s="10">
        <v>3.43</v>
      </c>
      <c r="K18" s="10">
        <v>4.43</v>
      </c>
      <c r="L18" s="10">
        <v>2.98</v>
      </c>
      <c r="M18" s="10">
        <v>3.25</v>
      </c>
      <c r="N18" s="10">
        <v>4.87</v>
      </c>
      <c r="O18" s="10">
        <v>46.67</v>
      </c>
    </row>
    <row r="19" spans="1:15" ht="15.75" thickBot="1" x14ac:dyDescent="0.3">
      <c r="A19" s="8">
        <v>19</v>
      </c>
      <c r="B19" s="9">
        <v>1913</v>
      </c>
      <c r="C19" s="10">
        <v>3.63</v>
      </c>
      <c r="D19" s="10">
        <v>2.34</v>
      </c>
      <c r="E19" s="10">
        <v>4.8899999999999997</v>
      </c>
      <c r="F19" s="10">
        <v>5.84</v>
      </c>
      <c r="G19" s="10">
        <v>3.48</v>
      </c>
      <c r="H19" s="10">
        <v>1.76</v>
      </c>
      <c r="I19" s="10">
        <v>2.67</v>
      </c>
      <c r="J19" s="10">
        <v>4.29</v>
      </c>
      <c r="K19" s="10">
        <v>3.98</v>
      </c>
      <c r="L19" s="10">
        <v>6.94</v>
      </c>
      <c r="M19" s="10">
        <v>2.88</v>
      </c>
      <c r="N19" s="10">
        <v>3.04</v>
      </c>
      <c r="O19" s="10">
        <v>45.74</v>
      </c>
    </row>
    <row r="20" spans="1:15" ht="15.75" thickBot="1" x14ac:dyDescent="0.3">
      <c r="A20" s="8">
        <v>20</v>
      </c>
      <c r="B20" s="9">
        <v>1914</v>
      </c>
      <c r="C20" s="10">
        <v>3.71</v>
      </c>
      <c r="D20" s="10">
        <v>2.81</v>
      </c>
      <c r="E20" s="10">
        <v>3.69</v>
      </c>
      <c r="F20" s="10">
        <v>3.5</v>
      </c>
      <c r="G20" s="10">
        <v>2.39</v>
      </c>
      <c r="H20" s="10">
        <v>2.83</v>
      </c>
      <c r="I20" s="10">
        <v>6.07</v>
      </c>
      <c r="J20" s="10">
        <v>3</v>
      </c>
      <c r="K20" s="11">
        <v>0.38</v>
      </c>
      <c r="L20" s="10">
        <v>1.77</v>
      </c>
      <c r="M20" s="10">
        <v>2.39</v>
      </c>
      <c r="N20" s="10">
        <v>6.15</v>
      </c>
      <c r="O20" s="10">
        <v>38.69</v>
      </c>
    </row>
    <row r="21" spans="1:15" ht="15.75" thickBot="1" x14ac:dyDescent="0.3">
      <c r="A21" s="8">
        <v>21</v>
      </c>
      <c r="B21" s="9">
        <v>1915</v>
      </c>
      <c r="C21" s="10">
        <v>6.3</v>
      </c>
      <c r="D21" s="10">
        <v>5.21</v>
      </c>
      <c r="E21" s="11">
        <v>1.1200000000000001</v>
      </c>
      <c r="F21" s="10">
        <v>2.62</v>
      </c>
      <c r="G21" s="10">
        <v>3.84</v>
      </c>
      <c r="H21" s="10">
        <v>3.21</v>
      </c>
      <c r="I21" s="10">
        <v>4.83</v>
      </c>
      <c r="J21" s="10">
        <v>8.01</v>
      </c>
      <c r="K21" s="10">
        <v>1.89</v>
      </c>
      <c r="L21" s="10">
        <v>3.14</v>
      </c>
      <c r="M21" s="10">
        <v>1.56</v>
      </c>
      <c r="N21" s="10">
        <v>4.78</v>
      </c>
      <c r="O21" s="10">
        <v>46.51</v>
      </c>
    </row>
    <row r="22" spans="1:15" ht="15.75" thickBot="1" x14ac:dyDescent="0.3">
      <c r="A22" s="8">
        <v>22</v>
      </c>
      <c r="B22" s="9">
        <v>1916</v>
      </c>
      <c r="C22" s="10">
        <v>1.53</v>
      </c>
      <c r="D22" s="10">
        <v>3.97</v>
      </c>
      <c r="E22" s="10">
        <v>3.66</v>
      </c>
      <c r="F22" s="10">
        <v>3.11</v>
      </c>
      <c r="G22" s="10">
        <v>3.25</v>
      </c>
      <c r="H22" s="10">
        <v>4.03</v>
      </c>
      <c r="I22" s="10">
        <v>6.02</v>
      </c>
      <c r="J22" s="11">
        <v>1.38</v>
      </c>
      <c r="K22" s="10">
        <v>2.7</v>
      </c>
      <c r="L22" s="10">
        <v>1.33</v>
      </c>
      <c r="M22" s="10">
        <v>2.1</v>
      </c>
      <c r="N22" s="10">
        <v>4.88</v>
      </c>
      <c r="O22" s="10">
        <v>37.96</v>
      </c>
    </row>
    <row r="23" spans="1:15" ht="15.75" thickBot="1" x14ac:dyDescent="0.3">
      <c r="A23" s="8">
        <v>23</v>
      </c>
      <c r="B23" s="9">
        <v>1917</v>
      </c>
      <c r="C23" s="10">
        <v>3.23</v>
      </c>
      <c r="D23" s="10">
        <v>1.91</v>
      </c>
      <c r="E23" s="10">
        <v>5.04</v>
      </c>
      <c r="F23" s="10">
        <v>2.4300000000000002</v>
      </c>
      <c r="G23" s="10">
        <v>3.66</v>
      </c>
      <c r="H23" s="10">
        <v>4.16</v>
      </c>
      <c r="I23" s="10">
        <v>5.03</v>
      </c>
      <c r="J23" s="10">
        <v>2.59</v>
      </c>
      <c r="K23" s="10">
        <v>3.06</v>
      </c>
      <c r="L23" s="13">
        <v>7.02</v>
      </c>
      <c r="M23" s="14">
        <v>0.54</v>
      </c>
      <c r="N23" s="10">
        <v>2.87</v>
      </c>
      <c r="O23" s="10">
        <v>41.54</v>
      </c>
    </row>
    <row r="24" spans="1:15" ht="15.75" thickBot="1" x14ac:dyDescent="0.3">
      <c r="A24" s="8">
        <v>24</v>
      </c>
      <c r="B24" s="9">
        <v>1918</v>
      </c>
      <c r="C24" s="10">
        <v>4.33</v>
      </c>
      <c r="D24" s="10">
        <v>2.0099999999999998</v>
      </c>
      <c r="E24" s="10">
        <v>2.23</v>
      </c>
      <c r="F24" s="10">
        <v>4.1500000000000004</v>
      </c>
      <c r="G24" s="10">
        <v>5.17</v>
      </c>
      <c r="H24" s="10">
        <v>3.46</v>
      </c>
      <c r="I24" s="10">
        <v>3.88</v>
      </c>
      <c r="J24" s="10">
        <v>2.1800000000000002</v>
      </c>
      <c r="K24" s="10">
        <v>3.85</v>
      </c>
      <c r="L24" s="10">
        <v>1.27</v>
      </c>
      <c r="M24" s="10">
        <v>1.91</v>
      </c>
      <c r="N24" s="10">
        <v>4.04</v>
      </c>
      <c r="O24" s="10">
        <v>38.479999999999997</v>
      </c>
    </row>
    <row r="25" spans="1:15" ht="15.75" thickBot="1" x14ac:dyDescent="0.3">
      <c r="A25" s="8">
        <v>25</v>
      </c>
      <c r="B25" s="9">
        <v>1919</v>
      </c>
      <c r="C25" s="10">
        <v>3.6</v>
      </c>
      <c r="D25" s="10">
        <v>3.27</v>
      </c>
      <c r="E25" s="10">
        <v>5.07</v>
      </c>
      <c r="F25" s="10">
        <v>3.22</v>
      </c>
      <c r="G25" s="10">
        <v>4.8600000000000003</v>
      </c>
      <c r="H25" s="10">
        <v>3.24</v>
      </c>
      <c r="I25" s="10">
        <v>8.57</v>
      </c>
      <c r="J25" s="10">
        <v>6.86</v>
      </c>
      <c r="K25" s="10">
        <v>2.78</v>
      </c>
      <c r="L25" s="10">
        <v>3.45</v>
      </c>
      <c r="M25" s="10">
        <v>3.82</v>
      </c>
      <c r="N25" s="10">
        <v>3.06</v>
      </c>
      <c r="O25" s="10">
        <v>51.8</v>
      </c>
    </row>
    <row r="26" spans="1:15" ht="15.75" thickBot="1" x14ac:dyDescent="0.3">
      <c r="A26" s="8">
        <v>26</v>
      </c>
      <c r="B26" s="9">
        <v>1920</v>
      </c>
      <c r="C26" s="10">
        <v>2.62</v>
      </c>
      <c r="D26" s="10">
        <v>4.18</v>
      </c>
      <c r="E26" s="10">
        <v>3.57</v>
      </c>
      <c r="F26" s="10">
        <v>4.55</v>
      </c>
      <c r="G26" s="10">
        <v>2.88</v>
      </c>
      <c r="H26" s="10">
        <v>6.79</v>
      </c>
      <c r="I26" s="10">
        <v>5.01</v>
      </c>
      <c r="J26" s="10">
        <v>6.15</v>
      </c>
      <c r="K26" s="10">
        <v>3.51</v>
      </c>
      <c r="L26" s="10">
        <v>1.97</v>
      </c>
      <c r="M26" s="10">
        <v>4.37</v>
      </c>
      <c r="N26" s="10">
        <v>4.95</v>
      </c>
      <c r="O26" s="10">
        <v>50.55</v>
      </c>
    </row>
    <row r="27" spans="1:15" ht="15.75" thickBot="1" x14ac:dyDescent="0.3">
      <c r="A27" s="8">
        <v>27</v>
      </c>
      <c r="B27" s="9">
        <v>1921</v>
      </c>
      <c r="C27" s="10">
        <v>2.5299999999999998</v>
      </c>
      <c r="D27" s="10">
        <v>3.63</v>
      </c>
      <c r="E27" s="10">
        <v>2.86</v>
      </c>
      <c r="F27" s="10">
        <v>3.64</v>
      </c>
      <c r="G27" s="10">
        <v>3.92</v>
      </c>
      <c r="H27" s="10">
        <v>2.93</v>
      </c>
      <c r="I27" s="10">
        <v>3.99</v>
      </c>
      <c r="J27" s="10">
        <v>4.5999999999999996</v>
      </c>
      <c r="K27" s="10">
        <v>2.39</v>
      </c>
      <c r="L27" s="10">
        <v>0.95</v>
      </c>
      <c r="M27" s="10">
        <v>4.03</v>
      </c>
      <c r="N27" s="10">
        <v>2.41</v>
      </c>
      <c r="O27" s="10">
        <v>37.880000000000003</v>
      </c>
    </row>
    <row r="28" spans="1:15" ht="15.75" thickBot="1" x14ac:dyDescent="0.3">
      <c r="A28" s="8">
        <v>28</v>
      </c>
      <c r="B28" s="9">
        <v>1922</v>
      </c>
      <c r="C28" s="10">
        <v>2.85</v>
      </c>
      <c r="D28" s="10">
        <v>2.94</v>
      </c>
      <c r="E28" s="10">
        <v>4.4800000000000004</v>
      </c>
      <c r="F28" s="10">
        <v>2.5499999999999998</v>
      </c>
      <c r="G28" s="10">
        <v>3.43</v>
      </c>
      <c r="H28" s="10">
        <v>5.77</v>
      </c>
      <c r="I28" s="10">
        <v>5.51</v>
      </c>
      <c r="J28" s="10">
        <v>4.46</v>
      </c>
      <c r="K28" s="10">
        <v>1.98</v>
      </c>
      <c r="L28" s="10">
        <v>1.44</v>
      </c>
      <c r="M28" s="11">
        <v>0.82</v>
      </c>
      <c r="N28" s="10">
        <v>3.89</v>
      </c>
      <c r="O28" s="10">
        <v>40.119999999999997</v>
      </c>
    </row>
    <row r="29" spans="1:15" ht="15.75" thickBot="1" x14ac:dyDescent="0.3">
      <c r="A29" s="8">
        <v>29</v>
      </c>
      <c r="B29" s="9">
        <v>1923</v>
      </c>
      <c r="C29" s="10">
        <v>5.08</v>
      </c>
      <c r="D29" s="10">
        <v>2.67</v>
      </c>
      <c r="E29" s="10">
        <v>4.33</v>
      </c>
      <c r="F29" s="10">
        <v>3.86</v>
      </c>
      <c r="G29" s="10">
        <v>1.61</v>
      </c>
      <c r="H29" s="10">
        <v>2.02</v>
      </c>
      <c r="I29" s="10">
        <v>4.17</v>
      </c>
      <c r="J29" s="10">
        <v>2.59</v>
      </c>
      <c r="K29" s="10">
        <v>3.82</v>
      </c>
      <c r="L29" s="10">
        <v>3.94</v>
      </c>
      <c r="M29" s="10">
        <v>2.4500000000000002</v>
      </c>
      <c r="N29" s="10">
        <v>4.25</v>
      </c>
      <c r="O29" s="10">
        <v>40.79</v>
      </c>
    </row>
    <row r="30" spans="1:15" ht="15.75" thickBot="1" x14ac:dyDescent="0.3">
      <c r="A30" s="8">
        <v>30</v>
      </c>
      <c r="B30" s="9">
        <v>1924</v>
      </c>
      <c r="C30" s="10">
        <v>4.42</v>
      </c>
      <c r="D30" s="10">
        <v>4.1399999999999997</v>
      </c>
      <c r="E30" s="10">
        <v>2.86</v>
      </c>
      <c r="F30" s="10">
        <v>6.05</v>
      </c>
      <c r="G30" s="10">
        <v>5.4</v>
      </c>
      <c r="H30" s="10">
        <v>4.46</v>
      </c>
      <c r="I30" s="10">
        <v>2.84</v>
      </c>
      <c r="J30" s="10">
        <v>4.29</v>
      </c>
      <c r="K30" s="10">
        <v>5.41</v>
      </c>
      <c r="L30" s="11">
        <v>0.28999999999999998</v>
      </c>
      <c r="M30" s="10">
        <v>2.08</v>
      </c>
      <c r="N30" s="10">
        <v>2.71</v>
      </c>
      <c r="O30" s="10">
        <v>44.95</v>
      </c>
    </row>
    <row r="31" spans="1:15" ht="15.75" thickBot="1" x14ac:dyDescent="0.3">
      <c r="A31" s="8">
        <v>31</v>
      </c>
      <c r="B31" s="9">
        <v>1925</v>
      </c>
      <c r="C31" s="10">
        <v>4.29</v>
      </c>
      <c r="D31" s="10">
        <v>2.21</v>
      </c>
      <c r="E31" s="10">
        <v>3.3</v>
      </c>
      <c r="F31" s="10">
        <v>2.54</v>
      </c>
      <c r="G31" s="10">
        <v>2.69</v>
      </c>
      <c r="H31" s="10">
        <v>2.73</v>
      </c>
      <c r="I31" s="10">
        <v>7.68</v>
      </c>
      <c r="J31" s="10">
        <v>2.0699999999999998</v>
      </c>
      <c r="K31" s="10">
        <v>2.91</v>
      </c>
      <c r="L31" s="10">
        <v>4.57</v>
      </c>
      <c r="M31" s="10">
        <v>3.26</v>
      </c>
      <c r="N31" s="10">
        <v>2.56</v>
      </c>
      <c r="O31" s="10">
        <v>40.81</v>
      </c>
    </row>
    <row r="32" spans="1:15" ht="15.75" thickBot="1" x14ac:dyDescent="0.3">
      <c r="A32" s="8">
        <v>32</v>
      </c>
      <c r="B32" s="9">
        <v>1926</v>
      </c>
      <c r="C32" s="10">
        <v>2.69</v>
      </c>
      <c r="D32" s="10">
        <v>4.18</v>
      </c>
      <c r="E32" s="10">
        <v>2.21</v>
      </c>
      <c r="F32" s="10">
        <v>2.16</v>
      </c>
      <c r="G32" s="10">
        <v>2.57</v>
      </c>
      <c r="H32" s="10">
        <v>2.74</v>
      </c>
      <c r="I32" s="10">
        <v>5.84</v>
      </c>
      <c r="J32" s="10">
        <v>6.75</v>
      </c>
      <c r="K32" s="10">
        <v>4.08</v>
      </c>
      <c r="L32" s="10">
        <v>3.99</v>
      </c>
      <c r="M32" s="10">
        <v>4.04</v>
      </c>
      <c r="N32" s="10">
        <v>3.41</v>
      </c>
      <c r="O32" s="10">
        <v>44.66</v>
      </c>
    </row>
    <row r="33" spans="1:15" ht="15.75" thickBot="1" x14ac:dyDescent="0.3">
      <c r="A33" s="8">
        <v>33</v>
      </c>
      <c r="B33" s="9">
        <v>1927</v>
      </c>
      <c r="C33" s="10">
        <v>2.25</v>
      </c>
      <c r="D33" s="10">
        <v>3.25</v>
      </c>
      <c r="E33" s="11">
        <v>1.52</v>
      </c>
      <c r="F33" s="10">
        <v>2.58</v>
      </c>
      <c r="G33" s="10">
        <v>3.25</v>
      </c>
      <c r="H33" s="10">
        <v>3.12</v>
      </c>
      <c r="I33" s="10">
        <v>5.45</v>
      </c>
      <c r="J33" s="10">
        <v>7.97</v>
      </c>
      <c r="K33" s="10">
        <v>2.5299999999999998</v>
      </c>
      <c r="L33" s="13">
        <v>7.25</v>
      </c>
      <c r="M33" s="10">
        <v>3.73</v>
      </c>
      <c r="N33" s="10">
        <v>4.59</v>
      </c>
      <c r="O33" s="10">
        <v>47.49</v>
      </c>
    </row>
    <row r="34" spans="1:15" ht="15.75" thickBot="1" x14ac:dyDescent="0.3">
      <c r="A34" s="8">
        <v>34</v>
      </c>
      <c r="B34" s="9">
        <v>1928</v>
      </c>
      <c r="C34" s="10">
        <v>2.27</v>
      </c>
      <c r="D34" s="10">
        <v>3.93</v>
      </c>
      <c r="E34" s="10">
        <v>2.76</v>
      </c>
      <c r="F34" s="10">
        <v>5.43</v>
      </c>
      <c r="G34" s="10">
        <v>2.3199999999999998</v>
      </c>
      <c r="H34" s="10">
        <v>6.5</v>
      </c>
      <c r="I34" s="10">
        <v>6.15</v>
      </c>
      <c r="J34" s="10">
        <v>6.54</v>
      </c>
      <c r="K34" s="10">
        <v>4.58</v>
      </c>
      <c r="L34" s="10">
        <v>1.22</v>
      </c>
      <c r="M34" s="10">
        <v>1.92</v>
      </c>
      <c r="N34" s="10">
        <v>1.63</v>
      </c>
      <c r="O34" s="10">
        <v>45.25</v>
      </c>
    </row>
    <row r="35" spans="1:15" ht="15.75" thickBot="1" x14ac:dyDescent="0.3">
      <c r="A35" s="8">
        <v>35</v>
      </c>
      <c r="B35" s="9">
        <v>1929</v>
      </c>
      <c r="C35" s="10">
        <v>3.39</v>
      </c>
      <c r="D35" s="10">
        <v>4.05</v>
      </c>
      <c r="E35" s="10">
        <v>2.99</v>
      </c>
      <c r="F35" s="13">
        <v>6.36</v>
      </c>
      <c r="G35" s="10">
        <v>3.13</v>
      </c>
      <c r="H35" s="10">
        <v>3.33</v>
      </c>
      <c r="I35" s="11">
        <v>1.54</v>
      </c>
      <c r="J35" s="10">
        <v>2.69</v>
      </c>
      <c r="K35" s="10">
        <v>4.7300000000000004</v>
      </c>
      <c r="L35" s="10">
        <v>4.37</v>
      </c>
      <c r="M35" s="10">
        <v>2.77</v>
      </c>
      <c r="N35" s="10">
        <v>2.99</v>
      </c>
      <c r="O35" s="10">
        <v>42.34</v>
      </c>
    </row>
    <row r="36" spans="1:15" ht="15.75" thickBot="1" x14ac:dyDescent="0.3">
      <c r="A36" s="8">
        <v>36</v>
      </c>
      <c r="B36" s="9">
        <v>1930</v>
      </c>
      <c r="C36" s="10">
        <v>2.97</v>
      </c>
      <c r="D36" s="10">
        <v>2.79</v>
      </c>
      <c r="E36" s="10">
        <v>2.57</v>
      </c>
      <c r="F36" s="10">
        <v>2.17</v>
      </c>
      <c r="G36" s="10">
        <v>2.76</v>
      </c>
      <c r="H36" s="10">
        <v>4.53</v>
      </c>
      <c r="I36" s="10">
        <v>3.94</v>
      </c>
      <c r="J36" s="10">
        <v>3.06</v>
      </c>
      <c r="K36" s="10">
        <v>2.11</v>
      </c>
      <c r="L36" s="10">
        <v>1.84</v>
      </c>
      <c r="M36" s="10">
        <v>3.1</v>
      </c>
      <c r="N36" s="10">
        <v>2.64</v>
      </c>
      <c r="O36" s="11">
        <v>34.479999999999997</v>
      </c>
    </row>
    <row r="37" spans="1:15" ht="15.75" thickBot="1" x14ac:dyDescent="0.3">
      <c r="A37" s="8">
        <v>37</v>
      </c>
      <c r="B37" s="9">
        <v>1931</v>
      </c>
      <c r="C37" s="10">
        <v>2.04</v>
      </c>
      <c r="D37" s="10">
        <v>1.92</v>
      </c>
      <c r="E37" s="10">
        <v>4.2</v>
      </c>
      <c r="F37" s="10">
        <v>2.73</v>
      </c>
      <c r="G37" s="10">
        <v>3.59</v>
      </c>
      <c r="H37" s="10">
        <v>4.71</v>
      </c>
      <c r="I37" s="10">
        <v>4.08</v>
      </c>
      <c r="J37" s="10">
        <v>5.58</v>
      </c>
      <c r="K37" s="10">
        <v>1.91</v>
      </c>
      <c r="L37" s="10">
        <v>2.69</v>
      </c>
      <c r="M37" s="11">
        <v>0.85</v>
      </c>
      <c r="N37" s="10">
        <v>2.2999999999999998</v>
      </c>
      <c r="O37" s="10">
        <v>36.6</v>
      </c>
    </row>
    <row r="38" spans="1:15" ht="15.75" thickBot="1" x14ac:dyDescent="0.3">
      <c r="A38" s="8">
        <v>38</v>
      </c>
      <c r="B38" s="9">
        <v>1932</v>
      </c>
      <c r="C38" s="10">
        <v>4.49</v>
      </c>
      <c r="D38" s="10">
        <v>2.0099999999999998</v>
      </c>
      <c r="E38" s="10">
        <v>5.73</v>
      </c>
      <c r="F38" s="10">
        <v>2.67</v>
      </c>
      <c r="G38" s="10">
        <v>3.1</v>
      </c>
      <c r="H38" s="10">
        <v>3.68</v>
      </c>
      <c r="I38" s="10">
        <v>2.96</v>
      </c>
      <c r="J38" s="10">
        <v>2.69</v>
      </c>
      <c r="K38" s="10">
        <v>2.29</v>
      </c>
      <c r="L38" s="10">
        <v>5.92</v>
      </c>
      <c r="M38" s="13">
        <v>7.44</v>
      </c>
      <c r="N38" s="10">
        <v>3</v>
      </c>
      <c r="O38" s="10">
        <v>45.98</v>
      </c>
    </row>
    <row r="39" spans="1:15" ht="15.75" thickBot="1" x14ac:dyDescent="0.3">
      <c r="A39" s="8">
        <v>39</v>
      </c>
      <c r="B39" s="9">
        <v>1933</v>
      </c>
      <c r="C39" s="10">
        <v>2.42</v>
      </c>
      <c r="D39" s="10">
        <v>3.28</v>
      </c>
      <c r="E39" s="10">
        <v>4.76</v>
      </c>
      <c r="F39" s="10">
        <v>4.7300000000000004</v>
      </c>
      <c r="G39" s="10">
        <v>4.88</v>
      </c>
      <c r="H39" s="10">
        <v>2.83</v>
      </c>
      <c r="I39" s="10">
        <v>4.07</v>
      </c>
      <c r="J39" s="13">
        <v>10.67</v>
      </c>
      <c r="K39" s="10">
        <v>5.37</v>
      </c>
      <c r="L39" s="10">
        <v>1.86</v>
      </c>
      <c r="M39" s="10">
        <v>1.1000000000000001</v>
      </c>
      <c r="N39" s="10">
        <v>3.21</v>
      </c>
      <c r="O39" s="10">
        <v>49.18</v>
      </c>
    </row>
    <row r="40" spans="1:15" ht="15.75" thickBot="1" x14ac:dyDescent="0.3">
      <c r="A40" s="8">
        <v>40</v>
      </c>
      <c r="B40" s="9">
        <v>1934</v>
      </c>
      <c r="C40" s="10">
        <v>2.82</v>
      </c>
      <c r="D40" s="10">
        <v>2.92</v>
      </c>
      <c r="E40" s="10">
        <v>3.45</v>
      </c>
      <c r="F40" s="10">
        <v>3.87</v>
      </c>
      <c r="G40" s="10">
        <v>4.66</v>
      </c>
      <c r="H40" s="10">
        <v>3.79</v>
      </c>
      <c r="I40" s="10">
        <v>3.64</v>
      </c>
      <c r="J40" s="10">
        <v>4.05</v>
      </c>
      <c r="K40" s="13">
        <v>8.41</v>
      </c>
      <c r="L40" s="10">
        <v>2.2999999999999998</v>
      </c>
      <c r="M40" s="10">
        <v>3.1</v>
      </c>
      <c r="N40" s="10">
        <v>2.97</v>
      </c>
      <c r="O40" s="10">
        <v>45.98</v>
      </c>
    </row>
    <row r="41" spans="1:15" ht="15.75" thickBot="1" x14ac:dyDescent="0.3">
      <c r="A41" s="8">
        <v>41</v>
      </c>
      <c r="B41" s="9">
        <v>1935</v>
      </c>
      <c r="C41" s="10">
        <v>4.1900000000000004</v>
      </c>
      <c r="D41" s="10">
        <v>2.88</v>
      </c>
      <c r="E41" s="10">
        <v>2.57</v>
      </c>
      <c r="F41" s="10">
        <v>2.54</v>
      </c>
      <c r="G41" s="10">
        <v>1.96</v>
      </c>
      <c r="H41" s="10">
        <v>4.59</v>
      </c>
      <c r="I41" s="10">
        <v>4.42</v>
      </c>
      <c r="J41" s="10">
        <v>2.89</v>
      </c>
      <c r="K41" s="10">
        <v>6.69</v>
      </c>
      <c r="L41" s="10">
        <v>4.63</v>
      </c>
      <c r="M41" s="10">
        <v>5.15</v>
      </c>
      <c r="N41" s="10">
        <v>1.89</v>
      </c>
      <c r="O41" s="10">
        <v>44.4</v>
      </c>
    </row>
    <row r="42" spans="1:15" ht="15.75" thickBot="1" x14ac:dyDescent="0.3">
      <c r="A42" s="8">
        <v>42</v>
      </c>
      <c r="B42" s="9">
        <v>1936</v>
      </c>
      <c r="C42" s="13">
        <v>6.55</v>
      </c>
      <c r="D42" s="10">
        <v>3.13</v>
      </c>
      <c r="E42" s="10">
        <v>5.54</v>
      </c>
      <c r="F42" s="10">
        <v>3.12</v>
      </c>
      <c r="G42" s="10">
        <v>2.52</v>
      </c>
      <c r="H42" s="10">
        <v>4.82</v>
      </c>
      <c r="I42" s="10">
        <v>2.98</v>
      </c>
      <c r="J42" s="10">
        <v>3.92</v>
      </c>
      <c r="K42" s="10">
        <v>4.26</v>
      </c>
      <c r="L42" s="10">
        <v>3.2</v>
      </c>
      <c r="M42" s="10">
        <v>1.1000000000000001</v>
      </c>
      <c r="N42" s="10">
        <v>6.32</v>
      </c>
      <c r="O42" s="10">
        <v>47.46</v>
      </c>
    </row>
    <row r="43" spans="1:15" ht="15.75" thickBot="1" x14ac:dyDescent="0.3">
      <c r="A43" s="8">
        <v>43</v>
      </c>
      <c r="B43" s="9">
        <v>1937</v>
      </c>
      <c r="C43" s="13">
        <v>6.55</v>
      </c>
      <c r="D43" s="10">
        <v>2.4</v>
      </c>
      <c r="E43" s="10">
        <v>2.81</v>
      </c>
      <c r="F43" s="10">
        <v>4.75</v>
      </c>
      <c r="G43" s="10">
        <v>3.18</v>
      </c>
      <c r="H43" s="10">
        <v>4.6399999999999997</v>
      </c>
      <c r="I43" s="10">
        <v>2.79</v>
      </c>
      <c r="J43" s="10">
        <v>6.47</v>
      </c>
      <c r="K43" s="10">
        <v>2.23</v>
      </c>
      <c r="L43" s="10">
        <v>5.34</v>
      </c>
      <c r="M43" s="10">
        <v>4.47</v>
      </c>
      <c r="N43" s="10">
        <v>1.6</v>
      </c>
      <c r="O43" s="10">
        <v>47.23</v>
      </c>
    </row>
    <row r="44" spans="1:15" ht="15.75" thickBot="1" x14ac:dyDescent="0.3">
      <c r="A44" s="8">
        <v>44</v>
      </c>
      <c r="B44" s="9">
        <v>1938</v>
      </c>
      <c r="C44" s="10">
        <v>3.46</v>
      </c>
      <c r="D44" s="10">
        <v>2.27</v>
      </c>
      <c r="E44" s="10">
        <v>2.08</v>
      </c>
      <c r="F44" s="10">
        <v>2.56</v>
      </c>
      <c r="G44" s="10">
        <v>3.51</v>
      </c>
      <c r="H44" s="10">
        <v>7.85</v>
      </c>
      <c r="I44" s="13">
        <v>8.93</v>
      </c>
      <c r="J44" s="10">
        <v>3.13</v>
      </c>
      <c r="K44" s="13">
        <v>9.3800000000000008</v>
      </c>
      <c r="L44" s="10">
        <v>2.5299999999999998</v>
      </c>
      <c r="M44" s="10">
        <v>3.37</v>
      </c>
      <c r="N44" s="10">
        <v>2.9</v>
      </c>
      <c r="O44" s="10">
        <v>51.97</v>
      </c>
    </row>
    <row r="45" spans="1:15" ht="15.75" thickBot="1" x14ac:dyDescent="0.3">
      <c r="A45" s="8">
        <v>45</v>
      </c>
      <c r="B45" s="9">
        <v>1939</v>
      </c>
      <c r="C45" s="10">
        <v>4.12</v>
      </c>
      <c r="D45" s="13">
        <v>5.56</v>
      </c>
      <c r="E45" s="10">
        <v>4.92</v>
      </c>
      <c r="F45" s="10">
        <v>5.17</v>
      </c>
      <c r="G45" s="11">
        <v>1.25</v>
      </c>
      <c r="H45" s="10">
        <v>3.54</v>
      </c>
      <c r="I45" s="10">
        <v>2.36</v>
      </c>
      <c r="J45" s="10">
        <v>7.22</v>
      </c>
      <c r="K45" s="10">
        <v>1.43</v>
      </c>
      <c r="L45" s="10">
        <v>4.37</v>
      </c>
      <c r="M45" s="10">
        <v>1.7</v>
      </c>
      <c r="N45" s="10">
        <v>1.5</v>
      </c>
      <c r="O45" s="10">
        <v>43.14</v>
      </c>
    </row>
    <row r="46" spans="1:15" ht="15.75" thickBot="1" x14ac:dyDescent="0.3">
      <c r="A46" s="8">
        <v>46</v>
      </c>
      <c r="B46" s="9">
        <v>1940</v>
      </c>
      <c r="C46" s="10">
        <v>1.84</v>
      </c>
      <c r="D46" s="10">
        <v>3.01</v>
      </c>
      <c r="E46" s="10">
        <v>4.8899999999999997</v>
      </c>
      <c r="F46" s="10">
        <v>5.57</v>
      </c>
      <c r="G46" s="10">
        <v>6.07</v>
      </c>
      <c r="H46" s="10">
        <v>3.12</v>
      </c>
      <c r="I46" s="10">
        <v>2.69</v>
      </c>
      <c r="J46" s="10">
        <v>5.96</v>
      </c>
      <c r="K46" s="10">
        <v>4.12</v>
      </c>
      <c r="L46" s="10">
        <v>2.2999999999999998</v>
      </c>
      <c r="M46" s="10">
        <v>4.67</v>
      </c>
      <c r="N46" s="10">
        <v>2.97</v>
      </c>
      <c r="O46" s="10">
        <v>47.21</v>
      </c>
    </row>
    <row r="47" spans="1:15" ht="15.75" thickBot="1" x14ac:dyDescent="0.3">
      <c r="A47" s="8">
        <v>47</v>
      </c>
      <c r="B47" s="9">
        <v>1941</v>
      </c>
      <c r="C47" s="10">
        <v>3.42</v>
      </c>
      <c r="D47" s="10">
        <v>2.41</v>
      </c>
      <c r="E47" s="10">
        <v>2.81</v>
      </c>
      <c r="F47" s="10">
        <v>2.4</v>
      </c>
      <c r="G47" s="10">
        <v>1.88</v>
      </c>
      <c r="H47" s="10">
        <v>5.04</v>
      </c>
      <c r="I47" s="10">
        <v>6.43</v>
      </c>
      <c r="J47" s="10">
        <v>3.69</v>
      </c>
      <c r="K47" s="14">
        <v>0.28999999999999998</v>
      </c>
      <c r="L47" s="10">
        <v>1.86</v>
      </c>
      <c r="M47" s="10">
        <v>2.81</v>
      </c>
      <c r="N47" s="10">
        <v>3.75</v>
      </c>
      <c r="O47" s="10">
        <v>36.79</v>
      </c>
    </row>
    <row r="48" spans="1:15" ht="15.75" thickBot="1" x14ac:dyDescent="0.3">
      <c r="A48" s="8">
        <v>48</v>
      </c>
      <c r="B48" s="9">
        <v>1942</v>
      </c>
      <c r="C48" s="10">
        <v>2.91</v>
      </c>
      <c r="D48" s="10">
        <v>2.69</v>
      </c>
      <c r="E48" s="10">
        <v>5.68</v>
      </c>
      <c r="F48" s="11">
        <v>1.38</v>
      </c>
      <c r="G48" s="10">
        <v>2.5099999999999998</v>
      </c>
      <c r="H48" s="10">
        <v>3.04</v>
      </c>
      <c r="I48" s="10">
        <v>7.05</v>
      </c>
      <c r="J48" s="10">
        <v>7.8</v>
      </c>
      <c r="K48" s="10">
        <v>4.2699999999999996</v>
      </c>
      <c r="L48" s="10">
        <v>3.57</v>
      </c>
      <c r="M48" s="10">
        <v>4</v>
      </c>
      <c r="N48" s="10">
        <v>4.6399999999999997</v>
      </c>
      <c r="O48" s="10">
        <v>49.54</v>
      </c>
    </row>
    <row r="49" spans="1:15" ht="15.75" thickBot="1" x14ac:dyDescent="0.3">
      <c r="A49" s="8">
        <v>49</v>
      </c>
      <c r="B49" s="9">
        <v>1943</v>
      </c>
      <c r="C49" s="10">
        <v>2.87</v>
      </c>
      <c r="D49" s="10">
        <v>2.0099999999999998</v>
      </c>
      <c r="E49" s="10">
        <v>3.1</v>
      </c>
      <c r="F49" s="10">
        <v>3.04</v>
      </c>
      <c r="G49" s="10">
        <v>4.97</v>
      </c>
      <c r="H49" s="10">
        <v>3.49</v>
      </c>
      <c r="I49" s="10">
        <v>3.97</v>
      </c>
      <c r="J49" s="10">
        <v>1.91</v>
      </c>
      <c r="K49" s="10">
        <v>1.76</v>
      </c>
      <c r="L49" s="13">
        <v>7.24</v>
      </c>
      <c r="M49" s="10">
        <v>3.02</v>
      </c>
      <c r="N49" s="10">
        <v>1.48</v>
      </c>
      <c r="O49" s="10">
        <v>38.86</v>
      </c>
    </row>
    <row r="50" spans="1:15" ht="15.75" thickBot="1" x14ac:dyDescent="0.3">
      <c r="A50" s="8">
        <v>50</v>
      </c>
      <c r="B50" s="9">
        <v>1944</v>
      </c>
      <c r="C50" s="10">
        <v>3.6</v>
      </c>
      <c r="D50" s="10">
        <v>2.1800000000000002</v>
      </c>
      <c r="E50" s="10">
        <v>5.71</v>
      </c>
      <c r="F50" s="10">
        <v>5.4</v>
      </c>
      <c r="G50" s="10">
        <v>1.7</v>
      </c>
      <c r="H50" s="10">
        <v>4.13</v>
      </c>
      <c r="I50" s="11">
        <v>1.36</v>
      </c>
      <c r="J50" s="10">
        <v>2.97</v>
      </c>
      <c r="K50" s="10">
        <v>7.41</v>
      </c>
      <c r="L50" s="10">
        <v>2.46</v>
      </c>
      <c r="M50" s="10">
        <v>6.14</v>
      </c>
      <c r="N50" s="10">
        <v>3.01</v>
      </c>
      <c r="O50" s="10">
        <v>46.07</v>
      </c>
    </row>
    <row r="51" spans="1:15" ht="15.75" thickBot="1" x14ac:dyDescent="0.3">
      <c r="A51" s="8">
        <v>51</v>
      </c>
      <c r="B51" s="9">
        <v>1945</v>
      </c>
      <c r="C51" s="10">
        <v>2.95</v>
      </c>
      <c r="D51" s="10">
        <v>3.15</v>
      </c>
      <c r="E51" s="10">
        <v>2.2599999999999998</v>
      </c>
      <c r="F51" s="10">
        <v>3.3</v>
      </c>
      <c r="G51" s="10">
        <v>4.55</v>
      </c>
      <c r="H51" s="10">
        <v>4.1399999999999997</v>
      </c>
      <c r="I51" s="13">
        <v>8.9</v>
      </c>
      <c r="J51" s="10">
        <v>4.54</v>
      </c>
      <c r="K51" s="10">
        <v>4.28</v>
      </c>
      <c r="L51" s="10">
        <v>2.41</v>
      </c>
      <c r="M51" s="10">
        <v>5.46</v>
      </c>
      <c r="N51" s="10">
        <v>5.18</v>
      </c>
      <c r="O51" s="10">
        <v>51.12</v>
      </c>
    </row>
    <row r="52" spans="1:15" ht="15.75" thickBot="1" x14ac:dyDescent="0.3">
      <c r="A52" s="8">
        <v>52</v>
      </c>
      <c r="B52" s="9">
        <v>1946</v>
      </c>
      <c r="C52" s="10">
        <v>1.78</v>
      </c>
      <c r="D52" s="10">
        <v>2.17</v>
      </c>
      <c r="E52" s="10">
        <v>3.16</v>
      </c>
      <c r="F52" s="11">
        <v>1.54</v>
      </c>
      <c r="G52" s="10">
        <v>6.45</v>
      </c>
      <c r="H52" s="10">
        <v>5.0999999999999996</v>
      </c>
      <c r="I52" s="10">
        <v>5.88</v>
      </c>
      <c r="J52" s="10">
        <v>4.4400000000000004</v>
      </c>
      <c r="K52" s="10">
        <v>3.34</v>
      </c>
      <c r="L52" s="10">
        <v>1.61</v>
      </c>
      <c r="M52" s="10">
        <v>1.41</v>
      </c>
      <c r="N52" s="10">
        <v>2.4</v>
      </c>
      <c r="O52" s="10">
        <v>39.28</v>
      </c>
    </row>
    <row r="53" spans="1:15" ht="15.75" thickBot="1" x14ac:dyDescent="0.3">
      <c r="A53" s="8">
        <v>53</v>
      </c>
      <c r="B53" s="9">
        <v>1947</v>
      </c>
      <c r="C53" s="10">
        <v>3.71</v>
      </c>
      <c r="D53" s="10">
        <v>1.83</v>
      </c>
      <c r="E53" s="10">
        <v>2.59</v>
      </c>
      <c r="F53" s="10">
        <v>4.0999999999999996</v>
      </c>
      <c r="G53" s="13">
        <v>7.08</v>
      </c>
      <c r="H53" s="10">
        <v>3.72</v>
      </c>
      <c r="I53" s="10">
        <v>4.3499999999999996</v>
      </c>
      <c r="J53" s="10">
        <v>3.54</v>
      </c>
      <c r="K53" s="10">
        <v>2.4900000000000002</v>
      </c>
      <c r="L53" s="10">
        <v>2.04</v>
      </c>
      <c r="M53" s="10">
        <v>6.19</v>
      </c>
      <c r="N53" s="10">
        <v>2.77</v>
      </c>
      <c r="O53" s="10">
        <v>44.41</v>
      </c>
    </row>
    <row r="54" spans="1:15" ht="15.75" thickBot="1" x14ac:dyDescent="0.3">
      <c r="A54" s="8">
        <v>54</v>
      </c>
      <c r="B54" s="9">
        <v>1948</v>
      </c>
      <c r="C54" s="10">
        <v>4.95</v>
      </c>
      <c r="D54" s="10">
        <v>2.4900000000000002</v>
      </c>
      <c r="E54" s="10">
        <v>3.58</v>
      </c>
      <c r="F54" s="10">
        <v>3.73</v>
      </c>
      <c r="G54" s="13">
        <v>8.3800000000000008</v>
      </c>
      <c r="H54" s="10">
        <v>5.26</v>
      </c>
      <c r="I54" s="10">
        <v>4.01</v>
      </c>
      <c r="J54" s="10">
        <v>5.98</v>
      </c>
      <c r="K54" s="11">
        <v>1.1299999999999999</v>
      </c>
      <c r="L54" s="10">
        <v>2.2400000000000002</v>
      </c>
      <c r="M54" s="10">
        <v>4.75</v>
      </c>
      <c r="N54" s="10">
        <v>6.24</v>
      </c>
      <c r="O54" s="10">
        <v>52.74</v>
      </c>
    </row>
    <row r="55" spans="1:15" ht="15.75" thickBot="1" x14ac:dyDescent="0.3">
      <c r="A55" s="8">
        <v>55</v>
      </c>
      <c r="B55" s="9">
        <v>1949</v>
      </c>
      <c r="C55" s="10">
        <v>5.87</v>
      </c>
      <c r="D55" s="10">
        <v>3.7</v>
      </c>
      <c r="E55" s="10">
        <v>2.61</v>
      </c>
      <c r="F55" s="10">
        <v>3.58</v>
      </c>
      <c r="G55" s="10">
        <v>4.5199999999999996</v>
      </c>
      <c r="H55" s="14">
        <v>0.32</v>
      </c>
      <c r="I55" s="10">
        <v>3.51</v>
      </c>
      <c r="J55" s="10">
        <v>4.03</v>
      </c>
      <c r="K55" s="10">
        <v>3.94</v>
      </c>
      <c r="L55" s="10">
        <v>2.64</v>
      </c>
      <c r="M55" s="10">
        <v>1.64</v>
      </c>
      <c r="N55" s="10">
        <v>2.8</v>
      </c>
      <c r="O55" s="10">
        <v>39.159999999999997</v>
      </c>
    </row>
    <row r="56" spans="1:15" ht="15.75" thickBot="1" x14ac:dyDescent="0.3">
      <c r="A56" s="8">
        <v>56</v>
      </c>
      <c r="B56" s="9">
        <v>1950</v>
      </c>
      <c r="C56" s="10">
        <v>2.35</v>
      </c>
      <c r="D56" s="10">
        <v>3.71</v>
      </c>
      <c r="E56" s="10">
        <v>4.26</v>
      </c>
      <c r="F56" s="10">
        <v>2.08</v>
      </c>
      <c r="G56" s="10">
        <v>3.66</v>
      </c>
      <c r="H56" s="10">
        <v>2.74</v>
      </c>
      <c r="I56" s="10">
        <v>4.66</v>
      </c>
      <c r="J56" s="10">
        <v>4.5599999999999996</v>
      </c>
      <c r="K56" s="10">
        <v>3.62</v>
      </c>
      <c r="L56" s="10">
        <v>1.98</v>
      </c>
      <c r="M56" s="10">
        <v>5.16</v>
      </c>
      <c r="N56" s="10">
        <v>3.77</v>
      </c>
      <c r="O56" s="10">
        <v>42.55</v>
      </c>
    </row>
    <row r="57" spans="1:15" ht="15.75" thickBot="1" x14ac:dyDescent="0.3">
      <c r="A57" s="8">
        <v>57</v>
      </c>
      <c r="B57" s="9">
        <v>1951</v>
      </c>
      <c r="C57" s="10">
        <v>3.22</v>
      </c>
      <c r="D57" s="10">
        <v>4.04</v>
      </c>
      <c r="E57" s="10">
        <v>5.23</v>
      </c>
      <c r="F57" s="10">
        <v>2.84</v>
      </c>
      <c r="G57" s="10">
        <v>4.08</v>
      </c>
      <c r="H57" s="10">
        <v>3.88</v>
      </c>
      <c r="I57" s="10">
        <v>4.21</v>
      </c>
      <c r="J57" s="10">
        <v>3.06</v>
      </c>
      <c r="K57" s="10">
        <v>1.83</v>
      </c>
      <c r="L57" s="10">
        <v>4.24</v>
      </c>
      <c r="M57" s="10">
        <v>6.45</v>
      </c>
      <c r="N57" s="10">
        <v>5.52</v>
      </c>
      <c r="O57" s="10">
        <v>48.6</v>
      </c>
    </row>
    <row r="58" spans="1:15" ht="15.75" thickBot="1" x14ac:dyDescent="0.3">
      <c r="A58" s="8">
        <v>58</v>
      </c>
      <c r="B58" s="9">
        <v>1952</v>
      </c>
      <c r="C58" s="10">
        <v>5.09</v>
      </c>
      <c r="D58" s="10">
        <v>2.23</v>
      </c>
      <c r="E58" s="10">
        <v>5.39</v>
      </c>
      <c r="F58" s="13">
        <v>6.84</v>
      </c>
      <c r="G58" s="10">
        <v>5.63</v>
      </c>
      <c r="H58" s="10">
        <v>3.63</v>
      </c>
      <c r="I58" s="10">
        <v>4.71</v>
      </c>
      <c r="J58" s="10">
        <v>7.23</v>
      </c>
      <c r="K58" s="10">
        <v>3.7</v>
      </c>
      <c r="L58" s="11">
        <v>0.86</v>
      </c>
      <c r="M58" s="10">
        <v>4.8600000000000003</v>
      </c>
      <c r="N58" s="10">
        <v>4.32</v>
      </c>
      <c r="O58" s="10">
        <v>54.49</v>
      </c>
    </row>
    <row r="59" spans="1:15" ht="15.75" thickBot="1" x14ac:dyDescent="0.3">
      <c r="A59" s="8">
        <v>59</v>
      </c>
      <c r="B59" s="9">
        <v>1953</v>
      </c>
      <c r="C59" s="10">
        <v>5.21</v>
      </c>
      <c r="D59" s="10">
        <v>2.68</v>
      </c>
      <c r="E59" s="10">
        <v>6.84</v>
      </c>
      <c r="F59" s="10">
        <v>5.46</v>
      </c>
      <c r="G59" s="10">
        <v>5.57</v>
      </c>
      <c r="H59" s="10">
        <v>3.02</v>
      </c>
      <c r="I59" s="10">
        <v>3.89</v>
      </c>
      <c r="J59" s="10">
        <v>3.35</v>
      </c>
      <c r="K59" s="10">
        <v>1.51</v>
      </c>
      <c r="L59" s="10">
        <v>3.78</v>
      </c>
      <c r="M59" s="10">
        <v>2.91</v>
      </c>
      <c r="N59" s="10">
        <v>4.3499999999999996</v>
      </c>
      <c r="O59" s="10">
        <v>48.57</v>
      </c>
    </row>
    <row r="60" spans="1:15" ht="15.75" thickBot="1" x14ac:dyDescent="0.3">
      <c r="A60" s="8">
        <v>60</v>
      </c>
      <c r="B60" s="9">
        <v>1954</v>
      </c>
      <c r="C60" s="10">
        <v>1.99</v>
      </c>
      <c r="D60" s="10">
        <v>1.77</v>
      </c>
      <c r="E60" s="10">
        <v>3.68</v>
      </c>
      <c r="F60" s="10">
        <v>3.52</v>
      </c>
      <c r="G60" s="10">
        <v>3.92</v>
      </c>
      <c r="H60" s="11">
        <v>1.1000000000000001</v>
      </c>
      <c r="I60" s="10">
        <v>1.69</v>
      </c>
      <c r="J60" s="10">
        <v>6.65</v>
      </c>
      <c r="K60" s="10">
        <v>5.21</v>
      </c>
      <c r="L60" s="10">
        <v>2.15</v>
      </c>
      <c r="M60" s="10">
        <v>5.12</v>
      </c>
      <c r="N60" s="10">
        <v>3.68</v>
      </c>
      <c r="O60" s="10">
        <v>40.479999999999997</v>
      </c>
    </row>
    <row r="61" spans="1:15" ht="15.75" thickBot="1" x14ac:dyDescent="0.3">
      <c r="A61" s="8">
        <v>61</v>
      </c>
      <c r="B61" s="9">
        <v>1955</v>
      </c>
      <c r="C61" s="11">
        <v>0.63</v>
      </c>
      <c r="D61" s="10">
        <v>2.94</v>
      </c>
      <c r="E61" s="10">
        <v>4.38</v>
      </c>
      <c r="F61" s="10">
        <v>2.58</v>
      </c>
      <c r="G61" s="10">
        <v>1.45</v>
      </c>
      <c r="H61" s="10">
        <v>4.33</v>
      </c>
      <c r="I61" s="11">
        <v>1.47</v>
      </c>
      <c r="J61" s="13">
        <v>11.65</v>
      </c>
      <c r="K61" s="10">
        <v>2.52</v>
      </c>
      <c r="L61" s="13">
        <v>7.02</v>
      </c>
      <c r="M61" s="10">
        <v>2.2999999999999998</v>
      </c>
      <c r="N61" s="14">
        <v>0.4</v>
      </c>
      <c r="O61" s="10">
        <v>41.67</v>
      </c>
    </row>
    <row r="62" spans="1:15" ht="15.75" thickBot="1" x14ac:dyDescent="0.3">
      <c r="A62" s="8">
        <v>62</v>
      </c>
      <c r="B62" s="9">
        <v>1956</v>
      </c>
      <c r="C62" s="10">
        <v>2.4</v>
      </c>
      <c r="D62" s="10">
        <v>4.68</v>
      </c>
      <c r="E62" s="10">
        <v>4.84</v>
      </c>
      <c r="F62" s="10">
        <v>3.34</v>
      </c>
      <c r="G62" s="10">
        <v>2.63</v>
      </c>
      <c r="H62" s="10">
        <v>4.04</v>
      </c>
      <c r="I62" s="10">
        <v>5.9</v>
      </c>
      <c r="J62" s="10">
        <v>3.41</v>
      </c>
      <c r="K62" s="10">
        <v>3.57</v>
      </c>
      <c r="L62" s="10">
        <v>4.13</v>
      </c>
      <c r="M62" s="10">
        <v>3.76</v>
      </c>
      <c r="N62" s="10">
        <v>4.1399999999999997</v>
      </c>
      <c r="O62" s="10">
        <v>46.84</v>
      </c>
    </row>
    <row r="63" spans="1:15" ht="15.75" thickBot="1" x14ac:dyDescent="0.3">
      <c r="A63" s="8">
        <v>63</v>
      </c>
      <c r="B63" s="9">
        <v>1957</v>
      </c>
      <c r="C63" s="10">
        <v>1.92</v>
      </c>
      <c r="D63" s="10">
        <v>2.69</v>
      </c>
      <c r="E63" s="10">
        <v>2.98</v>
      </c>
      <c r="F63" s="10">
        <v>4.6900000000000004</v>
      </c>
      <c r="G63" s="10">
        <v>1.44</v>
      </c>
      <c r="H63" s="10">
        <v>2.42</v>
      </c>
      <c r="I63" s="11">
        <v>1.52</v>
      </c>
      <c r="J63" s="10">
        <v>2.0699999999999998</v>
      </c>
      <c r="K63" s="10">
        <v>3.14</v>
      </c>
      <c r="L63" s="10">
        <v>2.72</v>
      </c>
      <c r="M63" s="10">
        <v>3.96</v>
      </c>
      <c r="N63" s="10">
        <v>6.49</v>
      </c>
      <c r="O63" s="11">
        <v>36.04</v>
      </c>
    </row>
    <row r="64" spans="1:15" ht="15.75" thickBot="1" x14ac:dyDescent="0.3">
      <c r="A64" s="8">
        <v>64</v>
      </c>
      <c r="B64" s="9">
        <v>1958</v>
      </c>
      <c r="C64" s="10">
        <v>4.7699999999999996</v>
      </c>
      <c r="D64" s="10">
        <v>4.82</v>
      </c>
      <c r="E64" s="10">
        <v>5.31</v>
      </c>
      <c r="F64" s="10">
        <v>5.71</v>
      </c>
      <c r="G64" s="10">
        <v>4.34</v>
      </c>
      <c r="H64" s="10">
        <v>3.15</v>
      </c>
      <c r="I64" s="10">
        <v>6.37</v>
      </c>
      <c r="J64" s="10">
        <v>6.07</v>
      </c>
      <c r="K64" s="10">
        <v>3.92</v>
      </c>
      <c r="L64" s="10">
        <v>5.36</v>
      </c>
      <c r="M64" s="10">
        <v>2.78</v>
      </c>
      <c r="N64" s="10">
        <v>1.56</v>
      </c>
      <c r="O64" s="10">
        <v>54.16</v>
      </c>
    </row>
    <row r="65" spans="1:15" ht="15.75" thickBot="1" x14ac:dyDescent="0.3">
      <c r="A65" s="8">
        <v>65</v>
      </c>
      <c r="B65" s="9">
        <v>1959</v>
      </c>
      <c r="C65" s="10">
        <v>2.2599999999999998</v>
      </c>
      <c r="D65" s="10">
        <v>1.94</v>
      </c>
      <c r="E65" s="10">
        <v>3.88</v>
      </c>
      <c r="F65" s="10">
        <v>2.9</v>
      </c>
      <c r="G65" s="10">
        <v>1.78</v>
      </c>
      <c r="H65" s="10">
        <v>4.04</v>
      </c>
      <c r="I65" s="10">
        <v>6.92</v>
      </c>
      <c r="J65" s="10">
        <v>5.07</v>
      </c>
      <c r="K65" s="10">
        <v>2.0099999999999998</v>
      </c>
      <c r="L65" s="10">
        <v>4.6399999999999997</v>
      </c>
      <c r="M65" s="10">
        <v>4.25</v>
      </c>
      <c r="N65" s="10">
        <v>4.12</v>
      </c>
      <c r="O65" s="10">
        <v>43.81</v>
      </c>
    </row>
    <row r="66" spans="1:15" ht="15.75" thickBot="1" x14ac:dyDescent="0.3">
      <c r="A66" s="8">
        <v>66</v>
      </c>
      <c r="B66" s="9">
        <v>1960</v>
      </c>
      <c r="C66" s="10">
        <v>3.28</v>
      </c>
      <c r="D66" s="10">
        <v>4.41</v>
      </c>
      <c r="E66" s="10">
        <v>2.35</v>
      </c>
      <c r="F66" s="10">
        <v>3.11</v>
      </c>
      <c r="G66" s="10">
        <v>3.8</v>
      </c>
      <c r="H66" s="10">
        <v>1.97</v>
      </c>
      <c r="I66" s="10">
        <v>7.42</v>
      </c>
      <c r="J66" s="10">
        <v>4.76</v>
      </c>
      <c r="K66" s="10">
        <v>7.6</v>
      </c>
      <c r="L66" s="10">
        <v>2.2799999999999998</v>
      </c>
      <c r="M66" s="10">
        <v>2.25</v>
      </c>
      <c r="N66" s="10">
        <v>2.97</v>
      </c>
      <c r="O66" s="10">
        <v>46.2</v>
      </c>
    </row>
    <row r="67" spans="1:15" ht="15.75" thickBot="1" x14ac:dyDescent="0.3">
      <c r="A67" s="8">
        <v>67</v>
      </c>
      <c r="B67" s="9">
        <v>1961</v>
      </c>
      <c r="C67" s="10">
        <v>3.12</v>
      </c>
      <c r="D67" s="10">
        <v>3.54</v>
      </c>
      <c r="E67" s="10">
        <v>5.38</v>
      </c>
      <c r="F67" s="10">
        <v>4.9800000000000004</v>
      </c>
      <c r="G67" s="10">
        <v>3.59</v>
      </c>
      <c r="H67" s="10">
        <v>3.12</v>
      </c>
      <c r="I67" s="10">
        <v>5.84</v>
      </c>
      <c r="J67" s="10">
        <v>3.95</v>
      </c>
      <c r="K67" s="10">
        <v>2.6</v>
      </c>
      <c r="L67" s="10">
        <v>2.73</v>
      </c>
      <c r="M67" s="10">
        <v>2.62</v>
      </c>
      <c r="N67" s="10">
        <v>3.42</v>
      </c>
      <c r="O67" s="10">
        <v>44.89</v>
      </c>
    </row>
    <row r="68" spans="1:15" ht="15.75" thickBot="1" x14ac:dyDescent="0.3">
      <c r="A68" s="8">
        <v>68</v>
      </c>
      <c r="B68" s="9">
        <v>1962</v>
      </c>
      <c r="C68" s="10">
        <v>2.96</v>
      </c>
      <c r="D68" s="10">
        <v>3.95</v>
      </c>
      <c r="E68" s="10">
        <v>3.59</v>
      </c>
      <c r="F68" s="10">
        <v>3.95</v>
      </c>
      <c r="G68" s="10">
        <v>1.64</v>
      </c>
      <c r="H68" s="10">
        <v>4.05</v>
      </c>
      <c r="I68" s="10">
        <v>2.75</v>
      </c>
      <c r="J68" s="10">
        <v>5.51</v>
      </c>
      <c r="K68" s="10">
        <v>3.54</v>
      </c>
      <c r="L68" s="10">
        <v>2.57</v>
      </c>
      <c r="M68" s="10">
        <v>4.79</v>
      </c>
      <c r="N68" s="10">
        <v>2.75</v>
      </c>
      <c r="O68" s="10">
        <v>42.05</v>
      </c>
    </row>
    <row r="69" spans="1:15" ht="15.75" thickBot="1" x14ac:dyDescent="0.3">
      <c r="A69" s="8">
        <v>69</v>
      </c>
      <c r="B69" s="9">
        <v>1963</v>
      </c>
      <c r="C69" s="10">
        <v>2.46</v>
      </c>
      <c r="D69" s="10">
        <v>2.35</v>
      </c>
      <c r="E69" s="10">
        <v>4.2699999999999996</v>
      </c>
      <c r="F69" s="14">
        <v>0.96</v>
      </c>
      <c r="G69" s="10">
        <v>2.52</v>
      </c>
      <c r="H69" s="10">
        <v>2.5</v>
      </c>
      <c r="I69" s="10">
        <v>2.85</v>
      </c>
      <c r="J69" s="10">
        <v>2.93</v>
      </c>
      <c r="K69" s="10">
        <v>4.59</v>
      </c>
      <c r="L69" s="14">
        <v>0.25</v>
      </c>
      <c r="M69" s="13">
        <v>6.74</v>
      </c>
      <c r="N69" s="10">
        <v>2.11</v>
      </c>
      <c r="O69" s="11">
        <v>34.53</v>
      </c>
    </row>
    <row r="70" spans="1:15" ht="15.75" thickBot="1" x14ac:dyDescent="0.3">
      <c r="A70" s="8">
        <v>70</v>
      </c>
      <c r="B70" s="9">
        <v>1964</v>
      </c>
      <c r="C70" s="10">
        <v>4.5199999999999996</v>
      </c>
      <c r="D70" s="10">
        <v>3.41</v>
      </c>
      <c r="E70" s="10">
        <v>2.15</v>
      </c>
      <c r="F70" s="10">
        <v>5.9</v>
      </c>
      <c r="G70" s="11">
        <v>1</v>
      </c>
      <c r="H70" s="10">
        <v>2.2799999999999998</v>
      </c>
      <c r="I70" s="10">
        <v>4.63</v>
      </c>
      <c r="J70" s="14">
        <v>0.98</v>
      </c>
      <c r="K70" s="10">
        <v>3.19</v>
      </c>
      <c r="L70" s="10">
        <v>1.91</v>
      </c>
      <c r="M70" s="10">
        <v>2.0099999999999998</v>
      </c>
      <c r="N70" s="10">
        <v>4.45</v>
      </c>
      <c r="O70" s="10">
        <v>36.43</v>
      </c>
    </row>
    <row r="71" spans="1:15" ht="15.75" thickBot="1" x14ac:dyDescent="0.3">
      <c r="A71" s="8">
        <v>71</v>
      </c>
      <c r="B71" s="9">
        <v>1965</v>
      </c>
      <c r="C71" s="10">
        <v>3.06</v>
      </c>
      <c r="D71" s="10">
        <v>2.69</v>
      </c>
      <c r="E71" s="10">
        <v>3.22</v>
      </c>
      <c r="F71" s="10">
        <v>2.41</v>
      </c>
      <c r="G71" s="10">
        <v>1.68</v>
      </c>
      <c r="H71" s="10">
        <v>1.67</v>
      </c>
      <c r="I71" s="10">
        <v>3.33</v>
      </c>
      <c r="J71" s="10">
        <v>3.43</v>
      </c>
      <c r="K71" s="10">
        <v>2.4900000000000002</v>
      </c>
      <c r="L71" s="10">
        <v>2.19</v>
      </c>
      <c r="M71" s="10">
        <v>1.4</v>
      </c>
      <c r="N71" s="10">
        <v>1.7</v>
      </c>
      <c r="O71" s="14">
        <v>29.27</v>
      </c>
    </row>
    <row r="72" spans="1:15" ht="15.75" thickBot="1" x14ac:dyDescent="0.3">
      <c r="A72" s="8">
        <v>72</v>
      </c>
      <c r="B72" s="9">
        <v>1966</v>
      </c>
      <c r="C72" s="10">
        <v>3.21</v>
      </c>
      <c r="D72" s="10">
        <v>4</v>
      </c>
      <c r="E72" s="10">
        <v>1.67</v>
      </c>
      <c r="F72" s="10">
        <v>2.91</v>
      </c>
      <c r="G72" s="10">
        <v>3.81</v>
      </c>
      <c r="H72" s="11">
        <v>1.18</v>
      </c>
      <c r="I72" s="10">
        <v>2.12</v>
      </c>
      <c r="J72" s="10">
        <v>2.31</v>
      </c>
      <c r="K72" s="10">
        <v>7.57</v>
      </c>
      <c r="L72" s="10">
        <v>4.7</v>
      </c>
      <c r="M72" s="10">
        <v>2.82</v>
      </c>
      <c r="N72" s="10">
        <v>3.94</v>
      </c>
      <c r="O72" s="10">
        <v>40.24</v>
      </c>
    </row>
    <row r="73" spans="1:15" ht="15.75" thickBot="1" x14ac:dyDescent="0.3">
      <c r="A73" s="8">
        <v>73</v>
      </c>
      <c r="B73" s="9">
        <v>1967</v>
      </c>
      <c r="C73" s="11">
        <v>1.33</v>
      </c>
      <c r="D73" s="10">
        <v>2.48</v>
      </c>
      <c r="E73" s="10">
        <v>5.17</v>
      </c>
      <c r="F73" s="10">
        <v>2.81</v>
      </c>
      <c r="G73" s="10">
        <v>3.95</v>
      </c>
      <c r="H73" s="10">
        <v>2.67</v>
      </c>
      <c r="I73" s="10">
        <v>6.05</v>
      </c>
      <c r="J73" s="10">
        <v>8.7100000000000009</v>
      </c>
      <c r="K73" s="10">
        <v>2.11</v>
      </c>
      <c r="L73" s="10">
        <v>2.4700000000000002</v>
      </c>
      <c r="M73" s="10">
        <v>2.11</v>
      </c>
      <c r="N73" s="10">
        <v>5.67</v>
      </c>
      <c r="O73" s="10">
        <v>45.53</v>
      </c>
    </row>
    <row r="74" spans="1:15" ht="15.75" thickBot="1" x14ac:dyDescent="0.3">
      <c r="A74" s="8">
        <v>74</v>
      </c>
      <c r="B74" s="9">
        <v>1968</v>
      </c>
      <c r="C74" s="10">
        <v>2.6</v>
      </c>
      <c r="D74" s="11">
        <v>1.05</v>
      </c>
      <c r="E74" s="10">
        <v>4.91</v>
      </c>
      <c r="F74" s="10">
        <v>2.11</v>
      </c>
      <c r="G74" s="10">
        <v>6.27</v>
      </c>
      <c r="H74" s="10">
        <v>5.25</v>
      </c>
      <c r="I74" s="10">
        <v>2.04</v>
      </c>
      <c r="J74" s="10">
        <v>2.9</v>
      </c>
      <c r="K74" s="10">
        <v>1.7</v>
      </c>
      <c r="L74" s="10">
        <v>2.73</v>
      </c>
      <c r="M74" s="10">
        <v>4.93</v>
      </c>
      <c r="N74" s="10">
        <v>3.38</v>
      </c>
      <c r="O74" s="10">
        <v>39.869999999999997</v>
      </c>
    </row>
    <row r="75" spans="1:15" ht="15.75" thickBot="1" x14ac:dyDescent="0.3">
      <c r="A75" s="8">
        <v>75</v>
      </c>
      <c r="B75" s="9">
        <v>1969</v>
      </c>
      <c r="C75" s="10">
        <v>2.02</v>
      </c>
      <c r="D75" s="10">
        <v>2.4900000000000002</v>
      </c>
      <c r="E75" s="10">
        <v>2.99</v>
      </c>
      <c r="F75" s="10">
        <v>3.14</v>
      </c>
      <c r="G75" s="10">
        <v>2.5099999999999998</v>
      </c>
      <c r="H75" s="10">
        <v>3.75</v>
      </c>
      <c r="I75" s="13">
        <v>9.34</v>
      </c>
      <c r="J75" s="10">
        <v>3.68</v>
      </c>
      <c r="K75" s="10">
        <v>4.25</v>
      </c>
      <c r="L75" s="10">
        <v>1.69</v>
      </c>
      <c r="M75" s="10">
        <v>3.33</v>
      </c>
      <c r="N75" s="10">
        <v>7.16</v>
      </c>
      <c r="O75" s="10">
        <v>46.35</v>
      </c>
    </row>
    <row r="76" spans="1:15" ht="15.75" thickBot="1" x14ac:dyDescent="0.3">
      <c r="A76" s="8">
        <v>76</v>
      </c>
      <c r="B76" s="9">
        <v>1970</v>
      </c>
      <c r="C76" s="11">
        <v>0.95</v>
      </c>
      <c r="D76" s="10">
        <v>3.07</v>
      </c>
      <c r="E76" s="10">
        <v>3.82</v>
      </c>
      <c r="F76" s="10">
        <v>5.24</v>
      </c>
      <c r="G76" s="10">
        <v>2.66</v>
      </c>
      <c r="H76" s="10">
        <v>3.93</v>
      </c>
      <c r="I76" s="10">
        <v>3.51</v>
      </c>
      <c r="J76" s="10">
        <v>3.38</v>
      </c>
      <c r="K76" s="10">
        <v>1.7</v>
      </c>
      <c r="L76" s="10">
        <v>3.81</v>
      </c>
      <c r="M76" s="10">
        <v>5.31</v>
      </c>
      <c r="N76" s="10">
        <v>2.91</v>
      </c>
      <c r="O76" s="10">
        <v>40.29</v>
      </c>
    </row>
    <row r="77" spans="1:15" ht="15.75" thickBot="1" x14ac:dyDescent="0.3">
      <c r="A77" s="8">
        <v>77</v>
      </c>
      <c r="B77" s="9">
        <v>1971</v>
      </c>
      <c r="C77" s="10">
        <v>2.56</v>
      </c>
      <c r="D77" s="10">
        <v>5.43</v>
      </c>
      <c r="E77" s="10">
        <v>2.96</v>
      </c>
      <c r="F77" s="10">
        <v>2.58</v>
      </c>
      <c r="G77" s="10">
        <v>4.32</v>
      </c>
      <c r="H77" s="11">
        <v>1.41</v>
      </c>
      <c r="I77" s="10">
        <v>4.24</v>
      </c>
      <c r="J77" s="13">
        <v>10.23</v>
      </c>
      <c r="K77" s="10">
        <v>5.96</v>
      </c>
      <c r="L77" s="10">
        <v>4.58</v>
      </c>
      <c r="M77" s="10">
        <v>5.16</v>
      </c>
      <c r="N77" s="10">
        <v>1.95</v>
      </c>
      <c r="O77" s="10">
        <v>51.38</v>
      </c>
    </row>
    <row r="78" spans="1:15" ht="15.75" thickBot="1" x14ac:dyDescent="0.3">
      <c r="A78" s="8">
        <v>78</v>
      </c>
      <c r="B78" s="9">
        <v>1972</v>
      </c>
      <c r="C78" s="10">
        <v>2.65</v>
      </c>
      <c r="D78" s="10">
        <v>4.93</v>
      </c>
      <c r="E78" s="10">
        <v>3.48</v>
      </c>
      <c r="F78" s="10">
        <v>3.81</v>
      </c>
      <c r="G78" s="10">
        <v>5.51</v>
      </c>
      <c r="H78" s="13">
        <v>8.4600000000000009</v>
      </c>
      <c r="I78" s="10">
        <v>3.92</v>
      </c>
      <c r="J78" s="11">
        <v>1.67</v>
      </c>
      <c r="K78" s="10">
        <v>2.23</v>
      </c>
      <c r="L78" s="10">
        <v>5.3</v>
      </c>
      <c r="M78" s="12">
        <v>9.01</v>
      </c>
      <c r="N78" s="10">
        <v>5.98</v>
      </c>
      <c r="O78" s="10">
        <v>56.95</v>
      </c>
    </row>
    <row r="79" spans="1:15" ht="15.75" thickBot="1" x14ac:dyDescent="0.3">
      <c r="A79" s="8">
        <v>79</v>
      </c>
      <c r="B79" s="9">
        <v>1973</v>
      </c>
      <c r="C79" s="10">
        <v>4.2</v>
      </c>
      <c r="D79" s="10">
        <v>3.55</v>
      </c>
      <c r="E79" s="10">
        <v>3.56</v>
      </c>
      <c r="F79" s="13">
        <v>6.49</v>
      </c>
      <c r="G79" s="10">
        <v>4.9400000000000004</v>
      </c>
      <c r="H79" s="10">
        <v>5.92</v>
      </c>
      <c r="I79" s="10">
        <v>3.31</v>
      </c>
      <c r="J79" s="10">
        <v>3.17</v>
      </c>
      <c r="K79" s="10">
        <v>3.42</v>
      </c>
      <c r="L79" s="10">
        <v>3.82</v>
      </c>
      <c r="M79" s="10">
        <v>1.45</v>
      </c>
      <c r="N79" s="13">
        <v>7.45</v>
      </c>
      <c r="O79" s="10">
        <v>51.28</v>
      </c>
    </row>
    <row r="80" spans="1:15" ht="15.75" thickBot="1" x14ac:dyDescent="0.3">
      <c r="A80" s="8">
        <v>80</v>
      </c>
      <c r="B80" s="9">
        <v>1974</v>
      </c>
      <c r="C80" s="10">
        <v>3.57</v>
      </c>
      <c r="D80" s="10">
        <v>2.13</v>
      </c>
      <c r="E80" s="10">
        <v>5.09</v>
      </c>
      <c r="F80" s="10">
        <v>3.15</v>
      </c>
      <c r="G80" s="10">
        <v>3.66</v>
      </c>
      <c r="H80" s="10">
        <v>3.65</v>
      </c>
      <c r="I80" s="10">
        <v>2.2999999999999998</v>
      </c>
      <c r="J80" s="10">
        <v>6.1</v>
      </c>
      <c r="K80" s="10">
        <v>5.65</v>
      </c>
      <c r="L80" s="10">
        <v>2.0699999999999998</v>
      </c>
      <c r="M80" s="10">
        <v>1.54</v>
      </c>
      <c r="N80" s="10">
        <v>5.09</v>
      </c>
      <c r="O80" s="10">
        <v>44</v>
      </c>
    </row>
    <row r="81" spans="1:25" ht="15.75" thickBot="1" x14ac:dyDescent="0.3">
      <c r="A81" s="8">
        <v>81</v>
      </c>
      <c r="B81" s="9">
        <v>1975</v>
      </c>
      <c r="C81" s="10">
        <v>5.23</v>
      </c>
      <c r="D81" s="10">
        <v>3.29</v>
      </c>
      <c r="E81" s="10">
        <v>4.1900000000000004</v>
      </c>
      <c r="F81" s="10">
        <v>3.35</v>
      </c>
      <c r="G81" s="10">
        <v>4.55</v>
      </c>
      <c r="H81" s="10">
        <v>6.29</v>
      </c>
      <c r="I81" s="13">
        <v>8.7100000000000009</v>
      </c>
      <c r="J81" s="10">
        <v>3.7</v>
      </c>
      <c r="K81" s="13">
        <v>8.0500000000000007</v>
      </c>
      <c r="L81" s="10">
        <v>3.8</v>
      </c>
      <c r="M81" s="10">
        <v>3.68</v>
      </c>
      <c r="N81" s="10">
        <v>2.82</v>
      </c>
      <c r="O81" s="13">
        <v>57.66</v>
      </c>
    </row>
    <row r="82" spans="1:25" ht="15.75" thickBot="1" x14ac:dyDescent="0.3">
      <c r="A82" s="8">
        <v>82</v>
      </c>
      <c r="B82" s="9">
        <v>1976</v>
      </c>
      <c r="C82" s="10">
        <v>5.18</v>
      </c>
      <c r="D82" s="10">
        <v>2.48</v>
      </c>
      <c r="E82" s="10">
        <v>2.1</v>
      </c>
      <c r="F82" s="10">
        <v>2.12</v>
      </c>
      <c r="G82" s="10">
        <v>3.71</v>
      </c>
      <c r="H82" s="10">
        <v>2.98</v>
      </c>
      <c r="I82" s="10">
        <v>3.54</v>
      </c>
      <c r="J82" s="10">
        <v>4.6900000000000004</v>
      </c>
      <c r="K82" s="10">
        <v>2.65</v>
      </c>
      <c r="L82" s="10">
        <v>6.21</v>
      </c>
      <c r="M82" s="11">
        <v>0.59</v>
      </c>
      <c r="N82" s="10">
        <v>2.41</v>
      </c>
      <c r="O82" s="10">
        <v>38.659999999999997</v>
      </c>
    </row>
    <row r="83" spans="1:25" ht="15.75" thickBot="1" x14ac:dyDescent="0.3">
      <c r="A83" s="8">
        <v>83</v>
      </c>
      <c r="B83" s="9">
        <v>1977</v>
      </c>
      <c r="C83" s="10">
        <v>2.29</v>
      </c>
      <c r="D83" s="10">
        <v>2.17</v>
      </c>
      <c r="E83" s="10">
        <v>4.99</v>
      </c>
      <c r="F83" s="10">
        <v>3.7</v>
      </c>
      <c r="G83" s="10">
        <v>1.43</v>
      </c>
      <c r="H83" s="10">
        <v>3.89</v>
      </c>
      <c r="I83" s="10">
        <v>2.54</v>
      </c>
      <c r="J83" s="10">
        <v>5.29</v>
      </c>
      <c r="K83" s="10">
        <v>4.6100000000000003</v>
      </c>
      <c r="L83" s="10">
        <v>4.24</v>
      </c>
      <c r="M83" s="13">
        <v>7.49</v>
      </c>
      <c r="N83" s="10">
        <v>5.89</v>
      </c>
      <c r="O83" s="10">
        <v>48.53</v>
      </c>
    </row>
    <row r="84" spans="1:25" ht="15.75" thickBot="1" x14ac:dyDescent="0.3">
      <c r="A84" s="8">
        <v>84</v>
      </c>
      <c r="B84" s="9">
        <v>1978</v>
      </c>
      <c r="C84" s="13">
        <v>7.56</v>
      </c>
      <c r="D84" s="10">
        <v>1.4</v>
      </c>
      <c r="E84" s="10">
        <v>4.22</v>
      </c>
      <c r="F84" s="10">
        <v>1.89</v>
      </c>
      <c r="G84" s="10">
        <v>7.04</v>
      </c>
      <c r="H84" s="10">
        <v>2.64</v>
      </c>
      <c r="I84" s="10">
        <v>4.6900000000000004</v>
      </c>
      <c r="J84" s="10">
        <v>6.71</v>
      </c>
      <c r="K84" s="10">
        <v>2.42</v>
      </c>
      <c r="L84" s="10">
        <v>1.71</v>
      </c>
      <c r="M84" s="10">
        <v>2.4900000000000002</v>
      </c>
      <c r="N84" s="10">
        <v>4.87</v>
      </c>
      <c r="O84" s="10">
        <v>47.64</v>
      </c>
    </row>
    <row r="85" spans="1:25" ht="15.75" thickBot="1" x14ac:dyDescent="0.3">
      <c r="A85" s="8">
        <v>85</v>
      </c>
      <c r="B85" s="9">
        <v>1979</v>
      </c>
      <c r="C85" s="12">
        <v>9.1199999999999992</v>
      </c>
      <c r="D85" s="10">
        <v>5.18</v>
      </c>
      <c r="E85" s="10">
        <v>3.52</v>
      </c>
      <c r="F85" s="10">
        <v>3.86</v>
      </c>
      <c r="G85" s="10">
        <v>5.77</v>
      </c>
      <c r="H85" s="10">
        <v>3.64</v>
      </c>
      <c r="I85" s="10">
        <v>3.8</v>
      </c>
      <c r="J85" s="10">
        <v>5.71</v>
      </c>
      <c r="K85" s="10">
        <v>6.3</v>
      </c>
      <c r="L85" s="10">
        <v>3.97</v>
      </c>
      <c r="M85" s="10">
        <v>3.54</v>
      </c>
      <c r="N85" s="10">
        <v>2.08</v>
      </c>
      <c r="O85" s="10">
        <v>56.49</v>
      </c>
    </row>
    <row r="86" spans="1:25" ht="15.75" thickBot="1" x14ac:dyDescent="0.3">
      <c r="A86" s="8">
        <v>86</v>
      </c>
      <c r="B86" s="9">
        <v>1980</v>
      </c>
      <c r="C86" s="10">
        <v>2.25</v>
      </c>
      <c r="D86" s="11">
        <v>0.99</v>
      </c>
      <c r="E86" s="10">
        <v>6.98</v>
      </c>
      <c r="F86" s="10">
        <v>6.27</v>
      </c>
      <c r="G86" s="10">
        <v>2.4700000000000002</v>
      </c>
      <c r="H86" s="10">
        <v>3.41</v>
      </c>
      <c r="I86" s="10">
        <v>3.65</v>
      </c>
      <c r="J86" s="10">
        <v>1.94</v>
      </c>
      <c r="K86" s="10">
        <v>2.0299999999999998</v>
      </c>
      <c r="L86" s="10">
        <v>4.1399999999999997</v>
      </c>
      <c r="M86" s="10">
        <v>3.26</v>
      </c>
      <c r="N86" s="11">
        <v>0.81</v>
      </c>
      <c r="O86" s="10">
        <v>38.200000000000003</v>
      </c>
    </row>
    <row r="87" spans="1:25" ht="15.75" thickBot="1" x14ac:dyDescent="0.3">
      <c r="A87" s="8">
        <v>87</v>
      </c>
      <c r="B87" s="9">
        <v>1981</v>
      </c>
      <c r="C87" s="14">
        <v>0.54</v>
      </c>
      <c r="D87" s="10">
        <v>4.5999999999999996</v>
      </c>
      <c r="E87" s="11">
        <v>1.41</v>
      </c>
      <c r="F87" s="10">
        <v>4.05</v>
      </c>
      <c r="G87" s="10">
        <v>4.4800000000000004</v>
      </c>
      <c r="H87" s="10">
        <v>4.4400000000000004</v>
      </c>
      <c r="I87" s="10">
        <v>3.88</v>
      </c>
      <c r="J87" s="10">
        <v>2.64</v>
      </c>
      <c r="K87" s="10">
        <v>3.36</v>
      </c>
      <c r="L87" s="10">
        <v>3.62</v>
      </c>
      <c r="M87" s="10">
        <v>1.56</v>
      </c>
      <c r="N87" s="10">
        <v>4.3</v>
      </c>
      <c r="O87" s="10">
        <v>38.880000000000003</v>
      </c>
    </row>
    <row r="88" spans="1:25" ht="15.75" thickBot="1" x14ac:dyDescent="0.3">
      <c r="A88" s="8">
        <v>88</v>
      </c>
      <c r="B88" s="9">
        <v>1982</v>
      </c>
      <c r="C88" s="10">
        <v>4.45</v>
      </c>
      <c r="D88" s="10">
        <v>2.74</v>
      </c>
      <c r="E88" s="10">
        <v>2.38</v>
      </c>
      <c r="F88" s="10">
        <v>5.51</v>
      </c>
      <c r="G88" s="10">
        <v>3.19</v>
      </c>
      <c r="H88" s="10">
        <v>5.28</v>
      </c>
      <c r="I88" s="10">
        <v>3.54</v>
      </c>
      <c r="J88" s="10">
        <v>2.89</v>
      </c>
      <c r="K88" s="10">
        <v>2.38</v>
      </c>
      <c r="L88" s="10">
        <v>1.79</v>
      </c>
      <c r="M88" s="10">
        <v>3.66</v>
      </c>
      <c r="N88" s="10">
        <v>2.14</v>
      </c>
      <c r="O88" s="10">
        <v>39.950000000000003</v>
      </c>
    </row>
    <row r="89" spans="1:25" ht="15.75" thickBot="1" x14ac:dyDescent="0.3">
      <c r="A89" s="8">
        <v>89</v>
      </c>
      <c r="B89" s="9">
        <v>1983</v>
      </c>
      <c r="C89" s="10">
        <v>3.32</v>
      </c>
      <c r="D89" s="10">
        <v>2.94</v>
      </c>
      <c r="E89" s="13">
        <v>7.72</v>
      </c>
      <c r="F89" s="12">
        <v>9</v>
      </c>
      <c r="G89" s="10">
        <v>5.43</v>
      </c>
      <c r="H89" s="10">
        <v>3.82</v>
      </c>
      <c r="I89" s="10">
        <v>1.98</v>
      </c>
      <c r="J89" s="10">
        <v>3.12</v>
      </c>
      <c r="K89" s="10">
        <v>2.96</v>
      </c>
      <c r="L89" s="10">
        <v>4.74</v>
      </c>
      <c r="M89" s="10">
        <v>6.21</v>
      </c>
      <c r="N89" s="10">
        <v>7.26</v>
      </c>
      <c r="O89" s="13">
        <v>58.5</v>
      </c>
    </row>
    <row r="90" spans="1:25" ht="15.75" thickBot="1" x14ac:dyDescent="0.3">
      <c r="A90" s="8">
        <v>90</v>
      </c>
      <c r="B90" s="9">
        <v>1984</v>
      </c>
      <c r="C90" s="10">
        <v>2.02</v>
      </c>
      <c r="D90" s="10">
        <v>4.1500000000000004</v>
      </c>
      <c r="E90" s="10">
        <v>6.34</v>
      </c>
      <c r="F90" s="10">
        <v>5.32</v>
      </c>
      <c r="G90" s="13">
        <v>8.3000000000000007</v>
      </c>
      <c r="H90" s="10">
        <v>3.47</v>
      </c>
      <c r="I90" s="10">
        <v>7.28</v>
      </c>
      <c r="J90" s="10">
        <v>2.19</v>
      </c>
      <c r="K90" s="10">
        <v>2.2200000000000002</v>
      </c>
      <c r="L90" s="10">
        <v>2.77</v>
      </c>
      <c r="M90" s="10">
        <v>2.39</v>
      </c>
      <c r="N90" s="10">
        <v>2.68</v>
      </c>
      <c r="O90" s="10">
        <v>49.13</v>
      </c>
    </row>
    <row r="91" spans="1:25" ht="15.75" thickBot="1" x14ac:dyDescent="0.3">
      <c r="A91" s="8">
        <v>91</v>
      </c>
      <c r="B91" s="9">
        <v>1985</v>
      </c>
      <c r="C91" s="11">
        <v>1.4</v>
      </c>
      <c r="D91" s="10">
        <v>2.41</v>
      </c>
      <c r="E91" s="10">
        <v>1.81</v>
      </c>
      <c r="F91" s="11">
        <v>1.03</v>
      </c>
      <c r="G91" s="10">
        <v>5.24</v>
      </c>
      <c r="H91" s="10">
        <v>3.86</v>
      </c>
      <c r="I91" s="10">
        <v>4.63</v>
      </c>
      <c r="J91" s="10">
        <v>4.1100000000000003</v>
      </c>
      <c r="K91" s="10">
        <v>5.51</v>
      </c>
      <c r="L91" s="10">
        <v>1.75</v>
      </c>
      <c r="M91" s="10">
        <v>6.2</v>
      </c>
      <c r="N91" s="10">
        <v>1.51</v>
      </c>
      <c r="O91" s="10">
        <v>39.46</v>
      </c>
    </row>
    <row r="92" spans="1:25" ht="15.75" thickBot="1" x14ac:dyDescent="0.3">
      <c r="A92" s="8">
        <v>92</v>
      </c>
      <c r="B92" s="9">
        <v>1986</v>
      </c>
      <c r="C92" s="10">
        <v>4.0599999999999996</v>
      </c>
      <c r="D92" s="10">
        <v>3.48</v>
      </c>
      <c r="E92" s="10">
        <v>1.99</v>
      </c>
      <c r="F92" s="10">
        <v>5.05</v>
      </c>
      <c r="G92" s="11">
        <v>1.26</v>
      </c>
      <c r="H92" s="10">
        <v>2.68</v>
      </c>
      <c r="I92" s="10">
        <v>5.56</v>
      </c>
      <c r="J92" s="10">
        <v>4.42</v>
      </c>
      <c r="K92" s="10">
        <v>2.52</v>
      </c>
      <c r="L92" s="10">
        <v>2.61</v>
      </c>
      <c r="M92" s="10">
        <v>6.33</v>
      </c>
      <c r="N92" s="10">
        <v>5.73</v>
      </c>
      <c r="O92" s="10">
        <v>45.69</v>
      </c>
    </row>
    <row r="93" spans="1:25" ht="15.75" thickBot="1" x14ac:dyDescent="0.3">
      <c r="A93" s="8">
        <v>93</v>
      </c>
      <c r="B93" s="9">
        <v>1987</v>
      </c>
      <c r="C93" s="10">
        <v>5.24</v>
      </c>
      <c r="D93" s="10">
        <v>1.33</v>
      </c>
      <c r="E93" s="10">
        <v>2.93</v>
      </c>
      <c r="F93" s="10">
        <v>5.45</v>
      </c>
      <c r="G93" s="10">
        <v>2.61</v>
      </c>
      <c r="H93" s="10">
        <v>3.33</v>
      </c>
      <c r="I93" s="10">
        <v>5.9</v>
      </c>
      <c r="J93" s="10">
        <v>4.17</v>
      </c>
      <c r="K93" s="10">
        <v>4.54</v>
      </c>
      <c r="L93" s="10">
        <v>3.96</v>
      </c>
      <c r="M93" s="10">
        <v>3.14</v>
      </c>
      <c r="N93" s="10">
        <v>2.14</v>
      </c>
      <c r="O93" s="10">
        <v>44.74</v>
      </c>
    </row>
    <row r="94" spans="1:25" ht="15.75" thickBot="1" x14ac:dyDescent="0.3">
      <c r="A94" s="8">
        <v>94</v>
      </c>
      <c r="B94" s="9">
        <v>1988</v>
      </c>
      <c r="C94" s="10">
        <v>2.9</v>
      </c>
      <c r="D94" s="10">
        <v>3.95</v>
      </c>
      <c r="E94" s="10">
        <v>2.33</v>
      </c>
      <c r="F94" s="10">
        <v>2.36</v>
      </c>
      <c r="G94" s="10">
        <v>4.7699999999999996</v>
      </c>
      <c r="H94" s="11">
        <v>1.1000000000000001</v>
      </c>
      <c r="I94" s="10">
        <v>6.42</v>
      </c>
      <c r="J94" s="10">
        <v>3.4</v>
      </c>
      <c r="K94" s="10">
        <v>2.76</v>
      </c>
      <c r="L94" s="10">
        <v>2.68</v>
      </c>
      <c r="M94" s="10">
        <v>6.4</v>
      </c>
      <c r="N94" s="11">
        <v>0.95</v>
      </c>
      <c r="O94" s="10">
        <v>40.020000000000003</v>
      </c>
    </row>
    <row r="95" spans="1:25" ht="15.75" thickBot="1" x14ac:dyDescent="0.3">
      <c r="A95" s="8">
        <v>95</v>
      </c>
      <c r="B95" s="9">
        <v>1989</v>
      </c>
      <c r="C95" s="10">
        <v>2.12</v>
      </c>
      <c r="D95" s="10">
        <v>3.03</v>
      </c>
      <c r="E95" s="10">
        <v>4.13</v>
      </c>
      <c r="F95" s="10">
        <v>3.76</v>
      </c>
      <c r="G95" s="12">
        <v>8.43</v>
      </c>
      <c r="H95" s="10">
        <v>6.24</v>
      </c>
      <c r="I95" s="10">
        <v>6.47</v>
      </c>
      <c r="J95" s="10">
        <v>4.7300000000000004</v>
      </c>
      <c r="K95" s="10">
        <v>6.99</v>
      </c>
      <c r="L95" s="10">
        <v>5.09</v>
      </c>
      <c r="M95" s="10">
        <v>2.74</v>
      </c>
      <c r="N95" s="11">
        <v>0.81</v>
      </c>
      <c r="O95" s="10">
        <v>54.54</v>
      </c>
    </row>
    <row r="96" spans="1:25" ht="15.75" thickBot="1" x14ac:dyDescent="0.3">
      <c r="A96" s="8">
        <v>96</v>
      </c>
      <c r="B96" s="9">
        <v>1990</v>
      </c>
      <c r="C96" s="10">
        <v>4.42</v>
      </c>
      <c r="D96" s="10">
        <v>1.92</v>
      </c>
      <c r="E96" s="10">
        <v>2.73</v>
      </c>
      <c r="F96" s="10">
        <v>3.59</v>
      </c>
      <c r="G96" s="13">
        <v>7.62</v>
      </c>
      <c r="H96" s="10">
        <v>2.9</v>
      </c>
      <c r="I96" s="10">
        <v>3.82</v>
      </c>
      <c r="J96" s="10">
        <v>8.15</v>
      </c>
      <c r="K96" s="10">
        <v>2.2400000000000002</v>
      </c>
      <c r="L96" s="10">
        <v>4.1500000000000004</v>
      </c>
      <c r="M96" s="10">
        <v>2.2599999999999998</v>
      </c>
      <c r="N96" s="10">
        <v>5.16</v>
      </c>
      <c r="O96" s="10">
        <v>48.96</v>
      </c>
      <c r="W96" t="s">
        <v>33</v>
      </c>
      <c r="X96" t="s">
        <v>32</v>
      </c>
      <c r="Y96" t="s">
        <v>34</v>
      </c>
    </row>
    <row r="97" spans="1:26" ht="15.75" thickBot="1" x14ac:dyDescent="0.3">
      <c r="A97" s="8">
        <v>97</v>
      </c>
      <c r="B97" s="9">
        <v>1991</v>
      </c>
      <c r="C97" s="10">
        <v>4.33</v>
      </c>
      <c r="D97" s="10">
        <v>1.35</v>
      </c>
      <c r="E97" s="10">
        <v>5.08</v>
      </c>
      <c r="F97" s="10">
        <v>3.83</v>
      </c>
      <c r="G97" s="10">
        <v>2.2599999999999998</v>
      </c>
      <c r="H97" s="10">
        <v>2.8</v>
      </c>
      <c r="I97" s="10">
        <v>5.7</v>
      </c>
      <c r="J97" s="10">
        <v>4.82</v>
      </c>
      <c r="K97" s="10">
        <v>4.12</v>
      </c>
      <c r="L97" s="10">
        <v>2.14</v>
      </c>
      <c r="M97" s="10">
        <v>1.97</v>
      </c>
      <c r="N97" s="10">
        <v>4.01</v>
      </c>
      <c r="O97" s="10">
        <v>42.41</v>
      </c>
      <c r="T97" s="16" t="s">
        <v>20</v>
      </c>
      <c r="U97" s="16">
        <f>P129</f>
        <v>93.217999999999989</v>
      </c>
      <c r="V97">
        <v>30</v>
      </c>
      <c r="W97">
        <f>U97</f>
        <v>93.217999999999989</v>
      </c>
      <c r="X97">
        <f>(W97/1000)/(2592000)</f>
        <v>3.5963734567901232E-8</v>
      </c>
      <c r="Y97">
        <f>V97</f>
        <v>30</v>
      </c>
      <c r="Z97">
        <f>(W97/1000)/(30)</f>
        <v>3.1072666666666663E-3</v>
      </c>
    </row>
    <row r="98" spans="1:26" ht="15.75" thickBot="1" x14ac:dyDescent="0.3">
      <c r="A98" s="8">
        <v>98</v>
      </c>
      <c r="B98" s="9">
        <v>1992</v>
      </c>
      <c r="C98" s="10">
        <v>1.76</v>
      </c>
      <c r="D98" s="10">
        <v>1.92</v>
      </c>
      <c r="E98" s="10">
        <v>3.63</v>
      </c>
      <c r="F98" s="10">
        <v>1.72</v>
      </c>
      <c r="G98" s="10">
        <v>3.26</v>
      </c>
      <c r="H98" s="10">
        <v>4.53</v>
      </c>
      <c r="I98" s="10">
        <v>4.74</v>
      </c>
      <c r="J98" s="10">
        <v>4.8099999999999996</v>
      </c>
      <c r="K98" s="10">
        <v>4.04</v>
      </c>
      <c r="L98" s="10">
        <v>1.49</v>
      </c>
      <c r="M98" s="10">
        <v>4.76</v>
      </c>
      <c r="N98" s="10">
        <v>5.04</v>
      </c>
      <c r="O98" s="10">
        <v>41.7</v>
      </c>
      <c r="T98" s="16" t="s">
        <v>21</v>
      </c>
      <c r="U98" s="16">
        <f>Q129</f>
        <v>38.607999999999997</v>
      </c>
      <c r="V98">
        <v>60</v>
      </c>
      <c r="W98">
        <f t="shared" ref="W98:W108" si="0">U98</f>
        <v>38.607999999999997</v>
      </c>
      <c r="X98">
        <f t="shared" ref="X98:X108" si="1">(W98/1000)/(2592000)</f>
        <v>1.4895061728395061E-8</v>
      </c>
      <c r="Y98">
        <f t="shared" ref="Y98:Y108" si="2">V98</f>
        <v>60</v>
      </c>
      <c r="Z98">
        <f t="shared" ref="Z98:Z108" si="3">(W98/1000)/(30)</f>
        <v>1.2869333333333332E-3</v>
      </c>
    </row>
    <row r="99" spans="1:26" ht="15.75" thickBot="1" x14ac:dyDescent="0.3">
      <c r="A99" s="8">
        <v>99</v>
      </c>
      <c r="B99" s="9">
        <v>1993</v>
      </c>
      <c r="C99" s="10">
        <v>2.59</v>
      </c>
      <c r="D99" s="10">
        <v>2.87</v>
      </c>
      <c r="E99" s="10">
        <v>6.9</v>
      </c>
      <c r="F99" s="10">
        <v>4.62</v>
      </c>
      <c r="G99" s="10">
        <v>1.42</v>
      </c>
      <c r="H99" s="10">
        <v>2.64</v>
      </c>
      <c r="I99" s="10">
        <v>2.67</v>
      </c>
      <c r="J99" s="10">
        <v>3.97</v>
      </c>
      <c r="K99" s="10">
        <v>5.51</v>
      </c>
      <c r="L99" s="10">
        <v>4.0199999999999996</v>
      </c>
      <c r="M99" s="10">
        <v>2.86</v>
      </c>
      <c r="N99" s="10">
        <v>4.6399999999999997</v>
      </c>
      <c r="O99" s="10">
        <v>44.71</v>
      </c>
      <c r="T99" s="16" t="s">
        <v>22</v>
      </c>
      <c r="U99" s="16">
        <f>R129</f>
        <v>64.77</v>
      </c>
      <c r="V99">
        <v>90</v>
      </c>
      <c r="W99">
        <f t="shared" si="0"/>
        <v>64.77</v>
      </c>
      <c r="X99">
        <f t="shared" si="1"/>
        <v>2.4988425925925925E-8</v>
      </c>
      <c r="Y99">
        <f t="shared" si="2"/>
        <v>90</v>
      </c>
      <c r="Z99">
        <f t="shared" si="3"/>
        <v>2.1589999999999999E-3</v>
      </c>
    </row>
    <row r="100" spans="1:26" ht="15.75" thickBot="1" x14ac:dyDescent="0.3">
      <c r="A100" s="8">
        <v>100</v>
      </c>
      <c r="B100" s="9">
        <v>1994</v>
      </c>
      <c r="C100" s="10">
        <v>5.42</v>
      </c>
      <c r="D100" s="10">
        <v>3.57</v>
      </c>
      <c r="E100" s="13">
        <v>7.12</v>
      </c>
      <c r="F100" s="10">
        <v>2.89</v>
      </c>
      <c r="G100" s="10">
        <v>3.6</v>
      </c>
      <c r="H100" s="10">
        <v>3.44</v>
      </c>
      <c r="I100" s="10">
        <v>5.3</v>
      </c>
      <c r="J100" s="10">
        <v>5.92</v>
      </c>
      <c r="K100" s="10">
        <v>2.97</v>
      </c>
      <c r="L100" s="10">
        <v>0.95</v>
      </c>
      <c r="M100" s="10">
        <v>3.67</v>
      </c>
      <c r="N100" s="10">
        <v>2.46</v>
      </c>
      <c r="O100" s="10">
        <v>47.31</v>
      </c>
      <c r="T100" s="16" t="s">
        <v>23</v>
      </c>
      <c r="U100" s="16">
        <f>S129</f>
        <v>141.98599999999999</v>
      </c>
      <c r="V100">
        <v>120</v>
      </c>
      <c r="W100">
        <f t="shared" si="0"/>
        <v>141.98599999999999</v>
      </c>
      <c r="X100">
        <f t="shared" si="1"/>
        <v>5.477854938271605E-8</v>
      </c>
      <c r="Y100">
        <f t="shared" si="2"/>
        <v>120</v>
      </c>
      <c r="Z100">
        <f t="shared" si="3"/>
        <v>4.7328666666666668E-3</v>
      </c>
    </row>
    <row r="101" spans="1:26" ht="15.75" thickBot="1" x14ac:dyDescent="0.3">
      <c r="A101" s="8">
        <v>101</v>
      </c>
      <c r="B101" s="9">
        <v>1995</v>
      </c>
      <c r="C101" s="10">
        <v>3.19</v>
      </c>
      <c r="D101" s="10">
        <v>2.37</v>
      </c>
      <c r="E101" s="10">
        <v>1.91</v>
      </c>
      <c r="F101" s="10">
        <v>1.86</v>
      </c>
      <c r="G101" s="10">
        <v>3.73</v>
      </c>
      <c r="H101" s="10">
        <v>2.08</v>
      </c>
      <c r="I101" s="10">
        <v>4.3600000000000003</v>
      </c>
      <c r="J101" s="11">
        <v>1.71</v>
      </c>
      <c r="K101" s="10">
        <v>4.22</v>
      </c>
      <c r="L101" s="10">
        <v>6.86</v>
      </c>
      <c r="M101" s="10">
        <v>5.07</v>
      </c>
      <c r="N101" s="10">
        <v>2.34</v>
      </c>
      <c r="O101" s="10">
        <v>39.700000000000003</v>
      </c>
      <c r="T101" s="16" t="s">
        <v>24</v>
      </c>
      <c r="U101" s="16">
        <f>T129</f>
        <v>50.037999999999997</v>
      </c>
      <c r="V101">
        <v>150</v>
      </c>
      <c r="W101">
        <f t="shared" si="0"/>
        <v>50.037999999999997</v>
      </c>
      <c r="X101">
        <f t="shared" si="1"/>
        <v>1.9304783950617285E-8</v>
      </c>
      <c r="Y101">
        <f t="shared" si="2"/>
        <v>150</v>
      </c>
      <c r="Z101">
        <f t="shared" si="3"/>
        <v>1.6679333333333333E-3</v>
      </c>
    </row>
    <row r="102" spans="1:26" ht="15.75" thickBot="1" x14ac:dyDescent="0.3">
      <c r="A102" s="8">
        <v>102</v>
      </c>
      <c r="B102" s="9">
        <v>1996</v>
      </c>
      <c r="C102" s="10">
        <v>5.73</v>
      </c>
      <c r="D102" s="10">
        <v>2.2799999999999998</v>
      </c>
      <c r="E102" s="10">
        <v>4.32</v>
      </c>
      <c r="F102" s="10">
        <v>4.99</v>
      </c>
      <c r="G102" s="10">
        <v>3.68</v>
      </c>
      <c r="H102" s="10">
        <v>5.07</v>
      </c>
      <c r="I102" s="10">
        <v>7.13</v>
      </c>
      <c r="J102" s="10">
        <v>3.52</v>
      </c>
      <c r="K102" s="10">
        <v>5.66</v>
      </c>
      <c r="L102" s="10">
        <v>6.34</v>
      </c>
      <c r="M102" s="10">
        <v>2.59</v>
      </c>
      <c r="N102" s="13">
        <v>7.87</v>
      </c>
      <c r="O102" s="13">
        <v>59.18</v>
      </c>
      <c r="T102" s="16" t="s">
        <v>25</v>
      </c>
      <c r="U102" s="16">
        <f>U129</f>
        <v>99.567999999999998</v>
      </c>
      <c r="V102">
        <v>180</v>
      </c>
      <c r="W102">
        <f t="shared" si="0"/>
        <v>99.567999999999998</v>
      </c>
      <c r="X102">
        <f t="shared" si="1"/>
        <v>3.8413580246913579E-8</v>
      </c>
      <c r="Y102">
        <f t="shared" si="2"/>
        <v>180</v>
      </c>
      <c r="Z102">
        <f t="shared" si="3"/>
        <v>3.3189333333333336E-3</v>
      </c>
    </row>
    <row r="103" spans="1:26" ht="15.75" thickBot="1" x14ac:dyDescent="0.3">
      <c r="A103" s="8">
        <v>103</v>
      </c>
      <c r="B103" s="9">
        <v>1997</v>
      </c>
      <c r="C103" s="10">
        <v>3.18</v>
      </c>
      <c r="D103" s="10">
        <v>2.42</v>
      </c>
      <c r="E103" s="10">
        <v>4.6500000000000004</v>
      </c>
      <c r="F103" s="10">
        <v>3.86</v>
      </c>
      <c r="G103" s="10">
        <v>3.2</v>
      </c>
      <c r="H103" s="10">
        <v>2.13</v>
      </c>
      <c r="I103" s="10">
        <v>5.19</v>
      </c>
      <c r="J103" s="10">
        <v>5.52</v>
      </c>
      <c r="K103" s="10">
        <v>2.29</v>
      </c>
      <c r="L103" s="10">
        <v>2.36</v>
      </c>
      <c r="M103" s="10">
        <v>4.16</v>
      </c>
      <c r="N103" s="10">
        <v>3.91</v>
      </c>
      <c r="O103" s="10">
        <v>42.87</v>
      </c>
      <c r="T103" s="16" t="s">
        <v>26</v>
      </c>
      <c r="U103" s="16">
        <f>V129</f>
        <v>161.798</v>
      </c>
      <c r="V103">
        <v>210</v>
      </c>
      <c r="W103">
        <f t="shared" si="0"/>
        <v>161.798</v>
      </c>
      <c r="X103">
        <f t="shared" si="1"/>
        <v>6.2422067901234565E-8</v>
      </c>
      <c r="Y103">
        <f t="shared" si="2"/>
        <v>210</v>
      </c>
      <c r="Z103">
        <f t="shared" si="3"/>
        <v>5.3932666666666662E-3</v>
      </c>
    </row>
    <row r="104" spans="1:26" ht="15.75" thickBot="1" x14ac:dyDescent="0.3">
      <c r="A104" s="8">
        <v>104</v>
      </c>
      <c r="B104" s="9">
        <v>1998</v>
      </c>
      <c r="C104" s="10">
        <v>4.57</v>
      </c>
      <c r="D104" s="10">
        <v>4.47</v>
      </c>
      <c r="E104" s="10">
        <v>5.1100000000000003</v>
      </c>
      <c r="F104" s="10">
        <v>4.67</v>
      </c>
      <c r="G104" s="10">
        <v>5.95</v>
      </c>
      <c r="H104" s="10">
        <v>5.04</v>
      </c>
      <c r="I104" s="10">
        <v>2.04</v>
      </c>
      <c r="J104" s="10">
        <v>2.58</v>
      </c>
      <c r="K104" s="10">
        <v>2</v>
      </c>
      <c r="L104" s="10">
        <v>2.63</v>
      </c>
      <c r="M104" s="10">
        <v>1.35</v>
      </c>
      <c r="N104" s="10">
        <v>1.34</v>
      </c>
      <c r="O104" s="10">
        <v>41.75</v>
      </c>
      <c r="T104" s="16" t="s">
        <v>27</v>
      </c>
      <c r="U104" s="16">
        <f>W129</f>
        <v>103.378</v>
      </c>
      <c r="V104">
        <v>240</v>
      </c>
      <c r="W104">
        <f t="shared" si="0"/>
        <v>103.378</v>
      </c>
      <c r="X104">
        <f t="shared" si="1"/>
        <v>3.9883487654320988E-8</v>
      </c>
      <c r="Y104">
        <f t="shared" si="2"/>
        <v>240</v>
      </c>
      <c r="Z104">
        <f t="shared" si="3"/>
        <v>3.4459333333333331E-3</v>
      </c>
    </row>
    <row r="105" spans="1:26" ht="15.75" thickBot="1" x14ac:dyDescent="0.3">
      <c r="A105" s="8">
        <v>105</v>
      </c>
      <c r="B105" s="9">
        <v>1999</v>
      </c>
      <c r="C105" s="13">
        <v>7.19</v>
      </c>
      <c r="D105" s="10">
        <v>2.88</v>
      </c>
      <c r="E105" s="10">
        <v>4.95</v>
      </c>
      <c r="F105" s="10">
        <v>2.71</v>
      </c>
      <c r="G105" s="10">
        <v>3.01</v>
      </c>
      <c r="H105" s="10">
        <v>1.69</v>
      </c>
      <c r="I105" s="14">
        <v>1.27</v>
      </c>
      <c r="J105" s="10">
        <v>5.37</v>
      </c>
      <c r="K105" s="12">
        <v>9.5</v>
      </c>
      <c r="L105" s="10">
        <v>3.34</v>
      </c>
      <c r="M105" s="10">
        <v>2.38</v>
      </c>
      <c r="N105" s="10">
        <v>2.97</v>
      </c>
      <c r="O105" s="10">
        <v>47.26</v>
      </c>
      <c r="T105" s="16" t="s">
        <v>28</v>
      </c>
      <c r="U105" s="16">
        <f>X129</f>
        <v>195.83399999999997</v>
      </c>
      <c r="V105">
        <v>270</v>
      </c>
      <c r="W105">
        <f t="shared" si="0"/>
        <v>195.83399999999997</v>
      </c>
      <c r="X105">
        <f t="shared" si="1"/>
        <v>7.5553240740740727E-8</v>
      </c>
      <c r="Y105">
        <f t="shared" si="2"/>
        <v>270</v>
      </c>
      <c r="Z105">
        <f t="shared" si="3"/>
        <v>6.5277999999999994E-3</v>
      </c>
    </row>
    <row r="106" spans="1:26" ht="15.75" thickBot="1" x14ac:dyDescent="0.3">
      <c r="A106" s="8">
        <v>106</v>
      </c>
      <c r="B106" s="9">
        <v>2000</v>
      </c>
      <c r="C106" s="10">
        <v>3.1</v>
      </c>
      <c r="D106" s="10">
        <v>2.16</v>
      </c>
      <c r="E106" s="10">
        <v>4.6100000000000003</v>
      </c>
      <c r="F106" s="10">
        <v>3.33</v>
      </c>
      <c r="G106" s="10">
        <v>3.82</v>
      </c>
      <c r="H106" s="10">
        <v>4.38</v>
      </c>
      <c r="I106" s="10">
        <v>5.76</v>
      </c>
      <c r="J106" s="10">
        <v>5.33</v>
      </c>
      <c r="K106" s="10">
        <v>5.23</v>
      </c>
      <c r="L106" s="11">
        <v>0.77</v>
      </c>
      <c r="M106" s="10">
        <v>3.15</v>
      </c>
      <c r="N106" s="10">
        <v>3.61</v>
      </c>
      <c r="O106" s="10">
        <v>45.25</v>
      </c>
      <c r="T106" s="16" t="s">
        <v>29</v>
      </c>
      <c r="U106" s="16">
        <f>Y129</f>
        <v>50.8</v>
      </c>
      <c r="V106">
        <v>300</v>
      </c>
      <c r="W106">
        <f t="shared" si="0"/>
        <v>50.8</v>
      </c>
      <c r="X106">
        <f t="shared" si="1"/>
        <v>1.9598765432098764E-8</v>
      </c>
      <c r="Y106">
        <f t="shared" si="2"/>
        <v>300</v>
      </c>
      <c r="Z106">
        <f t="shared" si="3"/>
        <v>1.6933333333333334E-3</v>
      </c>
    </row>
    <row r="107" spans="1:26" ht="15.75" thickBot="1" x14ac:dyDescent="0.3">
      <c r="A107" s="8">
        <v>107</v>
      </c>
      <c r="B107" s="9">
        <v>2001</v>
      </c>
      <c r="C107" s="10">
        <v>3.03</v>
      </c>
      <c r="D107" s="10">
        <v>2.62</v>
      </c>
      <c r="E107" s="10">
        <v>5.95</v>
      </c>
      <c r="F107" s="10">
        <v>1.83</v>
      </c>
      <c r="G107" s="10">
        <v>3.17</v>
      </c>
      <c r="H107" s="10">
        <v>5.24</v>
      </c>
      <c r="I107" s="10">
        <v>3.1</v>
      </c>
      <c r="J107" s="10">
        <v>3.53</v>
      </c>
      <c r="K107" s="10">
        <v>2.93</v>
      </c>
      <c r="L107" s="11">
        <v>0.93</v>
      </c>
      <c r="M107" s="11">
        <v>1</v>
      </c>
      <c r="N107" s="10">
        <v>2.2200000000000002</v>
      </c>
      <c r="O107" s="11">
        <v>35.549999999999997</v>
      </c>
      <c r="T107" s="16" t="s">
        <v>30</v>
      </c>
      <c r="U107" s="16">
        <f>Z129</f>
        <v>68.833999999999989</v>
      </c>
      <c r="V107">
        <v>330</v>
      </c>
      <c r="W107">
        <f t="shared" si="0"/>
        <v>68.833999999999989</v>
      </c>
      <c r="X107">
        <f t="shared" si="1"/>
        <v>2.6556327160493826E-8</v>
      </c>
      <c r="Y107">
        <f t="shared" si="2"/>
        <v>330</v>
      </c>
      <c r="Z107">
        <f t="shared" si="3"/>
        <v>2.2944666666666665E-3</v>
      </c>
    </row>
    <row r="108" spans="1:26" ht="15.75" thickBot="1" x14ac:dyDescent="0.3">
      <c r="A108" s="8">
        <v>108</v>
      </c>
      <c r="B108" s="9">
        <v>2002</v>
      </c>
      <c r="C108" s="10">
        <v>2.21</v>
      </c>
      <c r="D108" s="11">
        <v>0.75</v>
      </c>
      <c r="E108" s="10">
        <v>4.21</v>
      </c>
      <c r="F108" s="10">
        <v>3.83</v>
      </c>
      <c r="G108" s="10">
        <v>4.26</v>
      </c>
      <c r="H108" s="10">
        <v>4.9400000000000004</v>
      </c>
      <c r="I108" s="10">
        <v>1.66</v>
      </c>
      <c r="J108" s="10">
        <v>3.73</v>
      </c>
      <c r="K108" s="10">
        <v>3.95</v>
      </c>
      <c r="L108" s="10">
        <v>6.74</v>
      </c>
      <c r="M108" s="10">
        <v>5.0999999999999996</v>
      </c>
      <c r="N108" s="10">
        <v>4.53</v>
      </c>
      <c r="O108" s="10">
        <v>45.91</v>
      </c>
      <c r="T108" s="16" t="s">
        <v>31</v>
      </c>
      <c r="U108" s="16">
        <f>AA129</f>
        <v>212.59799999999996</v>
      </c>
      <c r="V108">
        <v>360</v>
      </c>
      <c r="W108">
        <f t="shared" si="0"/>
        <v>212.59799999999996</v>
      </c>
      <c r="X108">
        <f t="shared" si="1"/>
        <v>8.2020833333333319E-8</v>
      </c>
      <c r="Y108">
        <f t="shared" si="2"/>
        <v>360</v>
      </c>
      <c r="Z108">
        <f t="shared" si="3"/>
        <v>7.0865999999999985E-3</v>
      </c>
    </row>
    <row r="109" spans="1:26" ht="15.75" thickBot="1" x14ac:dyDescent="0.3">
      <c r="A109" s="8">
        <v>109</v>
      </c>
      <c r="B109" s="9">
        <v>2003</v>
      </c>
      <c r="C109" s="10">
        <v>2.54</v>
      </c>
      <c r="D109" s="10">
        <v>4.6900000000000004</v>
      </c>
      <c r="E109" s="10">
        <v>4.07</v>
      </c>
      <c r="F109" s="10">
        <v>2.86</v>
      </c>
      <c r="G109" s="10">
        <v>3.77</v>
      </c>
      <c r="H109" s="13">
        <v>8.43</v>
      </c>
      <c r="I109" s="10">
        <v>3.87</v>
      </c>
      <c r="J109" s="10">
        <v>4.92</v>
      </c>
      <c r="K109" s="10">
        <v>6.26</v>
      </c>
      <c r="L109" s="10">
        <v>4.99</v>
      </c>
      <c r="M109" s="10">
        <v>4.32</v>
      </c>
      <c r="N109" s="10">
        <v>5.76</v>
      </c>
      <c r="O109" s="10">
        <v>56.48</v>
      </c>
    </row>
    <row r="110" spans="1:26" ht="15.75" thickBot="1" x14ac:dyDescent="0.3">
      <c r="A110" s="8">
        <v>110</v>
      </c>
      <c r="B110" s="9">
        <v>2004</v>
      </c>
      <c r="C110" s="10">
        <v>1.98</v>
      </c>
      <c r="D110" s="10">
        <v>2.52</v>
      </c>
      <c r="E110" s="10">
        <v>3.3</v>
      </c>
      <c r="F110" s="10">
        <v>5.32</v>
      </c>
      <c r="G110" s="10">
        <v>3.75</v>
      </c>
      <c r="H110" s="10">
        <v>3.05</v>
      </c>
      <c r="I110" s="10">
        <v>7.52</v>
      </c>
      <c r="J110" s="10">
        <v>4.82</v>
      </c>
      <c r="K110" s="10">
        <v>6.06</v>
      </c>
      <c r="L110" s="10">
        <v>2.2799999999999998</v>
      </c>
      <c r="M110" s="10">
        <v>4.62</v>
      </c>
      <c r="N110" s="10">
        <v>3.48</v>
      </c>
      <c r="O110" s="10">
        <v>48.7</v>
      </c>
    </row>
    <row r="111" spans="1:26" ht="15.75" thickBot="1" x14ac:dyDescent="0.3">
      <c r="A111" s="8">
        <v>111</v>
      </c>
      <c r="B111" s="9">
        <v>2005</v>
      </c>
      <c r="C111" s="10">
        <v>4.3499999999999996</v>
      </c>
      <c r="D111" s="10">
        <v>2.42</v>
      </c>
      <c r="E111" s="10">
        <v>4.01</v>
      </c>
      <c r="F111" s="10">
        <v>4.4800000000000004</v>
      </c>
      <c r="G111" s="10">
        <v>2.56</v>
      </c>
      <c r="H111" s="10">
        <v>3.53</v>
      </c>
      <c r="I111" s="10">
        <v>4.6399999999999997</v>
      </c>
      <c r="J111" s="10">
        <v>2.12</v>
      </c>
      <c r="K111" s="10">
        <v>1.19</v>
      </c>
      <c r="L111" s="12">
        <v>11.99</v>
      </c>
      <c r="M111" s="10">
        <v>3.91</v>
      </c>
      <c r="N111" s="10">
        <v>3.61</v>
      </c>
      <c r="O111" s="10">
        <v>48.81</v>
      </c>
    </row>
    <row r="112" spans="1:26" ht="15.75" thickBot="1" x14ac:dyDescent="0.3">
      <c r="A112" s="8">
        <v>112</v>
      </c>
      <c r="B112" s="9">
        <v>2006</v>
      </c>
      <c r="C112" s="10">
        <v>5.17</v>
      </c>
      <c r="D112" s="10">
        <v>1.76</v>
      </c>
      <c r="E112" s="14">
        <v>0.82</v>
      </c>
      <c r="F112" s="10">
        <v>3.64</v>
      </c>
      <c r="G112" s="10">
        <v>3.03</v>
      </c>
      <c r="H112" s="13">
        <v>7.88</v>
      </c>
      <c r="I112" s="10">
        <v>5.18</v>
      </c>
      <c r="J112" s="10">
        <v>3.76</v>
      </c>
      <c r="K112" s="10">
        <v>5.85</v>
      </c>
      <c r="L112" s="10">
        <v>6.28</v>
      </c>
      <c r="M112" s="10">
        <v>5.88</v>
      </c>
      <c r="N112" s="10">
        <v>2.16</v>
      </c>
      <c r="O112" s="10">
        <v>51.41</v>
      </c>
    </row>
    <row r="113" spans="1:27" ht="15.75" thickBot="1" x14ac:dyDescent="0.3">
      <c r="A113" s="8">
        <v>113</v>
      </c>
      <c r="B113" s="9">
        <v>2007</v>
      </c>
      <c r="C113" s="10">
        <v>3.6</v>
      </c>
      <c r="D113" s="10">
        <v>1.97</v>
      </c>
      <c r="E113" s="10">
        <v>4.1100000000000003</v>
      </c>
      <c r="F113" s="13">
        <v>8.4499999999999993</v>
      </c>
      <c r="G113" s="10">
        <v>1.58</v>
      </c>
      <c r="H113" s="10">
        <v>4.05</v>
      </c>
      <c r="I113" s="10">
        <v>4.47</v>
      </c>
      <c r="J113" s="10">
        <v>4.49</v>
      </c>
      <c r="K113" s="11">
        <v>0.99</v>
      </c>
      <c r="L113" s="10">
        <v>5.5</v>
      </c>
      <c r="M113" s="10">
        <v>2.34</v>
      </c>
      <c r="N113" s="10">
        <v>5.38</v>
      </c>
      <c r="O113" s="10">
        <v>46.93</v>
      </c>
    </row>
    <row r="114" spans="1:27" ht="15.75" thickBot="1" x14ac:dyDescent="0.3">
      <c r="A114" s="8">
        <v>114</v>
      </c>
      <c r="B114" s="9">
        <v>2008</v>
      </c>
      <c r="C114" s="10">
        <v>2.06</v>
      </c>
      <c r="D114" s="10">
        <v>5.24</v>
      </c>
      <c r="E114" s="10">
        <v>4.09</v>
      </c>
      <c r="F114" s="10">
        <v>2.67</v>
      </c>
      <c r="G114" s="10">
        <v>4.57</v>
      </c>
      <c r="H114" s="10">
        <v>3.09</v>
      </c>
      <c r="I114" s="10">
        <v>3.92</v>
      </c>
      <c r="J114" s="10">
        <v>2.34</v>
      </c>
      <c r="K114" s="10">
        <v>6.16</v>
      </c>
      <c r="L114" s="10">
        <v>2.84</v>
      </c>
      <c r="M114" s="10">
        <v>3.8</v>
      </c>
      <c r="N114" s="10">
        <v>6.44</v>
      </c>
      <c r="O114" s="10">
        <v>47.22</v>
      </c>
    </row>
    <row r="115" spans="1:27" ht="15.75" thickBot="1" x14ac:dyDescent="0.3">
      <c r="A115" s="8">
        <v>115</v>
      </c>
      <c r="B115" s="9">
        <v>2009</v>
      </c>
      <c r="C115" s="10">
        <v>2.93</v>
      </c>
      <c r="D115" s="14">
        <v>0.66</v>
      </c>
      <c r="E115" s="10">
        <v>2.0099999999999998</v>
      </c>
      <c r="F115" s="10">
        <v>4.4000000000000004</v>
      </c>
      <c r="G115" s="10">
        <v>4.43</v>
      </c>
      <c r="H115" s="10">
        <v>6.79</v>
      </c>
      <c r="I115" s="10">
        <v>5</v>
      </c>
      <c r="J115" s="10">
        <v>7.39</v>
      </c>
      <c r="K115" s="10">
        <v>3.99</v>
      </c>
      <c r="L115" s="10">
        <v>5.67</v>
      </c>
      <c r="M115" s="10">
        <v>2.19</v>
      </c>
      <c r="N115" s="13">
        <v>7.71</v>
      </c>
      <c r="O115" s="10">
        <v>53.17</v>
      </c>
    </row>
    <row r="116" spans="1:27" ht="15.75" thickBot="1" x14ac:dyDescent="0.3">
      <c r="A116" s="8">
        <v>116</v>
      </c>
      <c r="B116" s="9">
        <v>2010</v>
      </c>
      <c r="C116" s="10">
        <v>2.64</v>
      </c>
      <c r="D116" s="10">
        <v>4.62</v>
      </c>
      <c r="E116" s="12">
        <v>8.66</v>
      </c>
      <c r="F116" s="10">
        <v>2.5099999999999998</v>
      </c>
      <c r="G116" s="10">
        <v>3.35</v>
      </c>
      <c r="H116" s="10">
        <v>2.2400000000000002</v>
      </c>
      <c r="I116" s="10">
        <v>4.07</v>
      </c>
      <c r="J116" s="10">
        <v>2.5099999999999998</v>
      </c>
      <c r="K116" s="10">
        <v>3.18</v>
      </c>
      <c r="L116" s="10">
        <v>5.38</v>
      </c>
      <c r="M116" s="10">
        <v>2.17</v>
      </c>
      <c r="N116" s="10">
        <v>3.27</v>
      </c>
      <c r="O116" s="10">
        <v>44.6</v>
      </c>
    </row>
    <row r="117" spans="1:27" ht="15.75" thickBot="1" x14ac:dyDescent="0.3">
      <c r="A117" s="8">
        <v>117</v>
      </c>
      <c r="B117" s="9">
        <v>2011</v>
      </c>
      <c r="C117" s="10">
        <v>3.33</v>
      </c>
      <c r="D117" s="10">
        <v>3.07</v>
      </c>
      <c r="E117" s="10">
        <v>5.55</v>
      </c>
      <c r="F117" s="10">
        <v>5.67</v>
      </c>
      <c r="G117" s="10">
        <v>3.77</v>
      </c>
      <c r="H117" s="10">
        <v>3.43</v>
      </c>
      <c r="I117" s="10">
        <v>4.1100000000000003</v>
      </c>
      <c r="J117" s="12">
        <v>15.67</v>
      </c>
      <c r="K117" s="10">
        <v>7.12</v>
      </c>
      <c r="L117" s="10">
        <v>4.1900000000000004</v>
      </c>
      <c r="M117" s="10">
        <v>3.83</v>
      </c>
      <c r="N117" s="10">
        <v>4.21</v>
      </c>
      <c r="O117" s="13">
        <v>63.95</v>
      </c>
    </row>
    <row r="118" spans="1:27" ht="15.75" thickBot="1" x14ac:dyDescent="0.3">
      <c r="A118" s="8">
        <v>118</v>
      </c>
      <c r="B118" s="9">
        <v>2012</v>
      </c>
      <c r="C118" s="10">
        <v>2.78</v>
      </c>
      <c r="D118" s="10">
        <v>1.33</v>
      </c>
      <c r="E118" s="10">
        <v>1.65</v>
      </c>
      <c r="F118" s="10">
        <v>2.87</v>
      </c>
      <c r="G118" s="10">
        <v>4.2699999999999996</v>
      </c>
      <c r="H118" s="10">
        <v>4.3</v>
      </c>
      <c r="I118" s="10">
        <v>3.43</v>
      </c>
      <c r="J118" s="10">
        <v>4.62</v>
      </c>
      <c r="K118" s="10">
        <v>4.45</v>
      </c>
      <c r="L118" s="10">
        <v>5.43</v>
      </c>
      <c r="M118" s="10">
        <v>1.3</v>
      </c>
      <c r="N118" s="10">
        <v>5.56</v>
      </c>
      <c r="O118" s="10">
        <v>41.99</v>
      </c>
    </row>
    <row r="119" spans="1:27" ht="15.75" thickBot="1" x14ac:dyDescent="0.3">
      <c r="A119" s="8">
        <v>119</v>
      </c>
      <c r="B119" s="9">
        <v>2013</v>
      </c>
      <c r="C119" s="10">
        <v>3</v>
      </c>
      <c r="D119" s="10">
        <v>2.89</v>
      </c>
      <c r="E119" s="10">
        <v>2.89</v>
      </c>
      <c r="F119" s="10">
        <v>2.6</v>
      </c>
      <c r="G119" s="10">
        <v>3.82</v>
      </c>
      <c r="H119" s="12">
        <v>9.49</v>
      </c>
      <c r="I119" s="10">
        <v>5.27</v>
      </c>
      <c r="J119" s="10">
        <v>4.67</v>
      </c>
      <c r="K119" s="10">
        <v>2.11</v>
      </c>
      <c r="L119" s="10">
        <v>2.0099999999999998</v>
      </c>
      <c r="M119" s="10">
        <v>2.89</v>
      </c>
      <c r="N119" s="10">
        <v>4.74</v>
      </c>
      <c r="O119" s="10">
        <v>46.38</v>
      </c>
    </row>
    <row r="120" spans="1:27" ht="15.75" thickBot="1" x14ac:dyDescent="0.3">
      <c r="A120" s="8">
        <v>120</v>
      </c>
      <c r="B120" s="9">
        <v>2014</v>
      </c>
      <c r="C120" s="10">
        <v>3.12</v>
      </c>
      <c r="D120" s="10">
        <v>4.96</v>
      </c>
      <c r="E120" s="10">
        <v>3.97</v>
      </c>
      <c r="F120" s="10">
        <v>4.42</v>
      </c>
      <c r="G120" s="10">
        <v>4.72</v>
      </c>
      <c r="H120" s="10">
        <v>3.32</v>
      </c>
      <c r="I120" s="10">
        <v>5.23</v>
      </c>
      <c r="J120" s="10">
        <v>4.08</v>
      </c>
      <c r="K120" s="10">
        <v>2.5</v>
      </c>
      <c r="L120" s="10">
        <v>3.64</v>
      </c>
      <c r="M120" s="10">
        <v>4.34</v>
      </c>
      <c r="N120" s="10">
        <v>4.6500000000000004</v>
      </c>
      <c r="O120" s="10">
        <v>48.95</v>
      </c>
    </row>
    <row r="121" spans="1:27" ht="15.75" thickBot="1" x14ac:dyDescent="0.3">
      <c r="A121" s="8">
        <v>121</v>
      </c>
      <c r="B121" s="9">
        <v>2015</v>
      </c>
      <c r="C121" s="10">
        <v>4.43</v>
      </c>
      <c r="D121" s="10">
        <v>2.1800000000000002</v>
      </c>
      <c r="E121" s="10">
        <v>4.55</v>
      </c>
      <c r="F121" s="10">
        <v>2.67</v>
      </c>
      <c r="G121" s="11">
        <v>1.21</v>
      </c>
      <c r="H121" s="13">
        <v>8.1199999999999992</v>
      </c>
      <c r="I121" s="10">
        <v>3.68</v>
      </c>
      <c r="J121" s="10">
        <v>2.2599999999999998</v>
      </c>
      <c r="K121" s="10">
        <v>3.6</v>
      </c>
      <c r="L121" s="10">
        <v>4.0199999999999996</v>
      </c>
      <c r="M121" s="10">
        <v>2.2999999999999998</v>
      </c>
      <c r="N121" s="10">
        <v>4.84</v>
      </c>
      <c r="O121" s="10">
        <v>43.86</v>
      </c>
    </row>
    <row r="122" spans="1:27" ht="15.75" thickBot="1" x14ac:dyDescent="0.3">
      <c r="A122" s="8">
        <v>122</v>
      </c>
      <c r="B122" s="9">
        <v>2016</v>
      </c>
      <c r="C122" s="10">
        <v>3.19</v>
      </c>
      <c r="D122" s="10">
        <v>4.08</v>
      </c>
      <c r="E122" s="10">
        <v>1.87</v>
      </c>
      <c r="F122" s="10">
        <v>2.2599999999999998</v>
      </c>
      <c r="G122" s="10">
        <v>4.79</v>
      </c>
      <c r="H122" s="10">
        <v>2.4</v>
      </c>
      <c r="I122" s="10">
        <v>6.97</v>
      </c>
      <c r="J122" s="10">
        <v>2.08</v>
      </c>
      <c r="K122" s="10">
        <v>3.45</v>
      </c>
      <c r="L122" s="10">
        <v>2.8</v>
      </c>
      <c r="M122" s="10">
        <v>2.4300000000000002</v>
      </c>
      <c r="N122" s="10">
        <v>3.27</v>
      </c>
      <c r="O122" s="10">
        <v>39.590000000000003</v>
      </c>
    </row>
    <row r="123" spans="1:27" ht="15.75" thickBot="1" x14ac:dyDescent="0.3">
      <c r="A123" s="8">
        <v>123</v>
      </c>
      <c r="B123" s="9">
        <v>2017</v>
      </c>
      <c r="C123" s="10">
        <v>3.71</v>
      </c>
      <c r="D123" s="10">
        <v>1.64</v>
      </c>
      <c r="E123" s="10">
        <v>4.0599999999999996</v>
      </c>
      <c r="F123" s="10">
        <v>3.82</v>
      </c>
      <c r="G123" s="10">
        <v>6.51</v>
      </c>
      <c r="H123" s="10">
        <v>3.32</v>
      </c>
      <c r="I123" s="10">
        <v>6.29</v>
      </c>
      <c r="J123" s="10">
        <v>5.17</v>
      </c>
      <c r="K123" s="10">
        <v>2.27</v>
      </c>
      <c r="L123" s="10">
        <v>4.97</v>
      </c>
      <c r="M123" s="10">
        <v>1.7</v>
      </c>
      <c r="N123" s="10">
        <v>1.46</v>
      </c>
      <c r="O123" s="10">
        <v>44.92</v>
      </c>
    </row>
    <row r="124" spans="1:27" ht="15.75" thickBot="1" x14ac:dyDescent="0.3">
      <c r="A124" s="8">
        <v>124</v>
      </c>
      <c r="B124" s="9">
        <v>2018</v>
      </c>
      <c r="C124" s="10">
        <v>2.72</v>
      </c>
      <c r="D124" s="13">
        <v>6.08</v>
      </c>
      <c r="E124" s="10">
        <v>4.6399999999999997</v>
      </c>
      <c r="F124" s="10">
        <v>4.17</v>
      </c>
      <c r="G124" s="10">
        <v>5.8</v>
      </c>
      <c r="H124" s="10">
        <v>3.3</v>
      </c>
      <c r="I124" s="10">
        <v>5.91</v>
      </c>
      <c r="J124" s="10">
        <v>5.56</v>
      </c>
      <c r="K124" s="10">
        <v>7.57</v>
      </c>
      <c r="L124" s="10">
        <v>4.46</v>
      </c>
      <c r="M124" s="13">
        <v>8.65</v>
      </c>
      <c r="N124" s="10">
        <v>5.9</v>
      </c>
      <c r="O124" s="12">
        <v>64.760000000000005</v>
      </c>
    </row>
    <row r="125" spans="1:27" ht="15.75" thickBot="1" x14ac:dyDescent="0.3">
      <c r="A125" s="8">
        <v>125</v>
      </c>
      <c r="B125" s="9">
        <v>2019</v>
      </c>
      <c r="C125" s="10">
        <v>4.49</v>
      </c>
      <c r="D125" s="10">
        <v>3.26</v>
      </c>
      <c r="E125" s="10">
        <v>3.84</v>
      </c>
      <c r="F125" s="10">
        <v>3.97</v>
      </c>
      <c r="G125" s="10">
        <v>6.75</v>
      </c>
      <c r="H125" s="10">
        <v>5.15</v>
      </c>
      <c r="I125" s="10">
        <v>6.14</v>
      </c>
      <c r="J125" s="10">
        <v>3.73</v>
      </c>
      <c r="K125" s="10">
        <v>1.25</v>
      </c>
      <c r="L125" s="10">
        <v>5.71</v>
      </c>
      <c r="M125" s="10">
        <v>1.94</v>
      </c>
      <c r="N125" s="10">
        <v>5.32</v>
      </c>
      <c r="O125" s="10">
        <v>51.55</v>
      </c>
    </row>
    <row r="126" spans="1:27" ht="15.75" thickBot="1" x14ac:dyDescent="0.3">
      <c r="A126" s="8">
        <v>126</v>
      </c>
      <c r="B126" s="9">
        <v>2020</v>
      </c>
      <c r="C126" s="10">
        <v>2.29</v>
      </c>
      <c r="D126" s="10">
        <v>2.79</v>
      </c>
      <c r="E126" s="10">
        <v>3.61</v>
      </c>
      <c r="F126" s="10">
        <v>3.98</v>
      </c>
      <c r="G126" s="10">
        <v>2.4700000000000002</v>
      </c>
      <c r="H126" s="10">
        <v>3.05</v>
      </c>
      <c r="I126" s="10">
        <v>6.69</v>
      </c>
      <c r="J126" s="10">
        <v>6.09</v>
      </c>
      <c r="K126" s="10">
        <v>4.41</v>
      </c>
      <c r="L126" s="10">
        <v>5.03</v>
      </c>
      <c r="M126" s="10">
        <v>4.09</v>
      </c>
      <c r="N126" s="10">
        <v>5.35</v>
      </c>
      <c r="O126" s="10">
        <v>49.85</v>
      </c>
    </row>
    <row r="127" spans="1:27" ht="15.75" thickBot="1" x14ac:dyDescent="0.3">
      <c r="A127" s="8">
        <v>127</v>
      </c>
      <c r="B127" s="9">
        <v>2021</v>
      </c>
      <c r="C127" s="10">
        <v>1.86</v>
      </c>
      <c r="D127" s="10">
        <v>4.7300000000000004</v>
      </c>
      <c r="E127" s="10">
        <v>3.84</v>
      </c>
      <c r="F127" s="10">
        <v>2.35</v>
      </c>
      <c r="G127" s="10">
        <v>3.84</v>
      </c>
      <c r="H127" s="10">
        <v>3.37</v>
      </c>
      <c r="I127" s="10">
        <v>7.62</v>
      </c>
      <c r="J127" s="10">
        <v>6.59</v>
      </c>
      <c r="K127" s="10">
        <v>6.34</v>
      </c>
      <c r="L127" s="10">
        <v>5.0599999999999996</v>
      </c>
      <c r="M127" s="10">
        <v>1.01</v>
      </c>
      <c r="N127" s="10">
        <v>1.26</v>
      </c>
      <c r="O127" s="10">
        <v>47.87</v>
      </c>
    </row>
    <row r="128" spans="1:27" ht="15.75" thickBot="1" x14ac:dyDescent="0.3">
      <c r="A128" s="8">
        <v>128</v>
      </c>
      <c r="B128" s="9">
        <v>2022</v>
      </c>
      <c r="C128" s="10">
        <v>3.37</v>
      </c>
      <c r="D128" s="10">
        <v>2.71</v>
      </c>
      <c r="E128" s="10">
        <v>2.64</v>
      </c>
      <c r="F128" s="10">
        <v>5.04</v>
      </c>
      <c r="G128" s="10">
        <v>5.28</v>
      </c>
      <c r="H128" s="10">
        <v>3.39</v>
      </c>
      <c r="I128" s="10">
        <v>2.0499999999999998</v>
      </c>
      <c r="J128" s="10">
        <v>2.34</v>
      </c>
      <c r="K128" s="10">
        <v>3.11</v>
      </c>
      <c r="L128" s="10">
        <v>6.46</v>
      </c>
      <c r="M128" s="10">
        <v>2.88</v>
      </c>
      <c r="N128" s="10">
        <v>4.78</v>
      </c>
      <c r="O128" s="15">
        <v>44.05</v>
      </c>
      <c r="P128" s="16" t="s">
        <v>20</v>
      </c>
      <c r="Q128" s="16" t="s">
        <v>21</v>
      </c>
      <c r="R128" s="16" t="s">
        <v>22</v>
      </c>
      <c r="S128" s="16" t="s">
        <v>23</v>
      </c>
      <c r="T128" s="16" t="s">
        <v>24</v>
      </c>
      <c r="U128" s="16" t="s">
        <v>25</v>
      </c>
      <c r="V128" s="16" t="s">
        <v>26</v>
      </c>
      <c r="W128" s="16" t="s">
        <v>27</v>
      </c>
      <c r="X128" s="16" t="s">
        <v>28</v>
      </c>
      <c r="Y128" s="16" t="s">
        <v>29</v>
      </c>
      <c r="Z128" s="16" t="s">
        <v>30</v>
      </c>
      <c r="AA128" s="16" t="s">
        <v>31</v>
      </c>
    </row>
    <row r="129" spans="1:27" ht="15.75" thickBot="1" x14ac:dyDescent="0.3">
      <c r="A129" s="8">
        <v>129</v>
      </c>
      <c r="B129" s="9">
        <v>2023</v>
      </c>
      <c r="C129" s="10">
        <v>3.67</v>
      </c>
      <c r="D129" s="10">
        <v>1.52</v>
      </c>
      <c r="E129" s="10">
        <v>2.5499999999999998</v>
      </c>
      <c r="F129" s="10">
        <v>5.59</v>
      </c>
      <c r="G129" s="10">
        <v>1.97</v>
      </c>
      <c r="H129" s="10">
        <v>3.92</v>
      </c>
      <c r="I129" s="10">
        <v>6.37</v>
      </c>
      <c r="J129" s="10">
        <v>4.07</v>
      </c>
      <c r="K129" s="10">
        <v>7.71</v>
      </c>
      <c r="L129" s="10">
        <v>2</v>
      </c>
      <c r="M129" s="10">
        <v>2.71</v>
      </c>
      <c r="N129" s="12">
        <v>8.3699999999999992</v>
      </c>
      <c r="O129" s="15">
        <v>50.45</v>
      </c>
      <c r="P129" s="16">
        <f>C129*25.4</f>
        <v>93.217999999999989</v>
      </c>
      <c r="Q129" s="16">
        <f t="shared" ref="Q129:AA129" si="4">D129*25.4</f>
        <v>38.607999999999997</v>
      </c>
      <c r="R129" s="16">
        <f t="shared" si="4"/>
        <v>64.77</v>
      </c>
      <c r="S129" s="16">
        <f t="shared" si="4"/>
        <v>141.98599999999999</v>
      </c>
      <c r="T129" s="16">
        <f t="shared" si="4"/>
        <v>50.037999999999997</v>
      </c>
      <c r="U129" s="16">
        <f t="shared" si="4"/>
        <v>99.567999999999998</v>
      </c>
      <c r="V129" s="16">
        <f t="shared" si="4"/>
        <v>161.798</v>
      </c>
      <c r="W129" s="16">
        <f t="shared" si="4"/>
        <v>103.378</v>
      </c>
      <c r="X129" s="16">
        <f t="shared" si="4"/>
        <v>195.83399999999997</v>
      </c>
      <c r="Y129" s="16">
        <f t="shared" si="4"/>
        <v>50.8</v>
      </c>
      <c r="Z129" s="16">
        <f t="shared" si="4"/>
        <v>68.833999999999989</v>
      </c>
      <c r="AA129" s="16">
        <f t="shared" si="4"/>
        <v>212.59799999999996</v>
      </c>
    </row>
    <row r="130" spans="1:27" ht="15.75" thickBot="1" x14ac:dyDescent="0.3">
      <c r="A130" s="8">
        <v>130</v>
      </c>
      <c r="B130" s="9">
        <v>2024</v>
      </c>
      <c r="C130" s="10">
        <v>6.21</v>
      </c>
      <c r="D130" s="10">
        <v>1.79</v>
      </c>
      <c r="E130" s="13">
        <v>7.76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2772-929E-4903-9767-4E8E2B669FA5}">
  <dimension ref="A1:AC72"/>
  <sheetViews>
    <sheetView topLeftCell="X1" zoomScale="85" zoomScaleNormal="85" workbookViewId="0">
      <selection activeCell="AP63" sqref="AP63"/>
    </sheetView>
  </sheetViews>
  <sheetFormatPr defaultRowHeight="15" x14ac:dyDescent="0.25"/>
  <cols>
    <col min="8" max="8" width="15.5703125" bestFit="1" customWidth="1"/>
    <col min="10" max="10" width="17.42578125" bestFit="1" customWidth="1"/>
    <col min="11" max="11" width="17.42578125" customWidth="1"/>
    <col min="26" max="26" width="12.5703125" bestFit="1" customWidth="1"/>
    <col min="27" max="27" width="20" bestFit="1" customWidth="1"/>
    <col min="28" max="28" width="12.5703125" bestFit="1" customWidth="1"/>
    <col min="29" max="29" width="20.7109375" bestFit="1" customWidth="1"/>
  </cols>
  <sheetData>
    <row r="1" spans="1:29" ht="15.75" thickBot="1" x14ac:dyDescent="0.3">
      <c r="H1" t="s">
        <v>47</v>
      </c>
      <c r="I1" s="33" t="s">
        <v>48</v>
      </c>
      <c r="J1" s="33" t="s">
        <v>49</v>
      </c>
      <c r="K1" s="34"/>
      <c r="M1" t="s">
        <v>50</v>
      </c>
      <c r="N1">
        <f>35.52-23.47-0</f>
        <v>12.050000000000004</v>
      </c>
      <c r="O1" s="18">
        <v>45170</v>
      </c>
      <c r="P1" s="19" t="s">
        <v>51</v>
      </c>
      <c r="Q1" s="19" t="s">
        <v>51</v>
      </c>
      <c r="R1" s="19" t="s">
        <v>51</v>
      </c>
      <c r="S1" s="19" t="s">
        <v>51</v>
      </c>
      <c r="T1" s="19" t="s">
        <v>51</v>
      </c>
      <c r="U1" s="19" t="s">
        <v>51</v>
      </c>
      <c r="V1" s="19">
        <v>0</v>
      </c>
      <c r="W1">
        <v>1</v>
      </c>
      <c r="X1">
        <f>V1*25.4/1000</f>
        <v>0</v>
      </c>
      <c r="Z1" s="36" t="s">
        <v>48</v>
      </c>
      <c r="AA1" s="36" t="s">
        <v>49</v>
      </c>
      <c r="AB1" s="36" t="s">
        <v>48</v>
      </c>
      <c r="AC1" s="36" t="s">
        <v>56</v>
      </c>
    </row>
    <row r="2" spans="1:29" ht="15.75" thickBot="1" x14ac:dyDescent="0.3">
      <c r="A2" s="18">
        <v>45108</v>
      </c>
      <c r="B2" s="19">
        <v>82</v>
      </c>
      <c r="C2" s="19">
        <v>59</v>
      </c>
      <c r="D2" s="19">
        <v>70.5</v>
      </c>
      <c r="E2" s="19">
        <v>-0.5</v>
      </c>
      <c r="F2" s="19">
        <v>0</v>
      </c>
      <c r="G2" s="19">
        <v>6</v>
      </c>
      <c r="H2" s="28">
        <v>0.01</v>
      </c>
      <c r="I2" s="31">
        <f>A2</f>
        <v>45108</v>
      </c>
      <c r="J2" s="30">
        <f>25.4*H2</f>
        <v>0.254</v>
      </c>
      <c r="K2" s="35">
        <v>1</v>
      </c>
      <c r="L2">
        <f>J2/1000</f>
        <v>2.5399999999999999E-4</v>
      </c>
      <c r="O2" s="18">
        <v>45171</v>
      </c>
      <c r="P2" s="19" t="s">
        <v>51</v>
      </c>
      <c r="Q2" s="19" t="s">
        <v>51</v>
      </c>
      <c r="R2" s="19" t="s">
        <v>51</v>
      </c>
      <c r="S2" s="19" t="s">
        <v>51</v>
      </c>
      <c r="T2" s="19" t="s">
        <v>51</v>
      </c>
      <c r="U2" s="19" t="s">
        <v>51</v>
      </c>
      <c r="V2" s="19">
        <v>0</v>
      </c>
      <c r="W2">
        <v>2</v>
      </c>
      <c r="X2">
        <f t="shared" ref="X2:X30" si="0">V2*25.4/1000</f>
        <v>0</v>
      </c>
      <c r="Z2" s="38">
        <v>1</v>
      </c>
      <c r="AA2" s="38">
        <v>0.254</v>
      </c>
      <c r="AB2" s="37">
        <f>O1</f>
        <v>45170</v>
      </c>
      <c r="AC2" s="38">
        <f>X1*1000</f>
        <v>0</v>
      </c>
    </row>
    <row r="3" spans="1:29" ht="15.75" thickBot="1" x14ac:dyDescent="0.3">
      <c r="A3" s="18">
        <v>45109</v>
      </c>
      <c r="B3" s="19">
        <v>86</v>
      </c>
      <c r="C3" s="19">
        <v>67</v>
      </c>
      <c r="D3" s="19">
        <v>76.5</v>
      </c>
      <c r="E3" s="19">
        <v>5.3</v>
      </c>
      <c r="F3" s="19">
        <v>0</v>
      </c>
      <c r="G3" s="19">
        <v>12</v>
      </c>
      <c r="H3" s="28">
        <v>0.37</v>
      </c>
      <c r="I3" s="31">
        <f t="shared" ref="I3:I35" si="1">A3</f>
        <v>45109</v>
      </c>
      <c r="J3" s="30">
        <f t="shared" ref="J3:J31" si="2">25.4*H3</f>
        <v>9.3979999999999997</v>
      </c>
      <c r="K3" s="35">
        <v>2</v>
      </c>
      <c r="L3">
        <f t="shared" ref="L3:L32" si="3">J3/1000</f>
        <v>9.3980000000000001E-3</v>
      </c>
      <c r="O3" s="18">
        <v>45172</v>
      </c>
      <c r="P3" s="19" t="s">
        <v>51</v>
      </c>
      <c r="Q3" s="19" t="s">
        <v>51</v>
      </c>
      <c r="R3" s="19" t="s">
        <v>51</v>
      </c>
      <c r="S3" s="19" t="s">
        <v>51</v>
      </c>
      <c r="T3" s="19" t="s">
        <v>51</v>
      </c>
      <c r="U3" s="19" t="s">
        <v>51</v>
      </c>
      <c r="V3" s="19">
        <v>0</v>
      </c>
      <c r="W3">
        <v>3</v>
      </c>
      <c r="X3">
        <f t="shared" si="0"/>
        <v>0</v>
      </c>
      <c r="Z3" s="38">
        <v>2</v>
      </c>
      <c r="AA3" s="38">
        <v>9.3979999999999997</v>
      </c>
      <c r="AB3" s="37">
        <f t="shared" ref="AB3:AB31" si="4">O2</f>
        <v>45171</v>
      </c>
      <c r="AC3" s="38">
        <f t="shared" ref="AC3:AC31" si="5">X2*1000</f>
        <v>0</v>
      </c>
    </row>
    <row r="4" spans="1:29" ht="15.75" thickBot="1" x14ac:dyDescent="0.3">
      <c r="A4" s="18">
        <v>45110</v>
      </c>
      <c r="B4" s="19">
        <v>88</v>
      </c>
      <c r="C4" s="19">
        <v>66</v>
      </c>
      <c r="D4" s="19">
        <v>77</v>
      </c>
      <c r="E4" s="19">
        <v>5.7</v>
      </c>
      <c r="F4" s="19">
        <v>0</v>
      </c>
      <c r="G4" s="19">
        <v>12</v>
      </c>
      <c r="H4" s="28">
        <v>0</v>
      </c>
      <c r="I4" s="31">
        <f t="shared" si="1"/>
        <v>45110</v>
      </c>
      <c r="J4" s="30">
        <f t="shared" si="2"/>
        <v>0</v>
      </c>
      <c r="K4" s="35">
        <v>3</v>
      </c>
      <c r="L4">
        <f t="shared" si="3"/>
        <v>0</v>
      </c>
      <c r="O4" s="18">
        <v>45173</v>
      </c>
      <c r="P4" s="19" t="s">
        <v>51</v>
      </c>
      <c r="Q4" s="19" t="s">
        <v>51</v>
      </c>
      <c r="R4" s="19" t="s">
        <v>51</v>
      </c>
      <c r="S4" s="19" t="s">
        <v>51</v>
      </c>
      <c r="T4" s="19" t="s">
        <v>51</v>
      </c>
      <c r="U4" s="19" t="s">
        <v>51</v>
      </c>
      <c r="V4" s="19">
        <v>0</v>
      </c>
      <c r="W4">
        <v>4</v>
      </c>
      <c r="X4">
        <f t="shared" si="0"/>
        <v>0</v>
      </c>
      <c r="Z4" s="38">
        <v>3</v>
      </c>
      <c r="AA4" s="38">
        <v>0</v>
      </c>
      <c r="AB4" s="37">
        <f t="shared" si="4"/>
        <v>45172</v>
      </c>
      <c r="AC4" s="38">
        <f t="shared" si="5"/>
        <v>0</v>
      </c>
    </row>
    <row r="5" spans="1:29" ht="15.75" thickBot="1" x14ac:dyDescent="0.3">
      <c r="A5" s="18">
        <v>45111</v>
      </c>
      <c r="B5" s="19">
        <v>86</v>
      </c>
      <c r="C5" s="19">
        <v>69</v>
      </c>
      <c r="D5" s="19">
        <v>77.5</v>
      </c>
      <c r="E5" s="19">
        <v>6.1</v>
      </c>
      <c r="F5" s="19">
        <v>0</v>
      </c>
      <c r="G5" s="19">
        <v>13</v>
      </c>
      <c r="H5" s="28">
        <v>0.16</v>
      </c>
      <c r="I5" s="31">
        <f t="shared" si="1"/>
        <v>45111</v>
      </c>
      <c r="J5" s="30">
        <f t="shared" si="2"/>
        <v>4.0640000000000001</v>
      </c>
      <c r="K5" s="35">
        <v>4</v>
      </c>
      <c r="L5">
        <f t="shared" si="3"/>
        <v>4.0639999999999999E-3</v>
      </c>
      <c r="O5" s="18">
        <v>45174</v>
      </c>
      <c r="P5" s="19" t="s">
        <v>51</v>
      </c>
      <c r="Q5" s="19" t="s">
        <v>51</v>
      </c>
      <c r="R5" s="19" t="s">
        <v>51</v>
      </c>
      <c r="S5" s="19" t="s">
        <v>51</v>
      </c>
      <c r="T5" s="19" t="s">
        <v>51</v>
      </c>
      <c r="U5" s="19" t="s">
        <v>51</v>
      </c>
      <c r="V5" s="19">
        <v>0</v>
      </c>
      <c r="W5">
        <v>5</v>
      </c>
      <c r="X5">
        <f t="shared" si="0"/>
        <v>0</v>
      </c>
      <c r="Z5" s="38">
        <v>4</v>
      </c>
      <c r="AA5" s="38">
        <v>4.0640000000000001</v>
      </c>
      <c r="AB5" s="37">
        <f t="shared" si="4"/>
        <v>45173</v>
      </c>
      <c r="AC5" s="38">
        <f t="shared" si="5"/>
        <v>0</v>
      </c>
    </row>
    <row r="6" spans="1:29" ht="15.75" thickBot="1" x14ac:dyDescent="0.3">
      <c r="A6" s="18">
        <v>45112</v>
      </c>
      <c r="B6" s="20">
        <v>91</v>
      </c>
      <c r="C6" s="19">
        <v>70</v>
      </c>
      <c r="D6" s="19">
        <v>80.5</v>
      </c>
      <c r="E6" s="19">
        <v>8.9</v>
      </c>
      <c r="F6" s="19">
        <v>0</v>
      </c>
      <c r="G6" s="19">
        <v>16</v>
      </c>
      <c r="H6" s="28">
        <v>0</v>
      </c>
      <c r="I6" s="31">
        <f t="shared" si="1"/>
        <v>45112</v>
      </c>
      <c r="J6" s="30">
        <f t="shared" si="2"/>
        <v>0</v>
      </c>
      <c r="K6" s="35">
        <v>5</v>
      </c>
      <c r="L6">
        <f t="shared" si="3"/>
        <v>0</v>
      </c>
      <c r="O6" s="18">
        <v>45175</v>
      </c>
      <c r="P6" s="19">
        <v>91</v>
      </c>
      <c r="Q6" s="19">
        <v>57</v>
      </c>
      <c r="R6" s="19">
        <v>74</v>
      </c>
      <c r="S6" s="19">
        <v>7.9</v>
      </c>
      <c r="T6" s="19">
        <v>0</v>
      </c>
      <c r="U6" s="19">
        <v>9</v>
      </c>
      <c r="V6" s="19">
        <v>0</v>
      </c>
      <c r="W6">
        <v>6</v>
      </c>
      <c r="X6">
        <f t="shared" si="0"/>
        <v>0</v>
      </c>
      <c r="Z6" s="38">
        <v>5</v>
      </c>
      <c r="AA6" s="38">
        <v>0</v>
      </c>
      <c r="AB6" s="37">
        <f t="shared" si="4"/>
        <v>45174</v>
      </c>
      <c r="AC6" s="38">
        <f t="shared" si="5"/>
        <v>0</v>
      </c>
    </row>
    <row r="7" spans="1:29" ht="15.75" thickBot="1" x14ac:dyDescent="0.3">
      <c r="A7" s="18">
        <v>45113</v>
      </c>
      <c r="B7" s="20">
        <v>91</v>
      </c>
      <c r="C7" s="19">
        <v>67</v>
      </c>
      <c r="D7" s="19">
        <v>79</v>
      </c>
      <c r="E7" s="19">
        <v>7.3</v>
      </c>
      <c r="F7" s="19">
        <v>0</v>
      </c>
      <c r="G7" s="19">
        <v>14</v>
      </c>
      <c r="H7" s="28">
        <v>0</v>
      </c>
      <c r="I7" s="31">
        <f t="shared" si="1"/>
        <v>45113</v>
      </c>
      <c r="J7" s="30">
        <f t="shared" si="2"/>
        <v>0</v>
      </c>
      <c r="K7" s="35">
        <v>6</v>
      </c>
      <c r="L7">
        <f t="shared" si="3"/>
        <v>0</v>
      </c>
      <c r="O7" s="18">
        <v>45176</v>
      </c>
      <c r="P7" s="20">
        <v>92</v>
      </c>
      <c r="Q7" s="19">
        <v>66</v>
      </c>
      <c r="R7" s="19">
        <v>79</v>
      </c>
      <c r="S7" s="19">
        <v>13.2</v>
      </c>
      <c r="T7" s="19">
        <v>0</v>
      </c>
      <c r="U7" s="19">
        <v>14</v>
      </c>
      <c r="V7" s="19">
        <v>0.5</v>
      </c>
      <c r="W7">
        <v>7</v>
      </c>
      <c r="X7">
        <f t="shared" si="0"/>
        <v>1.2699999999999999E-2</v>
      </c>
      <c r="Z7" s="38">
        <v>6</v>
      </c>
      <c r="AA7" s="38">
        <v>0</v>
      </c>
      <c r="AB7" s="37">
        <f t="shared" si="4"/>
        <v>45175</v>
      </c>
      <c r="AC7" s="38">
        <f t="shared" si="5"/>
        <v>0</v>
      </c>
    </row>
    <row r="8" spans="1:29" ht="15.75" thickBot="1" x14ac:dyDescent="0.3">
      <c r="A8" s="18">
        <v>45114</v>
      </c>
      <c r="B8" s="19">
        <v>86</v>
      </c>
      <c r="C8" s="19">
        <v>67</v>
      </c>
      <c r="D8" s="19">
        <v>76.5</v>
      </c>
      <c r="E8" s="19">
        <v>4.7</v>
      </c>
      <c r="F8" s="19">
        <v>0</v>
      </c>
      <c r="G8" s="19">
        <v>12</v>
      </c>
      <c r="H8" s="28">
        <v>0</v>
      </c>
      <c r="I8" s="31">
        <f t="shared" si="1"/>
        <v>45114</v>
      </c>
      <c r="J8" s="30">
        <f t="shared" si="2"/>
        <v>0</v>
      </c>
      <c r="K8" s="35">
        <v>7</v>
      </c>
      <c r="L8">
        <f t="shared" si="3"/>
        <v>0</v>
      </c>
      <c r="O8" s="18">
        <v>45177</v>
      </c>
      <c r="P8" s="19">
        <v>89</v>
      </c>
      <c r="Q8" s="19">
        <v>65</v>
      </c>
      <c r="R8" s="19">
        <v>77</v>
      </c>
      <c r="S8" s="19">
        <v>11.6</v>
      </c>
      <c r="T8" s="19">
        <v>0</v>
      </c>
      <c r="U8" s="19">
        <v>12</v>
      </c>
      <c r="V8" s="19">
        <v>0.08</v>
      </c>
      <c r="W8">
        <v>8</v>
      </c>
      <c r="X8">
        <f t="shared" si="0"/>
        <v>2.032E-3</v>
      </c>
      <c r="Z8" s="38">
        <v>7</v>
      </c>
      <c r="AA8" s="38">
        <v>0</v>
      </c>
      <c r="AB8" s="37">
        <f t="shared" si="4"/>
        <v>45176</v>
      </c>
      <c r="AC8" s="38">
        <f t="shared" si="5"/>
        <v>12.7</v>
      </c>
    </row>
    <row r="9" spans="1:29" ht="15.75" thickBot="1" x14ac:dyDescent="0.3">
      <c r="A9" s="18">
        <v>45115</v>
      </c>
      <c r="B9" s="19">
        <v>87</v>
      </c>
      <c r="C9" s="19">
        <v>68</v>
      </c>
      <c r="D9" s="19">
        <v>77.5</v>
      </c>
      <c r="E9" s="19">
        <v>5.6</v>
      </c>
      <c r="F9" s="19">
        <v>0</v>
      </c>
      <c r="G9" s="19">
        <v>13</v>
      </c>
      <c r="H9" s="28">
        <v>0</v>
      </c>
      <c r="I9" s="31">
        <f t="shared" si="1"/>
        <v>45115</v>
      </c>
      <c r="J9" s="30">
        <f t="shared" si="2"/>
        <v>0</v>
      </c>
      <c r="K9" s="35">
        <v>8</v>
      </c>
      <c r="L9">
        <f t="shared" si="3"/>
        <v>0</v>
      </c>
      <c r="O9" s="18">
        <v>45178</v>
      </c>
      <c r="P9" s="19">
        <v>82</v>
      </c>
      <c r="Q9" s="19">
        <v>66</v>
      </c>
      <c r="R9" s="19">
        <v>74</v>
      </c>
      <c r="S9" s="19">
        <v>8.9</v>
      </c>
      <c r="T9" s="19">
        <v>0</v>
      </c>
      <c r="U9" s="19">
        <v>9</v>
      </c>
      <c r="V9" s="19">
        <v>0.1</v>
      </c>
      <c r="W9">
        <v>9</v>
      </c>
      <c r="X9">
        <f t="shared" si="0"/>
        <v>2.5400000000000002E-3</v>
      </c>
      <c r="Z9" s="38">
        <v>8</v>
      </c>
      <c r="AA9" s="38">
        <v>0</v>
      </c>
      <c r="AB9" s="37">
        <f t="shared" si="4"/>
        <v>45177</v>
      </c>
      <c r="AC9" s="38">
        <f t="shared" si="5"/>
        <v>2.032</v>
      </c>
    </row>
    <row r="10" spans="1:29" ht="15.75" thickBot="1" x14ac:dyDescent="0.3">
      <c r="A10" s="18">
        <v>45116</v>
      </c>
      <c r="B10" s="19">
        <v>80</v>
      </c>
      <c r="C10" s="19">
        <v>68</v>
      </c>
      <c r="D10" s="19">
        <v>74</v>
      </c>
      <c r="E10" s="19">
        <v>2</v>
      </c>
      <c r="F10" s="19">
        <v>0</v>
      </c>
      <c r="G10" s="19">
        <v>9</v>
      </c>
      <c r="H10" s="29">
        <v>2.0299999999999998</v>
      </c>
      <c r="I10" s="31">
        <f t="shared" si="1"/>
        <v>45116</v>
      </c>
      <c r="J10" s="30">
        <f t="shared" si="2"/>
        <v>51.561999999999991</v>
      </c>
      <c r="K10" s="35">
        <v>9</v>
      </c>
      <c r="L10">
        <f t="shared" si="3"/>
        <v>5.156199999999999E-2</v>
      </c>
      <c r="O10" s="18">
        <v>45179</v>
      </c>
      <c r="P10" s="19">
        <v>77</v>
      </c>
      <c r="Q10" s="19">
        <v>66</v>
      </c>
      <c r="R10" s="19">
        <v>71.5</v>
      </c>
      <c r="S10" s="19">
        <v>6.7</v>
      </c>
      <c r="T10" s="19">
        <v>0</v>
      </c>
      <c r="U10" s="19">
        <v>7</v>
      </c>
      <c r="V10" s="19">
        <v>0.21</v>
      </c>
      <c r="W10">
        <v>10</v>
      </c>
      <c r="X10">
        <f t="shared" si="0"/>
        <v>5.3339999999999993E-3</v>
      </c>
      <c r="Z10" s="38">
        <v>9</v>
      </c>
      <c r="AA10" s="38">
        <v>51.561999999999991</v>
      </c>
      <c r="AB10" s="37">
        <f t="shared" si="4"/>
        <v>45178</v>
      </c>
      <c r="AC10" s="38">
        <f t="shared" si="5"/>
        <v>2.54</v>
      </c>
    </row>
    <row r="11" spans="1:29" ht="15.75" thickBot="1" x14ac:dyDescent="0.3">
      <c r="A11" s="18">
        <v>45117</v>
      </c>
      <c r="B11" s="19">
        <v>84</v>
      </c>
      <c r="C11" s="19">
        <v>62</v>
      </c>
      <c r="D11" s="19">
        <v>73</v>
      </c>
      <c r="E11" s="19">
        <v>0.9</v>
      </c>
      <c r="F11" s="19">
        <v>0</v>
      </c>
      <c r="G11" s="19">
        <v>8</v>
      </c>
      <c r="H11" s="28">
        <v>0</v>
      </c>
      <c r="I11" s="31">
        <f t="shared" si="1"/>
        <v>45117</v>
      </c>
      <c r="J11" s="30">
        <f t="shared" si="2"/>
        <v>0</v>
      </c>
      <c r="K11" s="35">
        <v>10</v>
      </c>
      <c r="L11">
        <f t="shared" si="3"/>
        <v>0</v>
      </c>
      <c r="O11" s="18">
        <v>45180</v>
      </c>
      <c r="P11" s="19">
        <v>82</v>
      </c>
      <c r="Q11" s="19">
        <v>68</v>
      </c>
      <c r="R11" s="19">
        <v>75</v>
      </c>
      <c r="S11" s="19">
        <v>10.6</v>
      </c>
      <c r="T11" s="19">
        <v>0</v>
      </c>
      <c r="U11" s="19">
        <v>10</v>
      </c>
      <c r="V11" s="19">
        <v>0.46</v>
      </c>
      <c r="W11">
        <v>11</v>
      </c>
      <c r="X11">
        <f t="shared" si="0"/>
        <v>1.1684E-2</v>
      </c>
      <c r="Z11" s="38">
        <v>10</v>
      </c>
      <c r="AA11" s="38">
        <v>0</v>
      </c>
      <c r="AB11" s="37">
        <f t="shared" si="4"/>
        <v>45179</v>
      </c>
      <c r="AC11" s="38">
        <f t="shared" si="5"/>
        <v>5.3339999999999996</v>
      </c>
    </row>
    <row r="12" spans="1:29" ht="15.75" thickBot="1" x14ac:dyDescent="0.3">
      <c r="A12" s="18">
        <v>45118</v>
      </c>
      <c r="B12" s="19">
        <v>86</v>
      </c>
      <c r="C12" s="19">
        <v>57</v>
      </c>
      <c r="D12" s="19">
        <v>71.5</v>
      </c>
      <c r="E12" s="19">
        <v>-0.7</v>
      </c>
      <c r="F12" s="19">
        <v>0</v>
      </c>
      <c r="G12" s="19">
        <v>7</v>
      </c>
      <c r="H12" s="28">
        <v>0</v>
      </c>
      <c r="I12" s="31">
        <f t="shared" si="1"/>
        <v>45118</v>
      </c>
      <c r="J12" s="30">
        <f t="shared" si="2"/>
        <v>0</v>
      </c>
      <c r="K12" s="35">
        <v>11</v>
      </c>
      <c r="L12">
        <f t="shared" si="3"/>
        <v>0</v>
      </c>
      <c r="O12" s="18">
        <v>45181</v>
      </c>
      <c r="P12" s="19">
        <v>82</v>
      </c>
      <c r="Q12" s="19">
        <v>62</v>
      </c>
      <c r="R12" s="19">
        <v>72</v>
      </c>
      <c r="S12" s="19">
        <v>7.9</v>
      </c>
      <c r="T12" s="19">
        <v>0</v>
      </c>
      <c r="U12" s="19">
        <v>7</v>
      </c>
      <c r="V12" s="19">
        <v>0</v>
      </c>
      <c r="W12">
        <v>12</v>
      </c>
      <c r="X12">
        <f t="shared" si="0"/>
        <v>0</v>
      </c>
      <c r="Z12" s="38">
        <v>11</v>
      </c>
      <c r="AA12" s="38">
        <v>0</v>
      </c>
      <c r="AB12" s="37">
        <f t="shared" si="4"/>
        <v>45180</v>
      </c>
      <c r="AC12" s="38">
        <f t="shared" si="5"/>
        <v>11.683999999999999</v>
      </c>
    </row>
    <row r="13" spans="1:29" ht="15.75" thickBot="1" x14ac:dyDescent="0.3">
      <c r="A13" s="18">
        <v>45119</v>
      </c>
      <c r="B13" s="19">
        <v>88</v>
      </c>
      <c r="C13" s="19">
        <v>62</v>
      </c>
      <c r="D13" s="19">
        <v>75</v>
      </c>
      <c r="E13" s="19">
        <v>2.7</v>
      </c>
      <c r="F13" s="19">
        <v>0</v>
      </c>
      <c r="G13" s="19">
        <v>10</v>
      </c>
      <c r="H13" s="28">
        <v>0</v>
      </c>
      <c r="I13" s="31">
        <f t="shared" si="1"/>
        <v>45119</v>
      </c>
      <c r="J13" s="30">
        <f t="shared" si="2"/>
        <v>0</v>
      </c>
      <c r="K13" s="35">
        <v>12</v>
      </c>
      <c r="L13">
        <f t="shared" si="3"/>
        <v>0</v>
      </c>
      <c r="O13" s="18">
        <v>45182</v>
      </c>
      <c r="P13" s="19">
        <v>80</v>
      </c>
      <c r="Q13" s="19">
        <v>63</v>
      </c>
      <c r="R13" s="19">
        <v>71.5</v>
      </c>
      <c r="S13" s="19">
        <v>7.8</v>
      </c>
      <c r="T13" s="19">
        <v>0</v>
      </c>
      <c r="U13" s="19">
        <v>7</v>
      </c>
      <c r="V13" s="19">
        <v>0.37</v>
      </c>
      <c r="W13">
        <v>13</v>
      </c>
      <c r="X13">
        <f t="shared" si="0"/>
        <v>9.3980000000000001E-3</v>
      </c>
      <c r="Z13" s="38">
        <v>12</v>
      </c>
      <c r="AA13" s="38">
        <v>0</v>
      </c>
      <c r="AB13" s="37">
        <f t="shared" si="4"/>
        <v>45181</v>
      </c>
      <c r="AC13" s="38">
        <f t="shared" si="5"/>
        <v>0</v>
      </c>
    </row>
    <row r="14" spans="1:29" ht="15.75" thickBot="1" x14ac:dyDescent="0.3">
      <c r="A14" s="18">
        <v>45120</v>
      </c>
      <c r="B14" s="19">
        <v>89</v>
      </c>
      <c r="C14" s="19">
        <v>65</v>
      </c>
      <c r="D14" s="19">
        <v>77</v>
      </c>
      <c r="E14" s="19">
        <v>4.7</v>
      </c>
      <c r="F14" s="19">
        <v>0</v>
      </c>
      <c r="G14" s="19">
        <v>12</v>
      </c>
      <c r="H14" s="28">
        <v>0.44</v>
      </c>
      <c r="I14" s="31">
        <f t="shared" si="1"/>
        <v>45120</v>
      </c>
      <c r="J14" s="30">
        <f t="shared" si="2"/>
        <v>11.176</v>
      </c>
      <c r="K14" s="35">
        <v>13</v>
      </c>
      <c r="L14">
        <f t="shared" si="3"/>
        <v>1.1176E-2</v>
      </c>
      <c r="O14" s="18">
        <v>45183</v>
      </c>
      <c r="P14" s="19">
        <v>74</v>
      </c>
      <c r="Q14" s="19">
        <v>53</v>
      </c>
      <c r="R14" s="19">
        <v>63.5</v>
      </c>
      <c r="S14" s="19">
        <v>0.1</v>
      </c>
      <c r="T14" s="19">
        <v>1</v>
      </c>
      <c r="U14" s="19">
        <v>0</v>
      </c>
      <c r="V14" s="19">
        <v>0</v>
      </c>
      <c r="W14">
        <v>14</v>
      </c>
      <c r="X14">
        <f t="shared" si="0"/>
        <v>0</v>
      </c>
      <c r="Z14" s="38">
        <v>13</v>
      </c>
      <c r="AA14" s="38">
        <v>11.176</v>
      </c>
      <c r="AB14" s="37">
        <f t="shared" si="4"/>
        <v>45182</v>
      </c>
      <c r="AC14" s="38">
        <f t="shared" si="5"/>
        <v>9.3979999999999997</v>
      </c>
    </row>
    <row r="15" spans="1:29" ht="15.75" thickBot="1" x14ac:dyDescent="0.3">
      <c r="A15" s="18">
        <v>45121</v>
      </c>
      <c r="B15" s="19">
        <v>87</v>
      </c>
      <c r="C15" s="19">
        <v>65</v>
      </c>
      <c r="D15" s="19">
        <v>76</v>
      </c>
      <c r="E15" s="19">
        <v>3.6</v>
      </c>
      <c r="F15" s="19">
        <v>0</v>
      </c>
      <c r="G15" s="19">
        <v>11</v>
      </c>
      <c r="H15" s="28">
        <v>1.32</v>
      </c>
      <c r="I15" s="31">
        <f t="shared" si="1"/>
        <v>45121</v>
      </c>
      <c r="J15" s="30">
        <f t="shared" si="2"/>
        <v>33.527999999999999</v>
      </c>
      <c r="K15" s="35">
        <v>14</v>
      </c>
      <c r="L15">
        <f t="shared" si="3"/>
        <v>3.3527999999999995E-2</v>
      </c>
      <c r="O15" s="18">
        <v>45184</v>
      </c>
      <c r="P15" s="19">
        <v>74</v>
      </c>
      <c r="Q15" s="19">
        <v>45</v>
      </c>
      <c r="R15" s="19">
        <v>59.5</v>
      </c>
      <c r="S15" s="19">
        <v>-3.5</v>
      </c>
      <c r="T15" s="19">
        <v>5</v>
      </c>
      <c r="U15" s="19">
        <v>0</v>
      </c>
      <c r="V15" s="19">
        <v>0</v>
      </c>
      <c r="W15">
        <v>15</v>
      </c>
      <c r="X15">
        <f t="shared" si="0"/>
        <v>0</v>
      </c>
      <c r="Z15" s="38">
        <v>14</v>
      </c>
      <c r="AA15" s="38">
        <v>33.527999999999999</v>
      </c>
      <c r="AB15" s="37">
        <f t="shared" si="4"/>
        <v>45183</v>
      </c>
      <c r="AC15" s="38">
        <f t="shared" si="5"/>
        <v>0</v>
      </c>
    </row>
    <row r="16" spans="1:29" ht="15.75" thickBot="1" x14ac:dyDescent="0.3">
      <c r="A16" s="18">
        <v>45122</v>
      </c>
      <c r="B16" s="19">
        <v>88</v>
      </c>
      <c r="C16" s="19">
        <v>66</v>
      </c>
      <c r="D16" s="19">
        <v>77</v>
      </c>
      <c r="E16" s="19">
        <v>4.5999999999999996</v>
      </c>
      <c r="F16" s="19">
        <v>0</v>
      </c>
      <c r="G16" s="19">
        <v>12</v>
      </c>
      <c r="H16" s="28" t="s">
        <v>37</v>
      </c>
      <c r="I16" s="31">
        <f t="shared" si="1"/>
        <v>45122</v>
      </c>
      <c r="J16" s="32">
        <v>0</v>
      </c>
      <c r="K16" s="35">
        <v>15</v>
      </c>
      <c r="L16">
        <f t="shared" si="3"/>
        <v>0</v>
      </c>
      <c r="O16" s="18">
        <v>45185</v>
      </c>
      <c r="P16" s="19">
        <v>76</v>
      </c>
      <c r="Q16" s="19">
        <v>48</v>
      </c>
      <c r="R16" s="19">
        <v>62</v>
      </c>
      <c r="S16" s="19">
        <v>-0.7</v>
      </c>
      <c r="T16" s="19">
        <v>3</v>
      </c>
      <c r="U16" s="19">
        <v>0</v>
      </c>
      <c r="V16" s="19">
        <v>0</v>
      </c>
      <c r="W16">
        <v>16</v>
      </c>
      <c r="X16">
        <f t="shared" si="0"/>
        <v>0</v>
      </c>
      <c r="Z16" s="38">
        <v>15</v>
      </c>
      <c r="AA16" s="38">
        <v>0</v>
      </c>
      <c r="AB16" s="37">
        <f t="shared" si="4"/>
        <v>45184</v>
      </c>
      <c r="AC16" s="38">
        <f t="shared" si="5"/>
        <v>0</v>
      </c>
    </row>
    <row r="17" spans="1:29" ht="15.75" thickBot="1" x14ac:dyDescent="0.3">
      <c r="A17" s="18">
        <v>45123</v>
      </c>
      <c r="B17" s="19">
        <v>79</v>
      </c>
      <c r="C17" s="19">
        <v>72</v>
      </c>
      <c r="D17" s="19">
        <v>75.5</v>
      </c>
      <c r="E17" s="19">
        <v>3</v>
      </c>
      <c r="F17" s="19">
        <v>0</v>
      </c>
      <c r="G17" s="19">
        <v>11</v>
      </c>
      <c r="H17" s="28">
        <v>1.88</v>
      </c>
      <c r="I17" s="31">
        <f t="shared" si="1"/>
        <v>45123</v>
      </c>
      <c r="J17" s="30">
        <f t="shared" si="2"/>
        <v>47.751999999999995</v>
      </c>
      <c r="K17" s="35">
        <v>16</v>
      </c>
      <c r="L17">
        <f t="shared" si="3"/>
        <v>4.7751999999999996E-2</v>
      </c>
      <c r="O17" s="18">
        <v>45186</v>
      </c>
      <c r="P17" s="19">
        <v>73</v>
      </c>
      <c r="Q17" s="19">
        <v>46</v>
      </c>
      <c r="R17" s="19">
        <v>59.5</v>
      </c>
      <c r="S17" s="19">
        <v>-2.8</v>
      </c>
      <c r="T17" s="19">
        <v>5</v>
      </c>
      <c r="U17" s="19">
        <v>0</v>
      </c>
      <c r="V17" s="19">
        <v>0.27</v>
      </c>
      <c r="W17">
        <v>17</v>
      </c>
      <c r="X17">
        <f t="shared" si="0"/>
        <v>6.8579999999999995E-3</v>
      </c>
      <c r="Z17" s="38">
        <v>16</v>
      </c>
      <c r="AA17" s="38">
        <v>47.751999999999995</v>
      </c>
      <c r="AB17" s="37">
        <f t="shared" si="4"/>
        <v>45185</v>
      </c>
      <c r="AC17" s="38">
        <f t="shared" si="5"/>
        <v>0</v>
      </c>
    </row>
    <row r="18" spans="1:29" ht="15.75" thickBot="1" x14ac:dyDescent="0.3">
      <c r="A18" s="18">
        <v>45124</v>
      </c>
      <c r="B18" s="19">
        <v>85</v>
      </c>
      <c r="C18" s="19">
        <v>70</v>
      </c>
      <c r="D18" s="19">
        <v>77.5</v>
      </c>
      <c r="E18" s="19">
        <v>5</v>
      </c>
      <c r="F18" s="19">
        <v>0</v>
      </c>
      <c r="G18" s="19">
        <v>13</v>
      </c>
      <c r="H18" s="28">
        <v>0</v>
      </c>
      <c r="I18" s="31">
        <f t="shared" si="1"/>
        <v>45124</v>
      </c>
      <c r="J18" s="30">
        <f t="shared" si="2"/>
        <v>0</v>
      </c>
      <c r="K18" s="35">
        <v>17</v>
      </c>
      <c r="L18">
        <f t="shared" si="3"/>
        <v>0</v>
      </c>
      <c r="O18" s="18">
        <v>45187</v>
      </c>
      <c r="P18" s="19">
        <v>68</v>
      </c>
      <c r="Q18" s="19">
        <v>55</v>
      </c>
      <c r="R18" s="19">
        <v>61.5</v>
      </c>
      <c r="S18" s="19">
        <v>-0.4</v>
      </c>
      <c r="T18" s="19">
        <v>3</v>
      </c>
      <c r="U18" s="19">
        <v>0</v>
      </c>
      <c r="V18" s="19">
        <v>0.61</v>
      </c>
      <c r="W18">
        <v>18</v>
      </c>
      <c r="X18">
        <f t="shared" si="0"/>
        <v>1.5493999999999997E-2</v>
      </c>
      <c r="Z18" s="38">
        <v>17</v>
      </c>
      <c r="AA18" s="38">
        <v>0</v>
      </c>
      <c r="AB18" s="37">
        <f t="shared" si="4"/>
        <v>45186</v>
      </c>
      <c r="AC18" s="38">
        <f t="shared" si="5"/>
        <v>6.8579999999999997</v>
      </c>
    </row>
    <row r="19" spans="1:29" ht="15.75" thickBot="1" x14ac:dyDescent="0.3">
      <c r="A19" s="18">
        <v>45125</v>
      </c>
      <c r="B19" s="19">
        <v>86</v>
      </c>
      <c r="C19" s="19">
        <v>65</v>
      </c>
      <c r="D19" s="19">
        <v>75.5</v>
      </c>
      <c r="E19" s="19">
        <v>2.9</v>
      </c>
      <c r="F19" s="19">
        <v>0</v>
      </c>
      <c r="G19" s="19">
        <v>11</v>
      </c>
      <c r="H19" s="28">
        <v>0</v>
      </c>
      <c r="I19" s="31">
        <f t="shared" si="1"/>
        <v>45125</v>
      </c>
      <c r="J19" s="30">
        <f t="shared" si="2"/>
        <v>0</v>
      </c>
      <c r="K19" s="35">
        <v>18</v>
      </c>
      <c r="L19">
        <f t="shared" si="3"/>
        <v>0</v>
      </c>
      <c r="O19" s="18">
        <v>45188</v>
      </c>
      <c r="P19" s="19">
        <v>73</v>
      </c>
      <c r="Q19" s="19">
        <v>49</v>
      </c>
      <c r="R19" s="19">
        <v>61</v>
      </c>
      <c r="S19" s="19">
        <v>-0.6</v>
      </c>
      <c r="T19" s="19">
        <v>4</v>
      </c>
      <c r="U19" s="19">
        <v>0</v>
      </c>
      <c r="V19" s="19">
        <v>0</v>
      </c>
      <c r="W19">
        <v>19</v>
      </c>
      <c r="X19">
        <f t="shared" si="0"/>
        <v>0</v>
      </c>
      <c r="Z19" s="38">
        <v>18</v>
      </c>
      <c r="AA19" s="38">
        <v>0</v>
      </c>
      <c r="AB19" s="37">
        <f t="shared" si="4"/>
        <v>45187</v>
      </c>
      <c r="AC19" s="38">
        <f t="shared" si="5"/>
        <v>15.493999999999998</v>
      </c>
    </row>
    <row r="20" spans="1:29" ht="15.75" thickBot="1" x14ac:dyDescent="0.3">
      <c r="A20" s="18">
        <v>45126</v>
      </c>
      <c r="B20" s="19">
        <v>82</v>
      </c>
      <c r="C20" s="19">
        <v>63</v>
      </c>
      <c r="D20" s="19">
        <v>72.5</v>
      </c>
      <c r="E20" s="19">
        <v>-0.1</v>
      </c>
      <c r="F20" s="19">
        <v>0</v>
      </c>
      <c r="G20" s="19">
        <v>8</v>
      </c>
      <c r="H20" s="28">
        <v>0</v>
      </c>
      <c r="I20" s="31">
        <f t="shared" si="1"/>
        <v>45126</v>
      </c>
      <c r="J20" s="30">
        <f t="shared" si="2"/>
        <v>0</v>
      </c>
      <c r="K20" s="35">
        <v>19</v>
      </c>
      <c r="L20">
        <f t="shared" si="3"/>
        <v>0</v>
      </c>
      <c r="O20" s="18">
        <v>45189</v>
      </c>
      <c r="P20" s="19">
        <v>74</v>
      </c>
      <c r="Q20" s="19">
        <v>46</v>
      </c>
      <c r="R20" s="19">
        <v>60</v>
      </c>
      <c r="S20" s="19">
        <v>-1.2</v>
      </c>
      <c r="T20" s="19">
        <v>5</v>
      </c>
      <c r="U20" s="19">
        <v>0</v>
      </c>
      <c r="V20" s="19">
        <v>0</v>
      </c>
      <c r="W20">
        <v>20</v>
      </c>
      <c r="X20">
        <f t="shared" si="0"/>
        <v>0</v>
      </c>
      <c r="Z20" s="38">
        <v>19</v>
      </c>
      <c r="AA20" s="38">
        <v>0</v>
      </c>
      <c r="AB20" s="37">
        <f t="shared" si="4"/>
        <v>45188</v>
      </c>
      <c r="AC20" s="38">
        <f t="shared" si="5"/>
        <v>0</v>
      </c>
    </row>
    <row r="21" spans="1:29" ht="15.75" thickBot="1" x14ac:dyDescent="0.3">
      <c r="A21" s="18">
        <v>45127</v>
      </c>
      <c r="B21" s="19">
        <v>84</v>
      </c>
      <c r="C21" s="19">
        <v>64</v>
      </c>
      <c r="D21" s="19">
        <v>74</v>
      </c>
      <c r="E21" s="19">
        <v>1.4</v>
      </c>
      <c r="F21" s="19">
        <v>0</v>
      </c>
      <c r="G21" s="19">
        <v>9</v>
      </c>
      <c r="H21" s="28">
        <v>0</v>
      </c>
      <c r="I21" s="31">
        <f t="shared" si="1"/>
        <v>45127</v>
      </c>
      <c r="J21" s="30">
        <f t="shared" si="2"/>
        <v>0</v>
      </c>
      <c r="K21" s="35">
        <v>20</v>
      </c>
      <c r="L21">
        <f t="shared" si="3"/>
        <v>0</v>
      </c>
      <c r="O21" s="18">
        <v>45190</v>
      </c>
      <c r="P21" s="19">
        <v>71</v>
      </c>
      <c r="Q21" s="19">
        <v>44</v>
      </c>
      <c r="R21" s="19">
        <v>57.5</v>
      </c>
      <c r="S21" s="19">
        <v>-3.3</v>
      </c>
      <c r="T21" s="19">
        <v>7</v>
      </c>
      <c r="U21" s="19">
        <v>0</v>
      </c>
      <c r="V21" s="19">
        <v>0</v>
      </c>
      <c r="W21">
        <v>21</v>
      </c>
      <c r="X21">
        <f t="shared" si="0"/>
        <v>0</v>
      </c>
      <c r="Z21" s="38">
        <v>20</v>
      </c>
      <c r="AA21" s="38">
        <v>0</v>
      </c>
      <c r="AB21" s="37">
        <f t="shared" si="4"/>
        <v>45189</v>
      </c>
      <c r="AC21" s="38">
        <f t="shared" si="5"/>
        <v>0</v>
      </c>
    </row>
    <row r="22" spans="1:29" ht="15.75" thickBot="1" x14ac:dyDescent="0.3">
      <c r="A22" s="18">
        <v>45128</v>
      </c>
      <c r="B22" s="19">
        <v>83</v>
      </c>
      <c r="C22" s="19">
        <v>66</v>
      </c>
      <c r="D22" s="19">
        <v>74.5</v>
      </c>
      <c r="E22" s="19">
        <v>1.8</v>
      </c>
      <c r="F22" s="19">
        <v>0</v>
      </c>
      <c r="G22" s="19">
        <v>10</v>
      </c>
      <c r="H22" s="28">
        <v>0.59</v>
      </c>
      <c r="I22" s="31">
        <f t="shared" si="1"/>
        <v>45128</v>
      </c>
      <c r="J22" s="30">
        <f t="shared" si="2"/>
        <v>14.985999999999999</v>
      </c>
      <c r="K22" s="35">
        <v>21</v>
      </c>
      <c r="L22">
        <f t="shared" si="3"/>
        <v>1.4985999999999999E-2</v>
      </c>
      <c r="O22" s="18">
        <v>45191</v>
      </c>
      <c r="P22" s="19">
        <v>71</v>
      </c>
      <c r="Q22" s="19">
        <v>45</v>
      </c>
      <c r="R22" s="19">
        <v>58</v>
      </c>
      <c r="S22" s="19">
        <v>-2.5</v>
      </c>
      <c r="T22" s="19">
        <v>7</v>
      </c>
      <c r="U22" s="19">
        <v>0</v>
      </c>
      <c r="V22" s="19">
        <v>0</v>
      </c>
      <c r="W22">
        <v>22</v>
      </c>
      <c r="X22">
        <f t="shared" si="0"/>
        <v>0</v>
      </c>
      <c r="Z22" s="38">
        <v>21</v>
      </c>
      <c r="AA22" s="38">
        <v>14.985999999999999</v>
      </c>
      <c r="AB22" s="37">
        <f t="shared" si="4"/>
        <v>45190</v>
      </c>
      <c r="AC22" s="38">
        <f t="shared" si="5"/>
        <v>0</v>
      </c>
    </row>
    <row r="23" spans="1:29" ht="15.75" thickBot="1" x14ac:dyDescent="0.3">
      <c r="A23" s="18">
        <v>45129</v>
      </c>
      <c r="B23" s="19">
        <v>82</v>
      </c>
      <c r="C23" s="19">
        <v>60</v>
      </c>
      <c r="D23" s="19">
        <v>71</v>
      </c>
      <c r="E23" s="19">
        <v>-1.7</v>
      </c>
      <c r="F23" s="19">
        <v>0</v>
      </c>
      <c r="G23" s="19">
        <v>6</v>
      </c>
      <c r="H23" s="28">
        <v>0</v>
      </c>
      <c r="I23" s="31">
        <f t="shared" si="1"/>
        <v>45129</v>
      </c>
      <c r="J23" s="30">
        <f t="shared" si="2"/>
        <v>0</v>
      </c>
      <c r="K23" s="35">
        <v>22</v>
      </c>
      <c r="L23">
        <f t="shared" si="3"/>
        <v>0</v>
      </c>
      <c r="O23" s="18">
        <v>45192</v>
      </c>
      <c r="P23" s="19">
        <v>59</v>
      </c>
      <c r="Q23" s="19">
        <v>54</v>
      </c>
      <c r="R23" s="19">
        <v>56.5</v>
      </c>
      <c r="S23" s="19">
        <v>-3.6</v>
      </c>
      <c r="T23" s="19">
        <v>8</v>
      </c>
      <c r="U23" s="19">
        <v>0</v>
      </c>
      <c r="V23" s="19">
        <v>0.28999999999999998</v>
      </c>
      <c r="W23">
        <v>23</v>
      </c>
      <c r="X23">
        <f t="shared" si="0"/>
        <v>7.3659999999999984E-3</v>
      </c>
      <c r="Z23" s="38">
        <v>22</v>
      </c>
      <c r="AA23" s="38">
        <v>0</v>
      </c>
      <c r="AB23" s="37">
        <f t="shared" si="4"/>
        <v>45191</v>
      </c>
      <c r="AC23" s="38">
        <f t="shared" si="5"/>
        <v>0</v>
      </c>
    </row>
    <row r="24" spans="1:29" ht="15.75" thickBot="1" x14ac:dyDescent="0.3">
      <c r="A24" s="18">
        <v>45130</v>
      </c>
      <c r="B24" s="19">
        <v>85</v>
      </c>
      <c r="C24" s="19">
        <v>56</v>
      </c>
      <c r="D24" s="19">
        <v>70.5</v>
      </c>
      <c r="E24" s="19">
        <v>-2.2000000000000002</v>
      </c>
      <c r="F24" s="19">
        <v>0</v>
      </c>
      <c r="G24" s="19">
        <v>6</v>
      </c>
      <c r="H24" s="28">
        <v>0</v>
      </c>
      <c r="I24" s="31">
        <f t="shared" si="1"/>
        <v>45130</v>
      </c>
      <c r="J24" s="30">
        <f t="shared" si="2"/>
        <v>0</v>
      </c>
      <c r="K24" s="35">
        <v>23</v>
      </c>
      <c r="L24">
        <f t="shared" si="3"/>
        <v>0</v>
      </c>
      <c r="O24" s="18">
        <v>45193</v>
      </c>
      <c r="P24" s="19">
        <v>60</v>
      </c>
      <c r="Q24" s="19">
        <v>56</v>
      </c>
      <c r="R24" s="19">
        <v>58</v>
      </c>
      <c r="S24" s="19">
        <v>-1.7</v>
      </c>
      <c r="T24" s="19">
        <v>7</v>
      </c>
      <c r="U24" s="19">
        <v>0</v>
      </c>
      <c r="V24" s="21">
        <v>1.01</v>
      </c>
      <c r="W24">
        <v>24</v>
      </c>
      <c r="X24">
        <f t="shared" si="0"/>
        <v>2.5654E-2</v>
      </c>
      <c r="Z24" s="38">
        <v>23</v>
      </c>
      <c r="AA24" s="38">
        <v>0</v>
      </c>
      <c r="AB24" s="37">
        <f t="shared" si="4"/>
        <v>45192</v>
      </c>
      <c r="AC24" s="38">
        <f t="shared" si="5"/>
        <v>7.3659999999999988</v>
      </c>
    </row>
    <row r="25" spans="1:29" ht="15.75" thickBot="1" x14ac:dyDescent="0.3">
      <c r="A25" s="18">
        <v>45131</v>
      </c>
      <c r="B25" s="19">
        <v>85</v>
      </c>
      <c r="C25" s="19">
        <v>61</v>
      </c>
      <c r="D25" s="19">
        <v>73</v>
      </c>
      <c r="E25" s="19">
        <v>0.3</v>
      </c>
      <c r="F25" s="19">
        <v>0</v>
      </c>
      <c r="G25" s="19">
        <v>8</v>
      </c>
      <c r="H25" s="28">
        <v>0</v>
      </c>
      <c r="I25" s="31">
        <f t="shared" si="1"/>
        <v>45131</v>
      </c>
      <c r="J25" s="30">
        <f t="shared" si="2"/>
        <v>0</v>
      </c>
      <c r="K25" s="35">
        <v>24</v>
      </c>
      <c r="L25">
        <f t="shared" si="3"/>
        <v>0</v>
      </c>
      <c r="O25" s="18">
        <v>45194</v>
      </c>
      <c r="P25" s="19">
        <v>59</v>
      </c>
      <c r="Q25" s="19">
        <v>55</v>
      </c>
      <c r="R25" s="19">
        <v>57</v>
      </c>
      <c r="S25" s="19">
        <v>-2.4</v>
      </c>
      <c r="T25" s="19">
        <v>8</v>
      </c>
      <c r="U25" s="19">
        <v>0</v>
      </c>
      <c r="V25" s="19">
        <v>0.57999999999999996</v>
      </c>
      <c r="W25">
        <v>25</v>
      </c>
      <c r="X25">
        <f t="shared" si="0"/>
        <v>1.4731999999999997E-2</v>
      </c>
      <c r="Z25" s="38">
        <v>24</v>
      </c>
      <c r="AA25" s="38">
        <v>0</v>
      </c>
      <c r="AB25" s="37">
        <f t="shared" si="4"/>
        <v>45193</v>
      </c>
      <c r="AC25" s="38">
        <f t="shared" si="5"/>
        <v>25.654</v>
      </c>
    </row>
    <row r="26" spans="1:29" ht="15.75" thickBot="1" x14ac:dyDescent="0.3">
      <c r="A26" s="18">
        <v>45132</v>
      </c>
      <c r="B26" s="19">
        <v>84</v>
      </c>
      <c r="C26" s="19">
        <v>64</v>
      </c>
      <c r="D26" s="19">
        <v>74</v>
      </c>
      <c r="E26" s="19">
        <v>1.3</v>
      </c>
      <c r="F26" s="19">
        <v>0</v>
      </c>
      <c r="G26" s="19">
        <v>9</v>
      </c>
      <c r="H26" s="28">
        <v>0.28000000000000003</v>
      </c>
      <c r="I26" s="31">
        <f t="shared" si="1"/>
        <v>45132</v>
      </c>
      <c r="J26" s="30">
        <f t="shared" si="2"/>
        <v>7.1120000000000001</v>
      </c>
      <c r="K26" s="35">
        <v>25</v>
      </c>
      <c r="L26">
        <f t="shared" si="3"/>
        <v>7.1120000000000003E-3</v>
      </c>
      <c r="O26" s="18">
        <v>45195</v>
      </c>
      <c r="P26" s="19">
        <v>64</v>
      </c>
      <c r="Q26" s="19">
        <v>46</v>
      </c>
      <c r="R26" s="19">
        <v>55</v>
      </c>
      <c r="S26" s="19">
        <v>-4</v>
      </c>
      <c r="T26" s="19">
        <v>10</v>
      </c>
      <c r="U26" s="19">
        <v>0</v>
      </c>
      <c r="V26" s="19">
        <v>0</v>
      </c>
      <c r="W26">
        <v>26</v>
      </c>
      <c r="X26">
        <f t="shared" si="0"/>
        <v>0</v>
      </c>
      <c r="Z26" s="38">
        <v>25</v>
      </c>
      <c r="AA26" s="38">
        <v>7.1120000000000001</v>
      </c>
      <c r="AB26" s="37">
        <f t="shared" si="4"/>
        <v>45194</v>
      </c>
      <c r="AC26" s="38">
        <f t="shared" si="5"/>
        <v>14.731999999999998</v>
      </c>
    </row>
    <row r="27" spans="1:29" ht="15.75" thickBot="1" x14ac:dyDescent="0.3">
      <c r="A27" s="18">
        <v>45133</v>
      </c>
      <c r="B27" s="19">
        <v>86</v>
      </c>
      <c r="C27" s="19">
        <v>63</v>
      </c>
      <c r="D27" s="19">
        <v>74.5</v>
      </c>
      <c r="E27" s="19">
        <v>1.8</v>
      </c>
      <c r="F27" s="19">
        <v>0</v>
      </c>
      <c r="G27" s="19">
        <v>10</v>
      </c>
      <c r="H27" s="28">
        <v>0</v>
      </c>
      <c r="I27" s="31">
        <f t="shared" si="1"/>
        <v>45133</v>
      </c>
      <c r="J27" s="30">
        <f t="shared" si="2"/>
        <v>0</v>
      </c>
      <c r="K27" s="35">
        <v>26</v>
      </c>
      <c r="L27">
        <f t="shared" si="3"/>
        <v>0</v>
      </c>
      <c r="O27" s="18">
        <v>45196</v>
      </c>
      <c r="P27" s="19">
        <v>67</v>
      </c>
      <c r="Q27" s="22">
        <v>41</v>
      </c>
      <c r="R27" s="19">
        <v>54</v>
      </c>
      <c r="S27" s="19">
        <v>-4.7</v>
      </c>
      <c r="T27" s="19">
        <v>11</v>
      </c>
      <c r="U27" s="19">
        <v>0</v>
      </c>
      <c r="V27" s="19">
        <v>0</v>
      </c>
      <c r="W27">
        <v>27</v>
      </c>
      <c r="X27">
        <f t="shared" si="0"/>
        <v>0</v>
      </c>
      <c r="Z27" s="38">
        <v>26</v>
      </c>
      <c r="AA27" s="38">
        <v>0</v>
      </c>
      <c r="AB27" s="37">
        <f t="shared" si="4"/>
        <v>45195</v>
      </c>
      <c r="AC27" s="38">
        <f t="shared" si="5"/>
        <v>0</v>
      </c>
    </row>
    <row r="28" spans="1:29" ht="15.75" thickBot="1" x14ac:dyDescent="0.3">
      <c r="A28" s="18">
        <v>45134</v>
      </c>
      <c r="B28" s="19">
        <v>89</v>
      </c>
      <c r="C28" s="19">
        <v>67</v>
      </c>
      <c r="D28" s="19">
        <v>78</v>
      </c>
      <c r="E28" s="19">
        <v>5.3</v>
      </c>
      <c r="F28" s="19">
        <v>0</v>
      </c>
      <c r="G28" s="19">
        <v>13</v>
      </c>
      <c r="H28" s="28">
        <v>0.02</v>
      </c>
      <c r="I28" s="31">
        <f t="shared" si="1"/>
        <v>45134</v>
      </c>
      <c r="J28" s="30">
        <f t="shared" si="2"/>
        <v>0.50800000000000001</v>
      </c>
      <c r="K28" s="35">
        <v>27</v>
      </c>
      <c r="L28">
        <f t="shared" si="3"/>
        <v>5.0799999999999999E-4</v>
      </c>
      <c r="O28" s="18">
        <v>45197</v>
      </c>
      <c r="P28" s="19">
        <v>61</v>
      </c>
      <c r="Q28" s="19">
        <v>46</v>
      </c>
      <c r="R28" s="19">
        <v>53.5</v>
      </c>
      <c r="S28" s="19">
        <v>-4.8</v>
      </c>
      <c r="T28" s="19">
        <v>11</v>
      </c>
      <c r="U28" s="19">
        <v>0</v>
      </c>
      <c r="V28" s="19">
        <v>0.01</v>
      </c>
      <c r="W28">
        <v>28</v>
      </c>
      <c r="X28">
        <f t="shared" si="0"/>
        <v>2.5399999999999999E-4</v>
      </c>
      <c r="Z28" s="38">
        <v>27</v>
      </c>
      <c r="AA28" s="38">
        <v>0.50800000000000001</v>
      </c>
      <c r="AB28" s="37">
        <f t="shared" si="4"/>
        <v>45196</v>
      </c>
      <c r="AC28" s="38">
        <f t="shared" si="5"/>
        <v>0</v>
      </c>
    </row>
    <row r="29" spans="1:29" ht="15.75" thickBot="1" x14ac:dyDescent="0.3">
      <c r="A29" s="18">
        <v>45135</v>
      </c>
      <c r="B29" s="19">
        <v>89</v>
      </c>
      <c r="C29" s="19">
        <v>68</v>
      </c>
      <c r="D29" s="19">
        <v>78.5</v>
      </c>
      <c r="E29" s="19">
        <v>5.8</v>
      </c>
      <c r="F29" s="19">
        <v>0</v>
      </c>
      <c r="G29" s="19">
        <v>14</v>
      </c>
      <c r="H29" s="28">
        <v>0</v>
      </c>
      <c r="I29" s="31">
        <f t="shared" si="1"/>
        <v>45135</v>
      </c>
      <c r="J29" s="30">
        <f t="shared" si="2"/>
        <v>0</v>
      </c>
      <c r="K29" s="35">
        <v>28</v>
      </c>
      <c r="L29">
        <f t="shared" si="3"/>
        <v>0</v>
      </c>
      <c r="O29" s="18">
        <v>45198</v>
      </c>
      <c r="P29" s="19">
        <v>61</v>
      </c>
      <c r="Q29" s="19">
        <v>56</v>
      </c>
      <c r="R29" s="19">
        <v>58.5</v>
      </c>
      <c r="S29" s="19">
        <v>0.6</v>
      </c>
      <c r="T29" s="19">
        <v>6</v>
      </c>
      <c r="U29" s="19">
        <v>0</v>
      </c>
      <c r="V29" s="19">
        <v>0.48</v>
      </c>
      <c r="W29">
        <v>29</v>
      </c>
      <c r="X29">
        <f t="shared" si="0"/>
        <v>1.2191999999999998E-2</v>
      </c>
      <c r="Z29" s="38">
        <v>28</v>
      </c>
      <c r="AA29" s="38">
        <v>0</v>
      </c>
      <c r="AB29" s="37">
        <f t="shared" si="4"/>
        <v>45197</v>
      </c>
      <c r="AC29" s="38">
        <f t="shared" si="5"/>
        <v>0.254</v>
      </c>
    </row>
    <row r="30" spans="1:29" ht="15.75" thickBot="1" x14ac:dyDescent="0.3">
      <c r="A30" s="18">
        <v>45136</v>
      </c>
      <c r="B30" s="19">
        <v>87</v>
      </c>
      <c r="C30" s="19">
        <v>67</v>
      </c>
      <c r="D30" s="19">
        <v>77</v>
      </c>
      <c r="E30" s="19">
        <v>4.4000000000000004</v>
      </c>
      <c r="F30" s="19">
        <v>0</v>
      </c>
      <c r="G30" s="19">
        <v>12</v>
      </c>
      <c r="H30" s="28">
        <v>0.44</v>
      </c>
      <c r="I30" s="31">
        <f t="shared" si="1"/>
        <v>45136</v>
      </c>
      <c r="J30" s="30">
        <f t="shared" si="2"/>
        <v>11.176</v>
      </c>
      <c r="K30" s="35">
        <v>29</v>
      </c>
      <c r="L30">
        <f t="shared" si="3"/>
        <v>1.1176E-2</v>
      </c>
      <c r="O30" s="18">
        <v>45199</v>
      </c>
      <c r="P30" s="19">
        <v>69</v>
      </c>
      <c r="Q30" s="19">
        <v>55</v>
      </c>
      <c r="R30" s="19">
        <v>62</v>
      </c>
      <c r="S30" s="19">
        <v>4.4000000000000004</v>
      </c>
      <c r="T30" s="19">
        <v>3</v>
      </c>
      <c r="U30" s="19">
        <v>0</v>
      </c>
      <c r="V30" s="19">
        <v>0</v>
      </c>
      <c r="W30">
        <v>30</v>
      </c>
      <c r="X30">
        <f t="shared" si="0"/>
        <v>0</v>
      </c>
      <c r="Z30" s="38">
        <v>29</v>
      </c>
      <c r="AA30" s="38">
        <v>11.176</v>
      </c>
      <c r="AB30" s="37">
        <f t="shared" si="4"/>
        <v>45198</v>
      </c>
      <c r="AC30" s="38">
        <f t="shared" si="5"/>
        <v>12.191999999999998</v>
      </c>
    </row>
    <row r="31" spans="1:29" ht="15.75" thickBot="1" x14ac:dyDescent="0.3">
      <c r="A31" s="18">
        <v>45137</v>
      </c>
      <c r="B31" s="19">
        <v>78</v>
      </c>
      <c r="C31" s="19">
        <v>56</v>
      </c>
      <c r="D31" s="19">
        <v>67</v>
      </c>
      <c r="E31" s="19">
        <v>-5.6</v>
      </c>
      <c r="F31" s="19">
        <v>0</v>
      </c>
      <c r="G31" s="19">
        <v>2</v>
      </c>
      <c r="H31" s="28">
        <v>0</v>
      </c>
      <c r="I31" s="31">
        <f t="shared" si="1"/>
        <v>45137</v>
      </c>
      <c r="J31" s="30">
        <f t="shared" si="2"/>
        <v>0</v>
      </c>
      <c r="K31" s="35">
        <v>30</v>
      </c>
      <c r="L31">
        <f t="shared" si="3"/>
        <v>0</v>
      </c>
      <c r="O31" s="23" t="s">
        <v>38</v>
      </c>
      <c r="P31" s="19">
        <v>1829</v>
      </c>
      <c r="Q31" s="19">
        <v>1353</v>
      </c>
      <c r="R31" s="19" t="s">
        <v>39</v>
      </c>
      <c r="S31" s="19" t="s">
        <v>39</v>
      </c>
      <c r="T31" s="19">
        <v>104</v>
      </c>
      <c r="U31" s="19">
        <v>75</v>
      </c>
      <c r="V31" s="19">
        <v>4.97</v>
      </c>
      <c r="Z31" s="38">
        <v>30</v>
      </c>
      <c r="AA31" s="38">
        <v>0</v>
      </c>
      <c r="AB31" s="37">
        <f t="shared" si="4"/>
        <v>45199</v>
      </c>
      <c r="AC31" s="38">
        <f t="shared" si="5"/>
        <v>0</v>
      </c>
    </row>
    <row r="32" spans="1:29" ht="15.75" thickBot="1" x14ac:dyDescent="0.3">
      <c r="A32" s="18">
        <v>45138</v>
      </c>
      <c r="B32" s="19">
        <v>81</v>
      </c>
      <c r="C32" s="22">
        <v>53</v>
      </c>
      <c r="D32" s="19">
        <v>67</v>
      </c>
      <c r="E32" s="19">
        <v>-5.6</v>
      </c>
      <c r="F32" s="19">
        <v>0</v>
      </c>
      <c r="G32" s="19">
        <v>2</v>
      </c>
      <c r="H32" s="28" t="s">
        <v>37</v>
      </c>
      <c r="I32" s="31">
        <f t="shared" si="1"/>
        <v>45138</v>
      </c>
      <c r="J32" s="30">
        <v>0</v>
      </c>
      <c r="K32" s="35">
        <v>31</v>
      </c>
      <c r="L32">
        <f t="shared" si="3"/>
        <v>0</v>
      </c>
      <c r="O32" s="23" t="s">
        <v>40</v>
      </c>
      <c r="P32" s="19">
        <v>73.2</v>
      </c>
      <c r="Q32" s="19">
        <v>54.1</v>
      </c>
      <c r="R32" s="19">
        <v>63.6</v>
      </c>
      <c r="S32" s="19">
        <v>0.9</v>
      </c>
      <c r="T32" s="19" t="s">
        <v>39</v>
      </c>
      <c r="U32" s="19" t="s">
        <v>39</v>
      </c>
      <c r="V32" s="19" t="s">
        <v>39</v>
      </c>
      <c r="Z32" s="38">
        <v>31</v>
      </c>
      <c r="AA32" s="38">
        <v>0</v>
      </c>
      <c r="AB32" s="37"/>
      <c r="AC32" s="38"/>
    </row>
    <row r="33" spans="1:22" ht="15.75" thickBot="1" x14ac:dyDescent="0.3">
      <c r="A33" s="23" t="s">
        <v>38</v>
      </c>
      <c r="B33" s="19">
        <v>2644</v>
      </c>
      <c r="C33" s="19">
        <v>1993</v>
      </c>
      <c r="D33" s="19" t="s">
        <v>39</v>
      </c>
      <c r="E33" s="19" t="s">
        <v>39</v>
      </c>
      <c r="F33" s="19">
        <v>0</v>
      </c>
      <c r="G33" s="19">
        <v>311</v>
      </c>
      <c r="H33" s="19">
        <v>7.54</v>
      </c>
      <c r="I33" s="27" t="str">
        <f t="shared" si="1"/>
        <v>Sum</v>
      </c>
      <c r="K33" s="35">
        <v>32</v>
      </c>
      <c r="L33">
        <v>0</v>
      </c>
      <c r="O33" s="23" t="s">
        <v>41</v>
      </c>
      <c r="P33" s="19">
        <v>74.599999999999994</v>
      </c>
      <c r="Q33" s="19">
        <v>50.9</v>
      </c>
      <c r="R33" s="19">
        <v>62.7</v>
      </c>
      <c r="S33" s="19" t="s">
        <v>39</v>
      </c>
      <c r="T33" s="19">
        <v>122</v>
      </c>
      <c r="U33" s="19">
        <v>55</v>
      </c>
      <c r="V33" s="19">
        <v>3.83</v>
      </c>
    </row>
    <row r="34" spans="1:22" ht="72.75" thickBot="1" x14ac:dyDescent="0.3">
      <c r="A34" s="23" t="s">
        <v>40</v>
      </c>
      <c r="B34" s="19">
        <v>85.3</v>
      </c>
      <c r="C34" s="19">
        <v>64.3</v>
      </c>
      <c r="D34" s="19">
        <v>74.8</v>
      </c>
      <c r="E34" s="19">
        <v>2.6</v>
      </c>
      <c r="F34" s="19" t="s">
        <v>39</v>
      </c>
      <c r="G34" s="19" t="s">
        <v>39</v>
      </c>
      <c r="H34" s="19" t="s">
        <v>39</v>
      </c>
      <c r="I34" s="27" t="str">
        <f t="shared" si="1"/>
        <v>Average</v>
      </c>
      <c r="K34" s="35">
        <v>33</v>
      </c>
      <c r="L34">
        <v>0</v>
      </c>
      <c r="O34" s="24" t="s">
        <v>42</v>
      </c>
    </row>
    <row r="35" spans="1:22" ht="72.75" thickBot="1" x14ac:dyDescent="0.3">
      <c r="A35" s="23" t="s">
        <v>41</v>
      </c>
      <c r="B35" s="19">
        <v>83.6</v>
      </c>
      <c r="C35" s="19">
        <v>60.9</v>
      </c>
      <c r="D35" s="19">
        <v>72.2</v>
      </c>
      <c r="E35" s="19" t="s">
        <v>39</v>
      </c>
      <c r="F35" s="19">
        <v>5</v>
      </c>
      <c r="G35" s="19">
        <v>230</v>
      </c>
      <c r="H35" s="19">
        <v>4.0599999999999996</v>
      </c>
      <c r="I35" s="27" t="str">
        <f t="shared" si="1"/>
        <v>Normal</v>
      </c>
      <c r="K35" s="35">
        <v>34</v>
      </c>
      <c r="L35">
        <v>0</v>
      </c>
      <c r="O35" s="25" t="s">
        <v>43</v>
      </c>
    </row>
    <row r="36" spans="1:22" ht="72.75" thickBot="1" x14ac:dyDescent="0.3">
      <c r="A36" s="24" t="s">
        <v>42</v>
      </c>
      <c r="K36" s="35">
        <v>35</v>
      </c>
      <c r="L36">
        <v>0</v>
      </c>
      <c r="O36" s="26" t="s">
        <v>44</v>
      </c>
    </row>
    <row r="37" spans="1:22" ht="72.75" thickBot="1" x14ac:dyDescent="0.3">
      <c r="A37" s="25" t="s">
        <v>43</v>
      </c>
      <c r="K37" s="35">
        <v>36</v>
      </c>
      <c r="L37">
        <v>0</v>
      </c>
      <c r="O37" s="26" t="s">
        <v>45</v>
      </c>
    </row>
    <row r="38" spans="1:22" ht="48.75" thickBot="1" x14ac:dyDescent="0.3">
      <c r="A38" s="26" t="s">
        <v>44</v>
      </c>
      <c r="K38" s="35">
        <v>37</v>
      </c>
      <c r="L38">
        <v>0</v>
      </c>
      <c r="O38" s="26" t="s">
        <v>46</v>
      </c>
    </row>
    <row r="39" spans="1:22" ht="48.75" thickBot="1" x14ac:dyDescent="0.3">
      <c r="A39" s="26" t="s">
        <v>45</v>
      </c>
      <c r="K39" s="35">
        <v>38</v>
      </c>
      <c r="L39">
        <v>0</v>
      </c>
    </row>
    <row r="40" spans="1:22" ht="36.75" thickBot="1" x14ac:dyDescent="0.3">
      <c r="A40" s="26" t="s">
        <v>46</v>
      </c>
      <c r="K40" s="35">
        <v>39</v>
      </c>
      <c r="L40">
        <v>0</v>
      </c>
    </row>
    <row r="41" spans="1:22" x14ac:dyDescent="0.25">
      <c r="K41" s="35">
        <v>40</v>
      </c>
      <c r="L41">
        <v>0</v>
      </c>
    </row>
    <row r="42" spans="1:22" x14ac:dyDescent="0.25">
      <c r="K42" s="35">
        <v>41</v>
      </c>
      <c r="L42">
        <v>0</v>
      </c>
    </row>
    <row r="43" spans="1:22" x14ac:dyDescent="0.25">
      <c r="K43" s="35">
        <v>42</v>
      </c>
      <c r="L43">
        <v>0</v>
      </c>
    </row>
    <row r="44" spans="1:22" x14ac:dyDescent="0.25">
      <c r="K44" s="35">
        <v>43</v>
      </c>
      <c r="L44">
        <v>0</v>
      </c>
    </row>
    <row r="45" spans="1:22" x14ac:dyDescent="0.25">
      <c r="K45" s="35">
        <v>44</v>
      </c>
      <c r="L45">
        <v>0</v>
      </c>
    </row>
    <row r="46" spans="1:22" x14ac:dyDescent="0.25">
      <c r="K46" s="35">
        <v>45</v>
      </c>
      <c r="L46">
        <v>0</v>
      </c>
    </row>
    <row r="47" spans="1:22" x14ac:dyDescent="0.25">
      <c r="K47" s="35">
        <v>46</v>
      </c>
      <c r="L47">
        <v>0</v>
      </c>
    </row>
    <row r="48" spans="1:22" x14ac:dyDescent="0.25">
      <c r="K48" s="35">
        <v>47</v>
      </c>
      <c r="L48">
        <v>0</v>
      </c>
    </row>
    <row r="49" spans="11:12" x14ac:dyDescent="0.25">
      <c r="K49" s="35">
        <v>48</v>
      </c>
      <c r="L49">
        <v>1.2699999999999999E-2</v>
      </c>
    </row>
    <row r="50" spans="11:12" x14ac:dyDescent="0.25">
      <c r="K50" s="35">
        <v>49</v>
      </c>
      <c r="L50">
        <v>2.032E-3</v>
      </c>
    </row>
    <row r="51" spans="11:12" x14ac:dyDescent="0.25">
      <c r="K51" s="35">
        <v>50</v>
      </c>
      <c r="L51">
        <v>2.5400000000000002E-3</v>
      </c>
    </row>
    <row r="52" spans="11:12" x14ac:dyDescent="0.25">
      <c r="K52" s="35">
        <v>51</v>
      </c>
      <c r="L52">
        <v>5.3339999999999993E-3</v>
      </c>
    </row>
    <row r="53" spans="11:12" x14ac:dyDescent="0.25">
      <c r="K53" s="35">
        <v>52</v>
      </c>
      <c r="L53">
        <v>1.1684E-2</v>
      </c>
    </row>
    <row r="54" spans="11:12" x14ac:dyDescent="0.25">
      <c r="K54" s="35">
        <v>53</v>
      </c>
      <c r="L54">
        <v>0</v>
      </c>
    </row>
    <row r="55" spans="11:12" x14ac:dyDescent="0.25">
      <c r="K55" s="35">
        <v>54</v>
      </c>
      <c r="L55">
        <v>9.3980000000000001E-3</v>
      </c>
    </row>
    <row r="56" spans="11:12" x14ac:dyDescent="0.25">
      <c r="K56" s="35">
        <v>55</v>
      </c>
      <c r="L56">
        <v>0</v>
      </c>
    </row>
    <row r="57" spans="11:12" x14ac:dyDescent="0.25">
      <c r="K57" s="35">
        <v>56</v>
      </c>
      <c r="L57">
        <v>0</v>
      </c>
    </row>
    <row r="58" spans="11:12" x14ac:dyDescent="0.25">
      <c r="K58" s="35">
        <v>57</v>
      </c>
      <c r="L58">
        <v>0</v>
      </c>
    </row>
    <row r="59" spans="11:12" x14ac:dyDescent="0.25">
      <c r="K59" s="35">
        <v>58</v>
      </c>
      <c r="L59">
        <v>6.8579999999999995E-3</v>
      </c>
    </row>
    <row r="60" spans="11:12" x14ac:dyDescent="0.25">
      <c r="K60" s="35">
        <v>59</v>
      </c>
      <c r="L60">
        <v>1.5493999999999997E-2</v>
      </c>
    </row>
    <row r="61" spans="11:12" x14ac:dyDescent="0.25">
      <c r="K61" s="35">
        <v>60</v>
      </c>
      <c r="L61">
        <v>0</v>
      </c>
    </row>
    <row r="62" spans="11:12" x14ac:dyDescent="0.25">
      <c r="K62" s="35">
        <v>61</v>
      </c>
      <c r="L62">
        <v>0</v>
      </c>
    </row>
    <row r="63" spans="11:12" x14ac:dyDescent="0.25">
      <c r="K63" s="35">
        <v>62</v>
      </c>
      <c r="L63">
        <v>0</v>
      </c>
    </row>
    <row r="64" spans="11:12" x14ac:dyDescent="0.25">
      <c r="K64" s="35">
        <v>63</v>
      </c>
      <c r="L64">
        <v>0</v>
      </c>
    </row>
    <row r="65" spans="11:12" x14ac:dyDescent="0.25">
      <c r="K65" s="35">
        <v>64</v>
      </c>
      <c r="L65">
        <v>7.3659999999999984E-3</v>
      </c>
    </row>
    <row r="66" spans="11:12" x14ac:dyDescent="0.25">
      <c r="K66" s="35">
        <v>65</v>
      </c>
      <c r="L66">
        <v>2.5654E-2</v>
      </c>
    </row>
    <row r="67" spans="11:12" x14ac:dyDescent="0.25">
      <c r="K67" s="35">
        <v>66</v>
      </c>
      <c r="L67">
        <v>1.4731999999999997E-2</v>
      </c>
    </row>
    <row r="68" spans="11:12" x14ac:dyDescent="0.25">
      <c r="K68" s="35">
        <v>67</v>
      </c>
      <c r="L68">
        <v>0</v>
      </c>
    </row>
    <row r="69" spans="11:12" x14ac:dyDescent="0.25">
      <c r="K69" s="35">
        <v>68</v>
      </c>
      <c r="L69">
        <v>0</v>
      </c>
    </row>
    <row r="70" spans="11:12" x14ac:dyDescent="0.25">
      <c r="K70" s="35">
        <v>69</v>
      </c>
      <c r="L70">
        <v>2.5399999999999999E-4</v>
      </c>
    </row>
    <row r="71" spans="11:12" x14ac:dyDescent="0.25">
      <c r="K71" s="35">
        <v>70</v>
      </c>
      <c r="L71">
        <v>1.2191999999999998E-2</v>
      </c>
    </row>
    <row r="72" spans="11:12" x14ac:dyDescent="0.25">
      <c r="K72" s="35">
        <v>71</v>
      </c>
      <c r="L7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DD24-C045-4FB6-844D-16DF43CBF581}">
  <dimension ref="A1:AB71"/>
  <sheetViews>
    <sheetView topLeftCell="M33" workbookViewId="0">
      <selection activeCell="U56" sqref="U56"/>
    </sheetView>
  </sheetViews>
  <sheetFormatPr defaultRowHeight="15" x14ac:dyDescent="0.25"/>
  <cols>
    <col min="8" max="8" width="16" bestFit="1" customWidth="1"/>
    <col min="19" max="19" width="16" bestFit="1" customWidth="1"/>
    <col min="24" max="24" width="18.28515625" bestFit="1" customWidth="1"/>
    <col min="26" max="26" width="17.42578125" bestFit="1" customWidth="1"/>
  </cols>
  <sheetData>
    <row r="1" spans="1:28" x14ac:dyDescent="0.25">
      <c r="H1" t="s">
        <v>62</v>
      </c>
      <c r="S1" t="s">
        <v>62</v>
      </c>
      <c r="W1" t="s">
        <v>63</v>
      </c>
      <c r="X1" t="s">
        <v>64</v>
      </c>
      <c r="Y1" t="s">
        <v>28</v>
      </c>
      <c r="Z1" t="s">
        <v>49</v>
      </c>
      <c r="AA1">
        <v>1</v>
      </c>
      <c r="AB1">
        <f>X2/1000</f>
        <v>0</v>
      </c>
    </row>
    <row r="2" spans="1:28" x14ac:dyDescent="0.25">
      <c r="A2" s="27">
        <v>45108</v>
      </c>
      <c r="B2">
        <v>80</v>
      </c>
      <c r="C2">
        <v>61</v>
      </c>
      <c r="D2">
        <v>70.5</v>
      </c>
      <c r="E2">
        <v>-5.3</v>
      </c>
      <c r="F2">
        <v>0</v>
      </c>
      <c r="G2">
        <v>6</v>
      </c>
      <c r="H2">
        <v>0</v>
      </c>
      <c r="I2">
        <v>0</v>
      </c>
      <c r="J2">
        <v>0</v>
      </c>
      <c r="L2" s="27">
        <v>45170</v>
      </c>
      <c r="M2">
        <v>76</v>
      </c>
      <c r="N2">
        <v>54</v>
      </c>
      <c r="O2">
        <v>65</v>
      </c>
      <c r="P2">
        <v>-7.6</v>
      </c>
      <c r="Q2">
        <v>0</v>
      </c>
      <c r="R2">
        <v>0</v>
      </c>
      <c r="S2">
        <v>0</v>
      </c>
      <c r="T2">
        <v>0</v>
      </c>
      <c r="U2">
        <v>0</v>
      </c>
      <c r="W2">
        <v>1</v>
      </c>
      <c r="X2">
        <f>H2*25.4</f>
        <v>0</v>
      </c>
      <c r="Y2">
        <v>1</v>
      </c>
      <c r="Z2">
        <f>25.4*S2</f>
        <v>0</v>
      </c>
      <c r="AA2">
        <v>2</v>
      </c>
      <c r="AB2">
        <f t="shared" ref="AB2:AB31" si="0">X3/1000</f>
        <v>2.5399999999999999E-4</v>
      </c>
    </row>
    <row r="3" spans="1:28" x14ac:dyDescent="0.25">
      <c r="A3" s="27">
        <v>45109</v>
      </c>
      <c r="B3">
        <v>89</v>
      </c>
      <c r="C3">
        <v>73</v>
      </c>
      <c r="D3">
        <v>81</v>
      </c>
      <c r="E3">
        <v>5</v>
      </c>
      <c r="F3">
        <v>0</v>
      </c>
      <c r="G3">
        <v>16</v>
      </c>
      <c r="H3">
        <v>0.01</v>
      </c>
      <c r="I3">
        <v>0</v>
      </c>
      <c r="J3">
        <v>0</v>
      </c>
      <c r="L3" s="27">
        <v>45171</v>
      </c>
      <c r="M3">
        <v>78</v>
      </c>
      <c r="N3">
        <v>50</v>
      </c>
      <c r="O3">
        <v>64</v>
      </c>
      <c r="P3">
        <v>-8.4</v>
      </c>
      <c r="Q3">
        <v>1</v>
      </c>
      <c r="R3">
        <v>0</v>
      </c>
      <c r="S3">
        <v>0</v>
      </c>
      <c r="T3">
        <v>0</v>
      </c>
      <c r="U3">
        <v>0</v>
      </c>
      <c r="W3">
        <v>2</v>
      </c>
      <c r="X3">
        <f t="shared" ref="X3:X33" si="1">H3*25.4</f>
        <v>0.254</v>
      </c>
      <c r="Y3">
        <v>2</v>
      </c>
      <c r="Z3">
        <f t="shared" ref="Z3:Z32" si="2">25.4*S3</f>
        <v>0</v>
      </c>
      <c r="AA3">
        <v>3</v>
      </c>
      <c r="AB3">
        <f t="shared" si="0"/>
        <v>0</v>
      </c>
    </row>
    <row r="4" spans="1:28" x14ac:dyDescent="0.25">
      <c r="A4" s="27">
        <v>45110</v>
      </c>
      <c r="B4">
        <v>93</v>
      </c>
      <c r="C4">
        <v>74</v>
      </c>
      <c r="D4">
        <v>83.5</v>
      </c>
      <c r="E4">
        <v>7.4</v>
      </c>
      <c r="F4">
        <v>0</v>
      </c>
      <c r="G4">
        <v>19</v>
      </c>
      <c r="H4">
        <v>0</v>
      </c>
      <c r="I4">
        <v>0</v>
      </c>
      <c r="J4">
        <v>0</v>
      </c>
      <c r="L4" s="27">
        <v>45172</v>
      </c>
      <c r="M4">
        <v>91</v>
      </c>
      <c r="N4">
        <v>64</v>
      </c>
      <c r="O4">
        <v>77.5</v>
      </c>
      <c r="P4">
        <v>5.3</v>
      </c>
      <c r="Q4">
        <v>0</v>
      </c>
      <c r="R4">
        <v>13</v>
      </c>
      <c r="S4">
        <v>0</v>
      </c>
      <c r="T4">
        <v>0</v>
      </c>
      <c r="U4">
        <v>0</v>
      </c>
      <c r="W4">
        <v>3</v>
      </c>
      <c r="X4">
        <f t="shared" si="1"/>
        <v>0</v>
      </c>
      <c r="Y4">
        <v>3</v>
      </c>
      <c r="Z4">
        <f t="shared" si="2"/>
        <v>0</v>
      </c>
      <c r="AA4">
        <v>4</v>
      </c>
      <c r="AB4">
        <f t="shared" si="0"/>
        <v>1.016E-3</v>
      </c>
    </row>
    <row r="5" spans="1:28" x14ac:dyDescent="0.25">
      <c r="A5" s="27">
        <v>45111</v>
      </c>
      <c r="B5">
        <v>89</v>
      </c>
      <c r="C5">
        <v>71</v>
      </c>
      <c r="D5">
        <v>80</v>
      </c>
      <c r="E5">
        <v>3.7</v>
      </c>
      <c r="F5">
        <v>0</v>
      </c>
      <c r="G5">
        <v>15</v>
      </c>
      <c r="H5">
        <v>0.04</v>
      </c>
      <c r="I5">
        <v>0</v>
      </c>
      <c r="J5">
        <v>0</v>
      </c>
      <c r="L5" s="27">
        <v>45173</v>
      </c>
      <c r="M5">
        <v>94</v>
      </c>
      <c r="N5">
        <v>70</v>
      </c>
      <c r="O5">
        <v>82</v>
      </c>
      <c r="P5">
        <v>10.1</v>
      </c>
      <c r="Q5">
        <v>0</v>
      </c>
      <c r="R5">
        <v>17</v>
      </c>
      <c r="S5">
        <v>0</v>
      </c>
      <c r="T5">
        <v>0</v>
      </c>
      <c r="U5">
        <v>0</v>
      </c>
      <c r="W5">
        <v>4</v>
      </c>
      <c r="X5">
        <f t="shared" si="1"/>
        <v>1.016</v>
      </c>
      <c r="Y5">
        <v>4</v>
      </c>
      <c r="Z5">
        <f t="shared" si="2"/>
        <v>0</v>
      </c>
      <c r="AA5">
        <v>5</v>
      </c>
      <c r="AB5">
        <f t="shared" si="0"/>
        <v>0</v>
      </c>
    </row>
    <row r="6" spans="1:28" x14ac:dyDescent="0.25">
      <c r="A6" s="27">
        <v>45112</v>
      </c>
      <c r="B6">
        <v>88</v>
      </c>
      <c r="C6">
        <v>67</v>
      </c>
      <c r="D6">
        <v>77.5</v>
      </c>
      <c r="E6">
        <v>1.1000000000000001</v>
      </c>
      <c r="F6">
        <v>0</v>
      </c>
      <c r="G6">
        <v>13</v>
      </c>
      <c r="H6">
        <v>0</v>
      </c>
      <c r="I6">
        <v>0</v>
      </c>
      <c r="J6">
        <v>0</v>
      </c>
      <c r="L6" s="27">
        <v>45174</v>
      </c>
      <c r="M6">
        <v>94</v>
      </c>
      <c r="N6">
        <v>71</v>
      </c>
      <c r="O6">
        <v>82.5</v>
      </c>
      <c r="P6">
        <v>10.8</v>
      </c>
      <c r="Q6">
        <v>0</v>
      </c>
      <c r="R6">
        <v>18</v>
      </c>
      <c r="S6">
        <v>0</v>
      </c>
      <c r="T6">
        <v>0</v>
      </c>
      <c r="U6">
        <v>0</v>
      </c>
      <c r="W6">
        <v>5</v>
      </c>
      <c r="X6">
        <f t="shared" si="1"/>
        <v>0</v>
      </c>
      <c r="Y6">
        <v>5</v>
      </c>
      <c r="Z6">
        <f t="shared" si="2"/>
        <v>0</v>
      </c>
      <c r="AA6">
        <v>6</v>
      </c>
      <c r="AB6">
        <f t="shared" si="0"/>
        <v>0</v>
      </c>
    </row>
    <row r="7" spans="1:28" x14ac:dyDescent="0.25">
      <c r="A7" s="27">
        <v>45113</v>
      </c>
      <c r="B7">
        <v>87</v>
      </c>
      <c r="C7">
        <v>68</v>
      </c>
      <c r="D7">
        <v>77.5</v>
      </c>
      <c r="E7">
        <v>0.9</v>
      </c>
      <c r="F7">
        <v>0</v>
      </c>
      <c r="G7">
        <v>13</v>
      </c>
      <c r="H7">
        <v>0</v>
      </c>
      <c r="I7">
        <v>0</v>
      </c>
      <c r="J7">
        <v>0</v>
      </c>
      <c r="L7" s="27">
        <v>45175</v>
      </c>
      <c r="M7">
        <v>97</v>
      </c>
      <c r="N7">
        <v>71</v>
      </c>
      <c r="O7">
        <v>84</v>
      </c>
      <c r="P7">
        <v>12.6</v>
      </c>
      <c r="Q7">
        <v>0</v>
      </c>
      <c r="R7">
        <v>19</v>
      </c>
      <c r="S7">
        <v>0</v>
      </c>
      <c r="T7">
        <v>0</v>
      </c>
      <c r="U7">
        <v>0</v>
      </c>
      <c r="W7">
        <v>6</v>
      </c>
      <c r="X7">
        <f t="shared" si="1"/>
        <v>0</v>
      </c>
      <c r="Y7">
        <v>6</v>
      </c>
      <c r="Z7">
        <f t="shared" si="2"/>
        <v>0</v>
      </c>
      <c r="AA7">
        <v>7</v>
      </c>
      <c r="AB7">
        <f t="shared" si="0"/>
        <v>0</v>
      </c>
    </row>
    <row r="8" spans="1:28" x14ac:dyDescent="0.25">
      <c r="A8" s="27">
        <v>45114</v>
      </c>
      <c r="B8">
        <v>86</v>
      </c>
      <c r="C8">
        <v>69</v>
      </c>
      <c r="D8">
        <v>77.5</v>
      </c>
      <c r="E8">
        <v>0.8</v>
      </c>
      <c r="F8">
        <v>0</v>
      </c>
      <c r="G8">
        <v>13</v>
      </c>
      <c r="H8">
        <v>0</v>
      </c>
      <c r="I8">
        <v>0</v>
      </c>
      <c r="J8">
        <v>0</v>
      </c>
      <c r="L8" s="27">
        <v>45176</v>
      </c>
      <c r="M8">
        <v>93</v>
      </c>
      <c r="N8">
        <v>71</v>
      </c>
      <c r="O8">
        <v>82</v>
      </c>
      <c r="P8">
        <v>10.8</v>
      </c>
      <c r="Q8">
        <v>0</v>
      </c>
      <c r="R8">
        <v>17</v>
      </c>
      <c r="S8">
        <v>0</v>
      </c>
      <c r="T8">
        <v>0</v>
      </c>
      <c r="U8">
        <v>0</v>
      </c>
      <c r="W8">
        <v>7</v>
      </c>
      <c r="X8">
        <f t="shared" si="1"/>
        <v>0</v>
      </c>
      <c r="Y8">
        <v>7</v>
      </c>
      <c r="Z8">
        <f t="shared" si="2"/>
        <v>0</v>
      </c>
      <c r="AA8">
        <v>8</v>
      </c>
      <c r="AB8">
        <f t="shared" si="0"/>
        <v>0</v>
      </c>
    </row>
    <row r="9" spans="1:28" x14ac:dyDescent="0.25">
      <c r="A9" s="27">
        <v>45115</v>
      </c>
      <c r="B9">
        <v>86</v>
      </c>
      <c r="C9">
        <v>69</v>
      </c>
      <c r="D9">
        <v>77.5</v>
      </c>
      <c r="E9">
        <v>0.7</v>
      </c>
      <c r="F9">
        <v>0</v>
      </c>
      <c r="G9">
        <v>13</v>
      </c>
      <c r="H9">
        <v>0</v>
      </c>
      <c r="I9">
        <v>0</v>
      </c>
      <c r="J9">
        <v>0</v>
      </c>
      <c r="L9" s="27">
        <v>45177</v>
      </c>
      <c r="M9">
        <v>90</v>
      </c>
      <c r="N9">
        <v>76</v>
      </c>
      <c r="O9">
        <v>83</v>
      </c>
      <c r="P9">
        <v>12.1</v>
      </c>
      <c r="Q9">
        <v>0</v>
      </c>
      <c r="R9">
        <v>18</v>
      </c>
      <c r="S9">
        <v>0</v>
      </c>
      <c r="T9">
        <v>0</v>
      </c>
      <c r="U9">
        <v>0</v>
      </c>
      <c r="W9">
        <v>8</v>
      </c>
      <c r="X9">
        <f t="shared" si="1"/>
        <v>0</v>
      </c>
      <c r="Y9">
        <v>8</v>
      </c>
      <c r="Z9">
        <f t="shared" si="2"/>
        <v>0</v>
      </c>
      <c r="AA9">
        <v>9</v>
      </c>
      <c r="AB9">
        <f t="shared" si="0"/>
        <v>1.4224000000000001E-2</v>
      </c>
    </row>
    <row r="10" spans="1:28" x14ac:dyDescent="0.25">
      <c r="A10" s="27">
        <v>45116</v>
      </c>
      <c r="B10">
        <v>84</v>
      </c>
      <c r="C10">
        <v>69</v>
      </c>
      <c r="D10">
        <v>76.5</v>
      </c>
      <c r="E10">
        <v>-0.4</v>
      </c>
      <c r="F10">
        <v>0</v>
      </c>
      <c r="G10">
        <v>12</v>
      </c>
      <c r="H10">
        <v>0.56000000000000005</v>
      </c>
      <c r="I10">
        <v>0</v>
      </c>
      <c r="J10">
        <v>0</v>
      </c>
      <c r="L10" s="27">
        <v>45178</v>
      </c>
      <c r="M10">
        <v>89</v>
      </c>
      <c r="N10">
        <v>71</v>
      </c>
      <c r="O10">
        <v>80</v>
      </c>
      <c r="P10">
        <v>9.4</v>
      </c>
      <c r="Q10">
        <v>0</v>
      </c>
      <c r="R10">
        <v>15</v>
      </c>
      <c r="S10">
        <v>0</v>
      </c>
      <c r="T10">
        <v>0</v>
      </c>
      <c r="U10">
        <v>0</v>
      </c>
      <c r="W10">
        <v>9</v>
      </c>
      <c r="X10">
        <f t="shared" si="1"/>
        <v>14.224</v>
      </c>
      <c r="Y10">
        <v>9</v>
      </c>
      <c r="Z10">
        <f t="shared" si="2"/>
        <v>0</v>
      </c>
      <c r="AA10">
        <v>10</v>
      </c>
      <c r="AB10">
        <f t="shared" si="0"/>
        <v>0</v>
      </c>
    </row>
    <row r="11" spans="1:28" x14ac:dyDescent="0.25">
      <c r="A11" s="27">
        <v>45117</v>
      </c>
      <c r="B11">
        <v>86</v>
      </c>
      <c r="C11">
        <v>69</v>
      </c>
      <c r="D11">
        <v>77.5</v>
      </c>
      <c r="E11">
        <v>0.5</v>
      </c>
      <c r="F11">
        <v>0</v>
      </c>
      <c r="G11">
        <v>13</v>
      </c>
      <c r="H11">
        <v>0</v>
      </c>
      <c r="I11">
        <v>0</v>
      </c>
      <c r="J11">
        <v>0</v>
      </c>
      <c r="L11" s="27">
        <v>45179</v>
      </c>
      <c r="M11">
        <v>82</v>
      </c>
      <c r="N11">
        <v>69</v>
      </c>
      <c r="O11">
        <v>75.5</v>
      </c>
      <c r="P11">
        <v>5.2</v>
      </c>
      <c r="Q11">
        <v>0</v>
      </c>
      <c r="R11">
        <v>11</v>
      </c>
      <c r="S11">
        <v>0.95</v>
      </c>
      <c r="T11">
        <v>0</v>
      </c>
      <c r="U11">
        <v>0</v>
      </c>
      <c r="W11">
        <v>10</v>
      </c>
      <c r="X11">
        <f t="shared" si="1"/>
        <v>0</v>
      </c>
      <c r="Y11">
        <v>10</v>
      </c>
      <c r="Z11">
        <f t="shared" si="2"/>
        <v>24.13</v>
      </c>
      <c r="AA11">
        <v>11</v>
      </c>
      <c r="AB11">
        <f t="shared" si="0"/>
        <v>0</v>
      </c>
    </row>
    <row r="12" spans="1:28" x14ac:dyDescent="0.25">
      <c r="A12" s="27">
        <v>45118</v>
      </c>
      <c r="B12">
        <v>89</v>
      </c>
      <c r="C12">
        <v>65</v>
      </c>
      <c r="D12">
        <v>77</v>
      </c>
      <c r="E12">
        <v>-0.1</v>
      </c>
      <c r="F12">
        <v>0</v>
      </c>
      <c r="G12">
        <v>12</v>
      </c>
      <c r="H12">
        <v>0</v>
      </c>
      <c r="I12">
        <v>0</v>
      </c>
      <c r="J12">
        <v>0</v>
      </c>
      <c r="L12" s="27">
        <v>45180</v>
      </c>
      <c r="M12">
        <v>83</v>
      </c>
      <c r="N12">
        <v>67</v>
      </c>
      <c r="O12">
        <v>75</v>
      </c>
      <c r="P12">
        <v>5</v>
      </c>
      <c r="Q12">
        <v>0</v>
      </c>
      <c r="R12">
        <v>10</v>
      </c>
      <c r="S12">
        <v>0</v>
      </c>
      <c r="T12">
        <v>0</v>
      </c>
      <c r="U12">
        <v>0</v>
      </c>
      <c r="W12">
        <v>11</v>
      </c>
      <c r="X12">
        <f t="shared" si="1"/>
        <v>0</v>
      </c>
      <c r="Y12">
        <v>11</v>
      </c>
      <c r="Z12">
        <f t="shared" si="2"/>
        <v>0</v>
      </c>
      <c r="AA12">
        <v>12</v>
      </c>
      <c r="AB12">
        <f t="shared" si="0"/>
        <v>0</v>
      </c>
    </row>
    <row r="13" spans="1:28" x14ac:dyDescent="0.25">
      <c r="A13" s="27">
        <v>45119</v>
      </c>
      <c r="B13">
        <v>92</v>
      </c>
      <c r="C13">
        <v>70</v>
      </c>
      <c r="D13">
        <v>81</v>
      </c>
      <c r="E13">
        <v>3.9</v>
      </c>
      <c r="F13">
        <v>0</v>
      </c>
      <c r="G13">
        <v>16</v>
      </c>
      <c r="H13">
        <v>0</v>
      </c>
      <c r="I13">
        <v>0</v>
      </c>
      <c r="J13">
        <v>0</v>
      </c>
      <c r="L13" s="27">
        <v>45181</v>
      </c>
      <c r="M13">
        <v>86</v>
      </c>
      <c r="N13">
        <v>65</v>
      </c>
      <c r="O13">
        <v>75.5</v>
      </c>
      <c r="P13">
        <v>5.8</v>
      </c>
      <c r="Q13">
        <v>0</v>
      </c>
      <c r="R13">
        <v>11</v>
      </c>
      <c r="S13">
        <v>0</v>
      </c>
      <c r="T13">
        <v>0</v>
      </c>
      <c r="U13">
        <v>0</v>
      </c>
      <c r="W13">
        <v>12</v>
      </c>
      <c r="X13">
        <f t="shared" si="1"/>
        <v>0</v>
      </c>
      <c r="Y13">
        <v>12</v>
      </c>
      <c r="Z13">
        <f t="shared" si="2"/>
        <v>0</v>
      </c>
      <c r="AA13">
        <v>13</v>
      </c>
      <c r="AB13">
        <f t="shared" si="0"/>
        <v>0</v>
      </c>
    </row>
    <row r="14" spans="1:28" x14ac:dyDescent="0.25">
      <c r="A14" s="27">
        <v>45120</v>
      </c>
      <c r="B14">
        <v>89</v>
      </c>
      <c r="C14">
        <v>70</v>
      </c>
      <c r="D14">
        <v>79.5</v>
      </c>
      <c r="E14">
        <v>2.2999999999999998</v>
      </c>
      <c r="F14">
        <v>0</v>
      </c>
      <c r="G14">
        <v>15</v>
      </c>
      <c r="H14">
        <v>0</v>
      </c>
      <c r="I14">
        <v>0</v>
      </c>
      <c r="J14">
        <v>0</v>
      </c>
      <c r="L14" s="27">
        <v>45182</v>
      </c>
      <c r="M14">
        <v>83</v>
      </c>
      <c r="N14">
        <v>64</v>
      </c>
      <c r="O14">
        <v>73.5</v>
      </c>
      <c r="P14">
        <v>4.0999999999999996</v>
      </c>
      <c r="Q14">
        <v>0</v>
      </c>
      <c r="R14">
        <v>9</v>
      </c>
      <c r="S14">
        <v>0.45</v>
      </c>
      <c r="T14">
        <v>0</v>
      </c>
      <c r="U14">
        <v>0</v>
      </c>
      <c r="W14">
        <v>13</v>
      </c>
      <c r="X14">
        <f t="shared" si="1"/>
        <v>0</v>
      </c>
      <c r="Y14">
        <v>13</v>
      </c>
      <c r="Z14">
        <f t="shared" si="2"/>
        <v>11.43</v>
      </c>
      <c r="AA14">
        <v>14</v>
      </c>
      <c r="AB14">
        <f t="shared" si="0"/>
        <v>0</v>
      </c>
    </row>
    <row r="15" spans="1:28" x14ac:dyDescent="0.25">
      <c r="A15" s="27">
        <v>45121</v>
      </c>
      <c r="B15">
        <v>89</v>
      </c>
      <c r="C15">
        <v>76</v>
      </c>
      <c r="D15">
        <v>82.5</v>
      </c>
      <c r="E15">
        <v>5.3</v>
      </c>
      <c r="F15">
        <v>0</v>
      </c>
      <c r="G15">
        <v>18</v>
      </c>
      <c r="H15">
        <v>0</v>
      </c>
      <c r="I15">
        <v>0</v>
      </c>
      <c r="J15">
        <v>0</v>
      </c>
      <c r="L15" s="27">
        <v>45183</v>
      </c>
      <c r="M15">
        <v>80</v>
      </c>
      <c r="N15">
        <v>60</v>
      </c>
      <c r="O15">
        <v>70</v>
      </c>
      <c r="P15">
        <v>0.9</v>
      </c>
      <c r="Q15">
        <v>0</v>
      </c>
      <c r="R15">
        <v>5</v>
      </c>
      <c r="S15">
        <v>0</v>
      </c>
      <c r="T15">
        <v>0</v>
      </c>
      <c r="U15">
        <v>0</v>
      </c>
      <c r="W15">
        <v>14</v>
      </c>
      <c r="X15">
        <f t="shared" si="1"/>
        <v>0</v>
      </c>
      <c r="Y15">
        <v>14</v>
      </c>
      <c r="Z15">
        <f t="shared" si="2"/>
        <v>0</v>
      </c>
      <c r="AA15">
        <v>15</v>
      </c>
      <c r="AB15">
        <f t="shared" si="0"/>
        <v>0</v>
      </c>
    </row>
    <row r="16" spans="1:28" x14ac:dyDescent="0.25">
      <c r="A16" s="27">
        <v>45122</v>
      </c>
      <c r="B16">
        <v>87</v>
      </c>
      <c r="C16">
        <v>74</v>
      </c>
      <c r="D16">
        <v>80.5</v>
      </c>
      <c r="E16">
        <v>3.2</v>
      </c>
      <c r="F16">
        <v>0</v>
      </c>
      <c r="G16">
        <v>16</v>
      </c>
      <c r="H16">
        <v>0</v>
      </c>
      <c r="I16">
        <v>0</v>
      </c>
      <c r="J16">
        <v>0</v>
      </c>
      <c r="L16" s="27">
        <v>45184</v>
      </c>
      <c r="M16">
        <v>76</v>
      </c>
      <c r="N16">
        <v>53</v>
      </c>
      <c r="O16">
        <v>64.5</v>
      </c>
      <c r="P16">
        <v>-4.3</v>
      </c>
      <c r="Q16">
        <v>0</v>
      </c>
      <c r="R16">
        <v>0</v>
      </c>
      <c r="S16">
        <v>0</v>
      </c>
      <c r="T16">
        <v>0</v>
      </c>
      <c r="U16">
        <v>0</v>
      </c>
      <c r="W16">
        <v>15</v>
      </c>
      <c r="X16">
        <f t="shared" si="1"/>
        <v>0</v>
      </c>
      <c r="Y16">
        <v>15</v>
      </c>
      <c r="Z16">
        <f t="shared" si="2"/>
        <v>0</v>
      </c>
      <c r="AA16">
        <v>16</v>
      </c>
      <c r="AB16">
        <f t="shared" si="0"/>
        <v>4.5973999999999994E-2</v>
      </c>
    </row>
    <row r="17" spans="1:28" x14ac:dyDescent="0.25">
      <c r="A17" s="27">
        <v>45123</v>
      </c>
      <c r="B17">
        <v>84</v>
      </c>
      <c r="C17">
        <v>73</v>
      </c>
      <c r="D17">
        <v>78.5</v>
      </c>
      <c r="E17">
        <v>1.2</v>
      </c>
      <c r="F17">
        <v>0</v>
      </c>
      <c r="G17">
        <v>14</v>
      </c>
      <c r="H17">
        <v>1.81</v>
      </c>
      <c r="I17">
        <v>0</v>
      </c>
      <c r="J17">
        <v>0</v>
      </c>
      <c r="L17" s="27">
        <v>45185</v>
      </c>
      <c r="M17">
        <v>79</v>
      </c>
      <c r="N17">
        <v>52</v>
      </c>
      <c r="O17">
        <v>65.5</v>
      </c>
      <c r="P17">
        <v>-2.9</v>
      </c>
      <c r="Q17">
        <v>0</v>
      </c>
      <c r="R17">
        <v>1</v>
      </c>
      <c r="S17">
        <v>0</v>
      </c>
      <c r="T17">
        <v>0</v>
      </c>
      <c r="U17">
        <v>0</v>
      </c>
      <c r="W17">
        <v>16</v>
      </c>
      <c r="X17">
        <f t="shared" si="1"/>
        <v>45.973999999999997</v>
      </c>
      <c r="Y17">
        <v>16</v>
      </c>
      <c r="Z17">
        <f t="shared" si="2"/>
        <v>0</v>
      </c>
      <c r="AA17">
        <v>17</v>
      </c>
      <c r="AB17">
        <f t="shared" si="0"/>
        <v>0</v>
      </c>
    </row>
    <row r="18" spans="1:28" x14ac:dyDescent="0.25">
      <c r="A18" s="27">
        <v>45124</v>
      </c>
      <c r="B18">
        <v>90</v>
      </c>
      <c r="C18">
        <v>73</v>
      </c>
      <c r="D18">
        <v>81.5</v>
      </c>
      <c r="E18">
        <v>4.2</v>
      </c>
      <c r="F18">
        <v>0</v>
      </c>
      <c r="G18">
        <v>17</v>
      </c>
      <c r="H18">
        <v>0</v>
      </c>
      <c r="I18">
        <v>0</v>
      </c>
      <c r="J18">
        <v>0</v>
      </c>
      <c r="L18" s="27">
        <v>45186</v>
      </c>
      <c r="M18">
        <v>78</v>
      </c>
      <c r="N18">
        <v>48</v>
      </c>
      <c r="O18">
        <v>63</v>
      </c>
      <c r="P18">
        <v>-5.0999999999999996</v>
      </c>
      <c r="Q18">
        <v>2</v>
      </c>
      <c r="R18">
        <v>0</v>
      </c>
      <c r="S18">
        <v>0</v>
      </c>
      <c r="T18">
        <v>0</v>
      </c>
      <c r="U18">
        <v>0</v>
      </c>
      <c r="W18">
        <v>17</v>
      </c>
      <c r="X18">
        <f t="shared" si="1"/>
        <v>0</v>
      </c>
      <c r="Y18">
        <v>17</v>
      </c>
      <c r="Z18">
        <f t="shared" si="2"/>
        <v>0</v>
      </c>
      <c r="AA18">
        <v>18</v>
      </c>
      <c r="AB18">
        <f t="shared" si="0"/>
        <v>2.5399999999999999E-4</v>
      </c>
    </row>
    <row r="19" spans="1:28" x14ac:dyDescent="0.25">
      <c r="A19" s="27">
        <v>45125</v>
      </c>
      <c r="B19">
        <v>87</v>
      </c>
      <c r="C19">
        <v>74</v>
      </c>
      <c r="D19">
        <v>80.5</v>
      </c>
      <c r="E19">
        <v>3.2</v>
      </c>
      <c r="F19">
        <v>0</v>
      </c>
      <c r="G19">
        <v>16</v>
      </c>
      <c r="H19">
        <v>0.01</v>
      </c>
      <c r="I19">
        <v>0</v>
      </c>
      <c r="J19">
        <v>0</v>
      </c>
      <c r="L19" s="27">
        <v>45187</v>
      </c>
      <c r="M19">
        <v>74</v>
      </c>
      <c r="N19">
        <v>60</v>
      </c>
      <c r="O19">
        <v>67</v>
      </c>
      <c r="P19">
        <v>-0.7</v>
      </c>
      <c r="Q19">
        <v>0</v>
      </c>
      <c r="R19">
        <v>2</v>
      </c>
      <c r="S19">
        <v>0.53</v>
      </c>
      <c r="T19">
        <v>0</v>
      </c>
      <c r="U19">
        <v>0</v>
      </c>
      <c r="W19">
        <v>18</v>
      </c>
      <c r="X19">
        <f t="shared" si="1"/>
        <v>0.254</v>
      </c>
      <c r="Y19">
        <v>18</v>
      </c>
      <c r="Z19">
        <f t="shared" si="2"/>
        <v>13.462</v>
      </c>
      <c r="AA19">
        <v>19</v>
      </c>
      <c r="AB19">
        <f t="shared" si="0"/>
        <v>1.7018000000000002E-2</v>
      </c>
    </row>
    <row r="20" spans="1:28" x14ac:dyDescent="0.25">
      <c r="A20" s="27">
        <v>45126</v>
      </c>
      <c r="B20">
        <v>82</v>
      </c>
      <c r="C20">
        <v>69</v>
      </c>
      <c r="D20">
        <v>75.5</v>
      </c>
      <c r="E20">
        <v>-1.8</v>
      </c>
      <c r="F20">
        <v>0</v>
      </c>
      <c r="G20">
        <v>11</v>
      </c>
      <c r="H20">
        <v>0.67</v>
      </c>
      <c r="I20">
        <v>0</v>
      </c>
      <c r="J20">
        <v>0</v>
      </c>
      <c r="L20" s="27">
        <v>45188</v>
      </c>
      <c r="M20">
        <v>76</v>
      </c>
      <c r="N20">
        <v>52</v>
      </c>
      <c r="O20">
        <v>64</v>
      </c>
      <c r="P20">
        <v>-3.4</v>
      </c>
      <c r="Q20">
        <v>1</v>
      </c>
      <c r="R20">
        <v>0</v>
      </c>
      <c r="S20">
        <v>0</v>
      </c>
      <c r="T20">
        <v>0</v>
      </c>
      <c r="U20">
        <v>0</v>
      </c>
      <c r="W20">
        <v>19</v>
      </c>
      <c r="X20">
        <f t="shared" si="1"/>
        <v>17.018000000000001</v>
      </c>
      <c r="Y20">
        <v>19</v>
      </c>
      <c r="Z20">
        <f t="shared" si="2"/>
        <v>0</v>
      </c>
      <c r="AA20">
        <v>20</v>
      </c>
      <c r="AB20">
        <f t="shared" si="0"/>
        <v>0</v>
      </c>
    </row>
    <row r="21" spans="1:28" x14ac:dyDescent="0.25">
      <c r="A21" s="27">
        <v>45127</v>
      </c>
      <c r="B21">
        <v>83</v>
      </c>
      <c r="C21">
        <v>67</v>
      </c>
      <c r="D21">
        <v>75</v>
      </c>
      <c r="E21">
        <v>-2.2999999999999998</v>
      </c>
      <c r="F21">
        <v>0</v>
      </c>
      <c r="G21">
        <v>10</v>
      </c>
      <c r="H21">
        <v>0</v>
      </c>
      <c r="I21">
        <v>0</v>
      </c>
      <c r="J21">
        <v>0</v>
      </c>
      <c r="L21" s="27">
        <v>45189</v>
      </c>
      <c r="M21">
        <v>78</v>
      </c>
      <c r="N21">
        <v>51</v>
      </c>
      <c r="O21">
        <v>64.5</v>
      </c>
      <c r="P21">
        <v>-2.5</v>
      </c>
      <c r="Q21">
        <v>0</v>
      </c>
      <c r="R21">
        <v>0</v>
      </c>
      <c r="S21">
        <v>0</v>
      </c>
      <c r="T21">
        <v>0</v>
      </c>
      <c r="U21">
        <v>0</v>
      </c>
      <c r="W21">
        <v>20</v>
      </c>
      <c r="X21">
        <f t="shared" si="1"/>
        <v>0</v>
      </c>
      <c r="Y21">
        <v>20</v>
      </c>
      <c r="Z21">
        <f t="shared" si="2"/>
        <v>0</v>
      </c>
      <c r="AA21">
        <v>21</v>
      </c>
      <c r="AB21">
        <f t="shared" si="0"/>
        <v>2.8448000000000001E-2</v>
      </c>
    </row>
    <row r="22" spans="1:28" x14ac:dyDescent="0.25">
      <c r="A22" s="27">
        <v>45128</v>
      </c>
      <c r="B22">
        <v>85</v>
      </c>
      <c r="C22">
        <v>68</v>
      </c>
      <c r="D22">
        <v>76.5</v>
      </c>
      <c r="E22">
        <v>-0.7</v>
      </c>
      <c r="F22">
        <v>0</v>
      </c>
      <c r="G22">
        <v>12</v>
      </c>
      <c r="H22">
        <v>1.1200000000000001</v>
      </c>
      <c r="I22">
        <v>0</v>
      </c>
      <c r="J22">
        <v>0</v>
      </c>
      <c r="L22" s="27">
        <v>45190</v>
      </c>
      <c r="M22">
        <v>75</v>
      </c>
      <c r="N22">
        <v>51</v>
      </c>
      <c r="O22">
        <v>63</v>
      </c>
      <c r="P22">
        <v>-3.7</v>
      </c>
      <c r="Q22">
        <v>2</v>
      </c>
      <c r="R22">
        <v>0</v>
      </c>
      <c r="S22">
        <v>0</v>
      </c>
      <c r="T22">
        <v>0</v>
      </c>
      <c r="U22">
        <v>0</v>
      </c>
      <c r="W22">
        <v>21</v>
      </c>
      <c r="X22">
        <f t="shared" si="1"/>
        <v>28.448</v>
      </c>
      <c r="Y22">
        <v>21</v>
      </c>
      <c r="Z22">
        <f t="shared" si="2"/>
        <v>0</v>
      </c>
      <c r="AA22">
        <v>22</v>
      </c>
      <c r="AB22">
        <f t="shared" si="0"/>
        <v>0</v>
      </c>
    </row>
    <row r="23" spans="1:28" x14ac:dyDescent="0.25">
      <c r="A23" s="27">
        <v>45129</v>
      </c>
      <c r="B23">
        <v>84</v>
      </c>
      <c r="C23">
        <v>66</v>
      </c>
      <c r="D23">
        <v>75</v>
      </c>
      <c r="E23">
        <v>-2.2000000000000002</v>
      </c>
      <c r="F23">
        <v>0</v>
      </c>
      <c r="G23">
        <v>10</v>
      </c>
      <c r="H23">
        <v>0</v>
      </c>
      <c r="I23">
        <v>0</v>
      </c>
      <c r="J23">
        <v>0</v>
      </c>
      <c r="L23" s="27">
        <v>45191</v>
      </c>
      <c r="M23">
        <v>72</v>
      </c>
      <c r="N23">
        <v>53</v>
      </c>
      <c r="O23">
        <v>62.5</v>
      </c>
      <c r="P23">
        <v>-3.8</v>
      </c>
      <c r="Q23">
        <v>2</v>
      </c>
      <c r="R23">
        <v>0</v>
      </c>
      <c r="S23">
        <v>0</v>
      </c>
      <c r="T23">
        <v>0</v>
      </c>
      <c r="U23">
        <v>0</v>
      </c>
      <c r="W23">
        <v>22</v>
      </c>
      <c r="X23">
        <f t="shared" si="1"/>
        <v>0</v>
      </c>
      <c r="Y23">
        <v>22</v>
      </c>
      <c r="Z23">
        <f t="shared" si="2"/>
        <v>0</v>
      </c>
      <c r="AA23">
        <v>23</v>
      </c>
      <c r="AB23">
        <f t="shared" si="0"/>
        <v>0</v>
      </c>
    </row>
    <row r="24" spans="1:28" x14ac:dyDescent="0.25">
      <c r="A24" s="27">
        <v>45130</v>
      </c>
      <c r="B24">
        <v>88</v>
      </c>
      <c r="C24">
        <v>65</v>
      </c>
      <c r="D24">
        <v>76.5</v>
      </c>
      <c r="E24">
        <v>-0.7</v>
      </c>
      <c r="F24">
        <v>0</v>
      </c>
      <c r="G24">
        <v>12</v>
      </c>
      <c r="H24">
        <v>0</v>
      </c>
      <c r="I24">
        <v>0</v>
      </c>
      <c r="J24">
        <v>0</v>
      </c>
      <c r="L24" s="27">
        <v>45192</v>
      </c>
      <c r="M24">
        <v>66</v>
      </c>
      <c r="N24">
        <v>61</v>
      </c>
      <c r="O24">
        <v>63.5</v>
      </c>
      <c r="P24">
        <v>-2.4</v>
      </c>
      <c r="Q24">
        <v>1</v>
      </c>
      <c r="R24">
        <v>0</v>
      </c>
      <c r="S24">
        <v>3.67</v>
      </c>
      <c r="T24">
        <v>0</v>
      </c>
      <c r="U24">
        <v>0</v>
      </c>
      <c r="W24">
        <v>23</v>
      </c>
      <c r="X24">
        <f t="shared" si="1"/>
        <v>0</v>
      </c>
      <c r="Y24">
        <v>23</v>
      </c>
      <c r="Z24">
        <f t="shared" si="2"/>
        <v>93.217999999999989</v>
      </c>
      <c r="AA24">
        <v>24</v>
      </c>
      <c r="AB24">
        <f t="shared" si="0"/>
        <v>0</v>
      </c>
    </row>
    <row r="25" spans="1:28" x14ac:dyDescent="0.25">
      <c r="A25" s="27">
        <v>45131</v>
      </c>
      <c r="B25">
        <v>83</v>
      </c>
      <c r="C25">
        <v>65</v>
      </c>
      <c r="D25">
        <v>74</v>
      </c>
      <c r="E25">
        <v>-3.1</v>
      </c>
      <c r="F25">
        <v>0</v>
      </c>
      <c r="G25">
        <v>9</v>
      </c>
      <c r="H25">
        <v>0</v>
      </c>
      <c r="I25">
        <v>0</v>
      </c>
      <c r="J25">
        <v>0</v>
      </c>
      <c r="L25" s="27">
        <v>45193</v>
      </c>
      <c r="M25">
        <v>73</v>
      </c>
      <c r="N25">
        <v>66</v>
      </c>
      <c r="O25">
        <v>69.5</v>
      </c>
      <c r="P25">
        <v>4</v>
      </c>
      <c r="Q25">
        <v>0</v>
      </c>
      <c r="R25">
        <v>5</v>
      </c>
      <c r="S25">
        <v>0.04</v>
      </c>
      <c r="T25">
        <v>0</v>
      </c>
      <c r="U25">
        <v>0</v>
      </c>
      <c r="W25">
        <v>24</v>
      </c>
      <c r="X25">
        <f t="shared" si="1"/>
        <v>0</v>
      </c>
      <c r="Y25">
        <v>24</v>
      </c>
      <c r="Z25">
        <f t="shared" si="2"/>
        <v>1.016</v>
      </c>
      <c r="AA25">
        <v>25</v>
      </c>
      <c r="AB25">
        <f t="shared" si="0"/>
        <v>2.794E-3</v>
      </c>
    </row>
    <row r="26" spans="1:28" x14ac:dyDescent="0.25">
      <c r="A26" s="27">
        <v>45132</v>
      </c>
      <c r="B26">
        <v>84</v>
      </c>
      <c r="C26">
        <v>65</v>
      </c>
      <c r="D26">
        <v>74.5</v>
      </c>
      <c r="E26">
        <v>-2.6</v>
      </c>
      <c r="F26">
        <v>0</v>
      </c>
      <c r="G26">
        <v>10</v>
      </c>
      <c r="H26">
        <v>0.11</v>
      </c>
      <c r="I26">
        <v>0</v>
      </c>
      <c r="J26">
        <v>0</v>
      </c>
      <c r="L26" s="27">
        <v>45194</v>
      </c>
      <c r="M26">
        <v>71</v>
      </c>
      <c r="N26">
        <v>60</v>
      </c>
      <c r="O26">
        <v>65.5</v>
      </c>
      <c r="P26">
        <v>0.4</v>
      </c>
      <c r="Q26">
        <v>0</v>
      </c>
      <c r="R26">
        <v>1</v>
      </c>
      <c r="S26">
        <v>0.18</v>
      </c>
      <c r="T26">
        <v>0</v>
      </c>
      <c r="U26">
        <v>0</v>
      </c>
      <c r="W26">
        <v>25</v>
      </c>
      <c r="X26">
        <f t="shared" si="1"/>
        <v>2.794</v>
      </c>
      <c r="Y26">
        <v>25</v>
      </c>
      <c r="Z26">
        <f t="shared" si="2"/>
        <v>4.5719999999999992</v>
      </c>
      <c r="AA26">
        <v>26</v>
      </c>
      <c r="AB26">
        <f t="shared" si="0"/>
        <v>0</v>
      </c>
    </row>
    <row r="27" spans="1:28" x14ac:dyDescent="0.25">
      <c r="A27" s="27">
        <v>45133</v>
      </c>
      <c r="B27">
        <v>85</v>
      </c>
      <c r="C27">
        <v>62</v>
      </c>
      <c r="D27">
        <v>73.5</v>
      </c>
      <c r="E27">
        <v>-3.5</v>
      </c>
      <c r="F27">
        <v>0</v>
      </c>
      <c r="G27">
        <v>9</v>
      </c>
      <c r="H27">
        <v>0</v>
      </c>
      <c r="I27">
        <v>0</v>
      </c>
      <c r="J27">
        <v>0</v>
      </c>
      <c r="L27" s="27">
        <v>45195</v>
      </c>
      <c r="M27">
        <v>61</v>
      </c>
      <c r="N27">
        <v>58</v>
      </c>
      <c r="O27">
        <v>59.5</v>
      </c>
      <c r="P27">
        <v>-5.3</v>
      </c>
      <c r="Q27">
        <v>5</v>
      </c>
      <c r="R27">
        <v>0</v>
      </c>
      <c r="S27">
        <v>0.09</v>
      </c>
      <c r="T27">
        <v>0</v>
      </c>
      <c r="U27">
        <v>0</v>
      </c>
      <c r="W27">
        <v>26</v>
      </c>
      <c r="X27">
        <f t="shared" si="1"/>
        <v>0</v>
      </c>
      <c r="Y27">
        <v>26</v>
      </c>
      <c r="Z27">
        <f t="shared" si="2"/>
        <v>2.2859999999999996</v>
      </c>
      <c r="AA27">
        <v>27</v>
      </c>
      <c r="AB27">
        <f t="shared" si="0"/>
        <v>0</v>
      </c>
    </row>
    <row r="28" spans="1:28" x14ac:dyDescent="0.25">
      <c r="A28" s="27">
        <v>45134</v>
      </c>
      <c r="B28">
        <v>95</v>
      </c>
      <c r="C28">
        <v>76</v>
      </c>
      <c r="D28">
        <v>85.5</v>
      </c>
      <c r="E28">
        <v>8.5</v>
      </c>
      <c r="F28">
        <v>0</v>
      </c>
      <c r="G28">
        <v>21</v>
      </c>
      <c r="H28">
        <v>0</v>
      </c>
      <c r="I28">
        <v>0</v>
      </c>
      <c r="J28">
        <v>0</v>
      </c>
      <c r="L28" s="27">
        <v>45196</v>
      </c>
      <c r="M28">
        <v>67</v>
      </c>
      <c r="N28">
        <v>53</v>
      </c>
      <c r="O28">
        <v>60</v>
      </c>
      <c r="P28">
        <v>-4.4000000000000004</v>
      </c>
      <c r="Q28">
        <v>5</v>
      </c>
      <c r="R28">
        <v>0</v>
      </c>
      <c r="S28">
        <v>0</v>
      </c>
      <c r="T28">
        <v>0</v>
      </c>
      <c r="U28">
        <v>0</v>
      </c>
      <c r="W28">
        <v>27</v>
      </c>
      <c r="X28">
        <f t="shared" si="1"/>
        <v>0</v>
      </c>
      <c r="Y28">
        <v>27</v>
      </c>
      <c r="Z28">
        <f t="shared" si="2"/>
        <v>0</v>
      </c>
      <c r="AA28">
        <v>28</v>
      </c>
      <c r="AB28">
        <f t="shared" si="0"/>
        <v>7.6199999999999987E-4</v>
      </c>
    </row>
    <row r="29" spans="1:28" x14ac:dyDescent="0.25">
      <c r="A29" s="27">
        <v>45135</v>
      </c>
      <c r="B29">
        <v>95</v>
      </c>
      <c r="C29">
        <v>74</v>
      </c>
      <c r="D29">
        <v>84.5</v>
      </c>
      <c r="E29">
        <v>7.6</v>
      </c>
      <c r="F29">
        <v>0</v>
      </c>
      <c r="G29">
        <v>20</v>
      </c>
      <c r="H29">
        <v>0.03</v>
      </c>
      <c r="I29">
        <v>0</v>
      </c>
      <c r="J29">
        <v>0</v>
      </c>
      <c r="L29" s="27">
        <v>45197</v>
      </c>
      <c r="M29">
        <v>66</v>
      </c>
      <c r="N29">
        <v>56</v>
      </c>
      <c r="O29">
        <v>61</v>
      </c>
      <c r="P29">
        <v>-3</v>
      </c>
      <c r="Q29">
        <v>4</v>
      </c>
      <c r="R29">
        <v>0</v>
      </c>
      <c r="S29">
        <v>0.36</v>
      </c>
      <c r="T29">
        <v>0</v>
      </c>
      <c r="U29">
        <v>0</v>
      </c>
      <c r="W29">
        <v>28</v>
      </c>
      <c r="X29">
        <f t="shared" si="1"/>
        <v>0.7619999999999999</v>
      </c>
      <c r="Y29">
        <v>28</v>
      </c>
      <c r="Z29">
        <f t="shared" si="2"/>
        <v>9.1439999999999984</v>
      </c>
      <c r="AA29">
        <v>29</v>
      </c>
      <c r="AB29">
        <f t="shared" si="0"/>
        <v>2.2098E-2</v>
      </c>
    </row>
    <row r="30" spans="1:28" x14ac:dyDescent="0.25">
      <c r="A30" s="27">
        <v>45136</v>
      </c>
      <c r="B30">
        <v>92</v>
      </c>
      <c r="C30">
        <v>72</v>
      </c>
      <c r="D30">
        <v>82</v>
      </c>
      <c r="E30">
        <v>5.2</v>
      </c>
      <c r="F30">
        <v>0</v>
      </c>
      <c r="G30">
        <v>17</v>
      </c>
      <c r="H30">
        <v>0.87</v>
      </c>
      <c r="I30">
        <v>0</v>
      </c>
      <c r="J30">
        <v>0</v>
      </c>
      <c r="L30" s="27">
        <v>45198</v>
      </c>
      <c r="M30">
        <v>66</v>
      </c>
      <c r="N30">
        <v>61</v>
      </c>
      <c r="O30">
        <v>63.5</v>
      </c>
      <c r="P30">
        <v>-0.1</v>
      </c>
      <c r="Q30">
        <v>1</v>
      </c>
      <c r="R30">
        <v>0</v>
      </c>
      <c r="S30">
        <v>0.96</v>
      </c>
      <c r="T30">
        <v>0</v>
      </c>
      <c r="U30">
        <v>0</v>
      </c>
      <c r="W30">
        <v>29</v>
      </c>
      <c r="X30">
        <f t="shared" si="1"/>
        <v>22.097999999999999</v>
      </c>
      <c r="Y30">
        <v>29</v>
      </c>
      <c r="Z30">
        <f t="shared" si="2"/>
        <v>24.383999999999997</v>
      </c>
      <c r="AA30">
        <v>30</v>
      </c>
      <c r="AB30">
        <f t="shared" si="0"/>
        <v>0</v>
      </c>
    </row>
    <row r="31" spans="1:28" x14ac:dyDescent="0.25">
      <c r="A31" s="27">
        <v>45137</v>
      </c>
      <c r="B31">
        <v>82</v>
      </c>
      <c r="C31">
        <v>61</v>
      </c>
      <c r="D31">
        <v>71.5</v>
      </c>
      <c r="E31">
        <v>-5.3</v>
      </c>
      <c r="F31">
        <v>0</v>
      </c>
      <c r="G31">
        <v>7</v>
      </c>
      <c r="H31">
        <v>0</v>
      </c>
      <c r="I31">
        <v>0</v>
      </c>
      <c r="J31">
        <v>0</v>
      </c>
      <c r="L31" s="27">
        <v>45199</v>
      </c>
      <c r="M31">
        <v>66</v>
      </c>
      <c r="N31">
        <v>59</v>
      </c>
      <c r="O31">
        <v>62.5</v>
      </c>
      <c r="P31">
        <v>-0.7</v>
      </c>
      <c r="Q31">
        <v>2</v>
      </c>
      <c r="R31">
        <v>0</v>
      </c>
      <c r="S31">
        <v>0.04</v>
      </c>
      <c r="T31">
        <v>0</v>
      </c>
      <c r="U31">
        <v>0</v>
      </c>
      <c r="W31">
        <v>30</v>
      </c>
      <c r="X31">
        <f t="shared" si="1"/>
        <v>0</v>
      </c>
      <c r="Y31">
        <v>30</v>
      </c>
      <c r="Z31">
        <f t="shared" si="2"/>
        <v>1.016</v>
      </c>
      <c r="AA31">
        <v>31</v>
      </c>
      <c r="AB31">
        <f t="shared" si="0"/>
        <v>0</v>
      </c>
    </row>
    <row r="32" spans="1:28" x14ac:dyDescent="0.25">
      <c r="A32" s="27">
        <v>45138</v>
      </c>
      <c r="B32">
        <v>82</v>
      </c>
      <c r="C32">
        <v>60</v>
      </c>
      <c r="D32">
        <v>71</v>
      </c>
      <c r="E32">
        <v>-5.7</v>
      </c>
      <c r="F32">
        <v>0</v>
      </c>
      <c r="G32">
        <v>6</v>
      </c>
      <c r="H32">
        <v>0</v>
      </c>
      <c r="I32">
        <v>0</v>
      </c>
      <c r="J32">
        <v>0</v>
      </c>
      <c r="L32" t="s">
        <v>38</v>
      </c>
      <c r="M32">
        <v>2360</v>
      </c>
      <c r="N32">
        <v>1817</v>
      </c>
      <c r="O32" t="s">
        <v>39</v>
      </c>
      <c r="P32" t="s">
        <v>39</v>
      </c>
      <c r="Q32">
        <v>26</v>
      </c>
      <c r="R32">
        <v>172</v>
      </c>
      <c r="S32">
        <v>7.27</v>
      </c>
      <c r="T32">
        <v>0</v>
      </c>
      <c r="U32" t="s">
        <v>39</v>
      </c>
      <c r="W32">
        <v>31</v>
      </c>
      <c r="X32">
        <f t="shared" si="1"/>
        <v>0</v>
      </c>
      <c r="Z32">
        <f t="shared" si="2"/>
        <v>184.65799999999999</v>
      </c>
      <c r="AA32">
        <v>32</v>
      </c>
      <c r="AB32">
        <v>0</v>
      </c>
    </row>
    <row r="33" spans="1:28" x14ac:dyDescent="0.25">
      <c r="A33" t="s">
        <v>38</v>
      </c>
      <c r="B33">
        <v>2695</v>
      </c>
      <c r="C33">
        <v>2135</v>
      </c>
      <c r="D33" t="s">
        <v>39</v>
      </c>
      <c r="E33" t="s">
        <v>39</v>
      </c>
      <c r="F33">
        <v>0</v>
      </c>
      <c r="G33">
        <v>411</v>
      </c>
      <c r="H33">
        <v>5.23</v>
      </c>
      <c r="I33">
        <v>0</v>
      </c>
      <c r="J33" t="s">
        <v>39</v>
      </c>
      <c r="L33" t="s">
        <v>40</v>
      </c>
      <c r="M33">
        <v>78.7</v>
      </c>
      <c r="N33">
        <v>60.6</v>
      </c>
      <c r="O33">
        <v>69.599999999999994</v>
      </c>
      <c r="P33">
        <v>1.2</v>
      </c>
      <c r="Q33" t="s">
        <v>39</v>
      </c>
      <c r="R33" t="s">
        <v>39</v>
      </c>
      <c r="S33" t="s">
        <v>39</v>
      </c>
      <c r="T33" t="s">
        <v>39</v>
      </c>
      <c r="U33">
        <v>0</v>
      </c>
      <c r="X33">
        <f t="shared" si="1"/>
        <v>132.84200000000001</v>
      </c>
      <c r="AA33">
        <v>33</v>
      </c>
      <c r="AB33">
        <v>0</v>
      </c>
    </row>
    <row r="34" spans="1:28" x14ac:dyDescent="0.25">
      <c r="A34" t="s">
        <v>40</v>
      </c>
      <c r="B34">
        <v>86.9</v>
      </c>
      <c r="C34">
        <v>68.900000000000006</v>
      </c>
      <c r="D34">
        <v>77.900000000000006</v>
      </c>
      <c r="E34">
        <v>1</v>
      </c>
      <c r="F34" t="s">
        <v>39</v>
      </c>
      <c r="G34" t="s">
        <v>39</v>
      </c>
      <c r="H34" t="s">
        <v>39</v>
      </c>
      <c r="I34" t="s">
        <v>39</v>
      </c>
      <c r="J34">
        <v>0</v>
      </c>
      <c r="L34" t="s">
        <v>41</v>
      </c>
      <c r="M34">
        <v>78.5</v>
      </c>
      <c r="N34">
        <v>58.2</v>
      </c>
      <c r="O34">
        <v>68.400000000000006</v>
      </c>
      <c r="P34" t="s">
        <v>39</v>
      </c>
      <c r="Q34">
        <v>43</v>
      </c>
      <c r="R34">
        <v>144</v>
      </c>
      <c r="S34">
        <v>3.55</v>
      </c>
      <c r="T34">
        <v>0</v>
      </c>
      <c r="U34" t="s">
        <v>39</v>
      </c>
      <c r="AA34">
        <v>34</v>
      </c>
      <c r="AB34">
        <v>0</v>
      </c>
    </row>
    <row r="35" spans="1:28" x14ac:dyDescent="0.25">
      <c r="A35" t="s">
        <v>41</v>
      </c>
      <c r="B35">
        <v>86.6</v>
      </c>
      <c r="C35">
        <v>67.2</v>
      </c>
      <c r="D35">
        <v>76.900000000000006</v>
      </c>
      <c r="E35" t="s">
        <v>39</v>
      </c>
      <c r="F35">
        <v>0</v>
      </c>
      <c r="G35">
        <v>369</v>
      </c>
      <c r="H35">
        <v>4.47</v>
      </c>
      <c r="I35">
        <v>0</v>
      </c>
      <c r="J35" t="s">
        <v>39</v>
      </c>
      <c r="AA35">
        <v>35</v>
      </c>
      <c r="AB35">
        <v>0</v>
      </c>
    </row>
    <row r="36" spans="1:28" x14ac:dyDescent="0.25">
      <c r="AA36">
        <v>36</v>
      </c>
      <c r="AB36">
        <v>0</v>
      </c>
    </row>
    <row r="37" spans="1:28" x14ac:dyDescent="0.25">
      <c r="AA37">
        <v>37</v>
      </c>
      <c r="AB37">
        <v>0</v>
      </c>
    </row>
    <row r="38" spans="1:28" x14ac:dyDescent="0.25">
      <c r="AA38">
        <v>38</v>
      </c>
      <c r="AB38">
        <v>0</v>
      </c>
    </row>
    <row r="39" spans="1:28" x14ac:dyDescent="0.25">
      <c r="AA39">
        <v>39</v>
      </c>
      <c r="AB39">
        <v>0</v>
      </c>
    </row>
    <row r="40" spans="1:28" x14ac:dyDescent="0.25">
      <c r="AA40">
        <v>40</v>
      </c>
      <c r="AB40">
        <v>0</v>
      </c>
    </row>
    <row r="41" spans="1:28" x14ac:dyDescent="0.25">
      <c r="AA41">
        <v>41</v>
      </c>
      <c r="AB41">
        <f>Z2/1000</f>
        <v>0</v>
      </c>
    </row>
    <row r="42" spans="1:28" x14ac:dyDescent="0.25">
      <c r="AA42">
        <v>42</v>
      </c>
      <c r="AB42">
        <f t="shared" ref="AB42:AB71" si="3">Z3/1000</f>
        <v>0</v>
      </c>
    </row>
    <row r="43" spans="1:28" x14ac:dyDescent="0.25">
      <c r="AA43">
        <v>43</v>
      </c>
      <c r="AB43">
        <f t="shared" si="3"/>
        <v>0</v>
      </c>
    </row>
    <row r="44" spans="1:28" x14ac:dyDescent="0.25">
      <c r="AA44">
        <v>44</v>
      </c>
      <c r="AB44">
        <f t="shared" si="3"/>
        <v>0</v>
      </c>
    </row>
    <row r="45" spans="1:28" x14ac:dyDescent="0.25">
      <c r="AA45">
        <v>45</v>
      </c>
      <c r="AB45">
        <f t="shared" si="3"/>
        <v>0</v>
      </c>
    </row>
    <row r="46" spans="1:28" x14ac:dyDescent="0.25">
      <c r="AA46">
        <v>46</v>
      </c>
      <c r="AB46">
        <f t="shared" si="3"/>
        <v>0</v>
      </c>
    </row>
    <row r="47" spans="1:28" x14ac:dyDescent="0.25">
      <c r="AA47">
        <v>47</v>
      </c>
      <c r="AB47">
        <f t="shared" si="3"/>
        <v>0</v>
      </c>
    </row>
    <row r="48" spans="1:28" x14ac:dyDescent="0.25">
      <c r="AA48">
        <v>48</v>
      </c>
      <c r="AB48">
        <f t="shared" si="3"/>
        <v>0</v>
      </c>
    </row>
    <row r="49" spans="27:28" x14ac:dyDescent="0.25">
      <c r="AA49">
        <v>49</v>
      </c>
      <c r="AB49">
        <f t="shared" si="3"/>
        <v>0</v>
      </c>
    </row>
    <row r="50" spans="27:28" x14ac:dyDescent="0.25">
      <c r="AA50">
        <v>50</v>
      </c>
      <c r="AB50">
        <f t="shared" si="3"/>
        <v>2.4129999999999999E-2</v>
      </c>
    </row>
    <row r="51" spans="27:28" x14ac:dyDescent="0.25">
      <c r="AA51">
        <v>51</v>
      </c>
      <c r="AB51">
        <f t="shared" si="3"/>
        <v>0</v>
      </c>
    </row>
    <row r="52" spans="27:28" x14ac:dyDescent="0.25">
      <c r="AA52">
        <v>52</v>
      </c>
      <c r="AB52">
        <f t="shared" si="3"/>
        <v>0</v>
      </c>
    </row>
    <row r="53" spans="27:28" x14ac:dyDescent="0.25">
      <c r="AA53">
        <v>53</v>
      </c>
      <c r="AB53">
        <f t="shared" si="3"/>
        <v>1.1429999999999999E-2</v>
      </c>
    </row>
    <row r="54" spans="27:28" x14ac:dyDescent="0.25">
      <c r="AA54">
        <v>54</v>
      </c>
      <c r="AB54">
        <f t="shared" si="3"/>
        <v>0</v>
      </c>
    </row>
    <row r="55" spans="27:28" x14ac:dyDescent="0.25">
      <c r="AA55">
        <v>55</v>
      </c>
      <c r="AB55">
        <f t="shared" si="3"/>
        <v>0</v>
      </c>
    </row>
    <row r="56" spans="27:28" x14ac:dyDescent="0.25">
      <c r="AA56">
        <v>56</v>
      </c>
      <c r="AB56">
        <f t="shared" si="3"/>
        <v>0</v>
      </c>
    </row>
    <row r="57" spans="27:28" x14ac:dyDescent="0.25">
      <c r="AA57">
        <v>57</v>
      </c>
      <c r="AB57">
        <f t="shared" si="3"/>
        <v>0</v>
      </c>
    </row>
    <row r="58" spans="27:28" x14ac:dyDescent="0.25">
      <c r="AA58">
        <v>58</v>
      </c>
      <c r="AB58">
        <f t="shared" si="3"/>
        <v>1.3462E-2</v>
      </c>
    </row>
    <row r="59" spans="27:28" x14ac:dyDescent="0.25">
      <c r="AA59">
        <v>59</v>
      </c>
      <c r="AB59">
        <f t="shared" si="3"/>
        <v>0</v>
      </c>
    </row>
    <row r="60" spans="27:28" x14ac:dyDescent="0.25">
      <c r="AA60">
        <v>60</v>
      </c>
      <c r="AB60">
        <f t="shared" si="3"/>
        <v>0</v>
      </c>
    </row>
    <row r="61" spans="27:28" x14ac:dyDescent="0.25">
      <c r="AA61">
        <v>61</v>
      </c>
      <c r="AB61">
        <f t="shared" si="3"/>
        <v>0</v>
      </c>
    </row>
    <row r="62" spans="27:28" x14ac:dyDescent="0.25">
      <c r="AA62">
        <v>62</v>
      </c>
      <c r="AB62">
        <f t="shared" si="3"/>
        <v>0</v>
      </c>
    </row>
    <row r="63" spans="27:28" x14ac:dyDescent="0.25">
      <c r="AA63">
        <v>63</v>
      </c>
      <c r="AB63">
        <f t="shared" si="3"/>
        <v>9.3217999999999995E-2</v>
      </c>
    </row>
    <row r="64" spans="27:28" x14ac:dyDescent="0.25">
      <c r="AA64">
        <v>64</v>
      </c>
      <c r="AB64">
        <f t="shared" si="3"/>
        <v>1.016E-3</v>
      </c>
    </row>
    <row r="65" spans="27:28" x14ac:dyDescent="0.25">
      <c r="AA65">
        <v>65</v>
      </c>
      <c r="AB65">
        <f t="shared" si="3"/>
        <v>4.5719999999999988E-3</v>
      </c>
    </row>
    <row r="66" spans="27:28" x14ac:dyDescent="0.25">
      <c r="AA66">
        <v>66</v>
      </c>
      <c r="AB66">
        <f t="shared" si="3"/>
        <v>2.2859999999999994E-3</v>
      </c>
    </row>
    <row r="67" spans="27:28" x14ac:dyDescent="0.25">
      <c r="AA67">
        <v>67</v>
      </c>
      <c r="AB67">
        <f t="shared" si="3"/>
        <v>0</v>
      </c>
    </row>
    <row r="68" spans="27:28" x14ac:dyDescent="0.25">
      <c r="AA68">
        <v>68</v>
      </c>
      <c r="AB68">
        <f t="shared" si="3"/>
        <v>9.1439999999999976E-3</v>
      </c>
    </row>
    <row r="69" spans="27:28" x14ac:dyDescent="0.25">
      <c r="AA69">
        <v>69</v>
      </c>
      <c r="AB69">
        <f t="shared" si="3"/>
        <v>2.4383999999999996E-2</v>
      </c>
    </row>
    <row r="70" spans="27:28" x14ac:dyDescent="0.25">
      <c r="AA70">
        <v>70</v>
      </c>
      <c r="AB70">
        <f t="shared" si="3"/>
        <v>1.016E-3</v>
      </c>
    </row>
    <row r="71" spans="27:28" x14ac:dyDescent="0.25">
      <c r="AA71">
        <v>71</v>
      </c>
      <c r="AB71">
        <f t="shared" si="3"/>
        <v>0.18465799999999999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927B-A3D7-4758-B9FA-B1EC93AE9BEE}">
  <dimension ref="A1:X96"/>
  <sheetViews>
    <sheetView topLeftCell="A37" workbookViewId="0">
      <selection activeCell="C65" sqref="C65"/>
    </sheetView>
  </sheetViews>
  <sheetFormatPr defaultRowHeight="15" x14ac:dyDescent="0.25"/>
  <cols>
    <col min="1" max="2" width="19" bestFit="1" customWidth="1"/>
    <col min="6" max="6" width="11" bestFit="1" customWidth="1"/>
  </cols>
  <sheetData>
    <row r="1" spans="1:7" x14ac:dyDescent="0.25">
      <c r="A1" t="s">
        <v>35</v>
      </c>
      <c r="B1" t="s">
        <v>36</v>
      </c>
    </row>
    <row r="2" spans="1:7" x14ac:dyDescent="0.25">
      <c r="A2">
        <v>1E-3</v>
      </c>
      <c r="B2">
        <f>G2</f>
        <v>0.39999099999999999</v>
      </c>
      <c r="F2">
        <v>1E-3</v>
      </c>
      <c r="G2">
        <v>0.39999099999999999</v>
      </c>
    </row>
    <row r="3" spans="1:7" x14ac:dyDescent="0.25">
      <c r="A3">
        <v>1.3305299999999999E-3</v>
      </c>
      <c r="B3">
        <f t="shared" ref="B3:B51" si="0">G3</f>
        <v>0.39998499999999998</v>
      </c>
      <c r="F3">
        <v>1.3305299999999999E-3</v>
      </c>
      <c r="G3">
        <v>0.39998499999999998</v>
      </c>
    </row>
    <row r="4" spans="1:7" x14ac:dyDescent="0.25">
      <c r="A4">
        <v>1.7703E-3</v>
      </c>
      <c r="B4">
        <f t="shared" si="0"/>
        <v>0.39997700000000003</v>
      </c>
      <c r="F4">
        <v>1.7703E-3</v>
      </c>
      <c r="G4">
        <v>0.39997700000000003</v>
      </c>
    </row>
    <row r="5" spans="1:7" x14ac:dyDescent="0.25">
      <c r="A5">
        <v>2.3554299999999999E-3</v>
      </c>
      <c r="B5">
        <f t="shared" si="0"/>
        <v>0.39996300000000001</v>
      </c>
      <c r="F5">
        <v>2.3554299999999999E-3</v>
      </c>
      <c r="G5">
        <v>0.39996300000000001</v>
      </c>
    </row>
    <row r="6" spans="1:7" x14ac:dyDescent="0.25">
      <c r="A6">
        <v>3.1339599999999999E-3</v>
      </c>
      <c r="B6">
        <f t="shared" si="0"/>
        <v>0.39994299999999999</v>
      </c>
      <c r="F6">
        <v>3.1339599999999999E-3</v>
      </c>
      <c r="G6">
        <v>0.39994299999999999</v>
      </c>
    </row>
    <row r="7" spans="1:7" x14ac:dyDescent="0.25">
      <c r="A7">
        <v>4.1698200000000003E-3</v>
      </c>
      <c r="B7">
        <f t="shared" si="0"/>
        <v>0.39990999999999999</v>
      </c>
      <c r="F7">
        <v>4.1698200000000003E-3</v>
      </c>
      <c r="G7">
        <v>0.39990999999999999</v>
      </c>
    </row>
    <row r="8" spans="1:7" x14ac:dyDescent="0.25">
      <c r="A8">
        <v>5.5480599999999996E-3</v>
      </c>
      <c r="B8">
        <f t="shared" si="0"/>
        <v>0.39985900000000002</v>
      </c>
      <c r="F8">
        <v>5.5480599999999996E-3</v>
      </c>
      <c r="G8">
        <v>0.39985900000000002</v>
      </c>
    </row>
    <row r="9" spans="1:7" x14ac:dyDescent="0.25">
      <c r="A9">
        <v>7.3818399999999998E-3</v>
      </c>
      <c r="B9">
        <f t="shared" si="0"/>
        <v>0.39977800000000002</v>
      </c>
      <c r="F9">
        <v>7.3818399999999998E-3</v>
      </c>
      <c r="G9">
        <v>0.39977800000000002</v>
      </c>
    </row>
    <row r="10" spans="1:7" x14ac:dyDescent="0.25">
      <c r="A10">
        <v>9.8217300000000007E-3</v>
      </c>
      <c r="B10">
        <f t="shared" si="0"/>
        <v>0.39965200000000001</v>
      </c>
      <c r="F10">
        <v>9.8217300000000007E-3</v>
      </c>
      <c r="G10">
        <v>0.39965200000000001</v>
      </c>
    </row>
    <row r="11" spans="1:7" x14ac:dyDescent="0.25">
      <c r="A11">
        <v>1.3068099999999999E-2</v>
      </c>
      <c r="B11">
        <f t="shared" si="0"/>
        <v>0.39945399999999998</v>
      </c>
      <c r="F11">
        <v>1.3068099999999999E-2</v>
      </c>
      <c r="G11">
        <v>0.39945399999999998</v>
      </c>
    </row>
    <row r="12" spans="1:7" x14ac:dyDescent="0.25">
      <c r="A12">
        <v>1.7387400000000001E-2</v>
      </c>
      <c r="B12">
        <f t="shared" si="0"/>
        <v>0.39914500000000003</v>
      </c>
      <c r="F12">
        <v>1.7387400000000001E-2</v>
      </c>
      <c r="G12">
        <v>0.39914500000000003</v>
      </c>
    </row>
    <row r="13" spans="1:7" x14ac:dyDescent="0.25">
      <c r="A13">
        <v>2.3134399999999999E-2</v>
      </c>
      <c r="B13">
        <f t="shared" si="0"/>
        <v>0.39866099999999999</v>
      </c>
      <c r="F13">
        <v>2.3134399999999999E-2</v>
      </c>
      <c r="G13">
        <v>0.39866099999999999</v>
      </c>
    </row>
    <row r="14" spans="1:7" x14ac:dyDescent="0.25">
      <c r="A14">
        <v>3.07809E-2</v>
      </c>
      <c r="B14">
        <f t="shared" si="0"/>
        <v>0.39790700000000001</v>
      </c>
      <c r="F14">
        <v>3.07809E-2</v>
      </c>
      <c r="G14">
        <v>0.39790700000000001</v>
      </c>
    </row>
    <row r="15" spans="1:7" x14ac:dyDescent="0.25">
      <c r="A15">
        <v>4.0954900000000002E-2</v>
      </c>
      <c r="B15">
        <f t="shared" si="0"/>
        <v>0.39673599999999998</v>
      </c>
      <c r="F15">
        <v>4.0954900000000002E-2</v>
      </c>
      <c r="G15">
        <v>0.39673599999999998</v>
      </c>
    </row>
    <row r="16" spans="1:7" x14ac:dyDescent="0.25">
      <c r="A16">
        <v>5.4491499999999998E-2</v>
      </c>
      <c r="B16">
        <f t="shared" si="0"/>
        <v>0.39493</v>
      </c>
      <c r="F16">
        <v>5.4491499999999998E-2</v>
      </c>
      <c r="G16">
        <v>0.39493</v>
      </c>
    </row>
    <row r="17" spans="1:7" x14ac:dyDescent="0.25">
      <c r="A17">
        <v>7.2502399999999995E-2</v>
      </c>
      <c r="B17">
        <f t="shared" si="0"/>
        <v>0.39216899999999999</v>
      </c>
      <c r="F17">
        <v>7.2502399999999995E-2</v>
      </c>
      <c r="G17">
        <v>0.39216899999999999</v>
      </c>
    </row>
    <row r="18" spans="1:7" x14ac:dyDescent="0.25">
      <c r="A18">
        <v>9.6466399999999994E-2</v>
      </c>
      <c r="B18">
        <f t="shared" si="0"/>
        <v>0.38801000000000002</v>
      </c>
      <c r="F18">
        <v>9.6466399999999994E-2</v>
      </c>
      <c r="G18">
        <v>0.38801000000000002</v>
      </c>
    </row>
    <row r="19" spans="1:7" x14ac:dyDescent="0.25">
      <c r="A19">
        <v>0.12835099999999999</v>
      </c>
      <c r="B19">
        <f t="shared" si="0"/>
        <v>0.38187399999999999</v>
      </c>
      <c r="F19">
        <v>0.12835099999999999</v>
      </c>
      <c r="G19">
        <v>0.38187399999999999</v>
      </c>
    </row>
    <row r="20" spans="1:7" x14ac:dyDescent="0.25">
      <c r="A20">
        <v>0.17077400000000001</v>
      </c>
      <c r="B20">
        <f t="shared" si="0"/>
        <v>0.37309300000000001</v>
      </c>
      <c r="F20">
        <v>0.17077400000000001</v>
      </c>
      <c r="G20">
        <v>0.37309300000000001</v>
      </c>
    </row>
    <row r="21" spans="1:7" x14ac:dyDescent="0.25">
      <c r="A21">
        <v>0.22722000000000001</v>
      </c>
      <c r="B21">
        <f t="shared" si="0"/>
        <v>0.36102600000000001</v>
      </c>
      <c r="F21">
        <v>0.22722000000000001</v>
      </c>
      <c r="G21">
        <v>0.36102600000000001</v>
      </c>
    </row>
    <row r="22" spans="1:7" x14ac:dyDescent="0.25">
      <c r="A22">
        <v>0.30232199999999998</v>
      </c>
      <c r="B22">
        <f t="shared" si="0"/>
        <v>0.34529500000000002</v>
      </c>
      <c r="F22">
        <v>0.30232199999999998</v>
      </c>
      <c r="G22">
        <v>0.34529500000000002</v>
      </c>
    </row>
    <row r="23" spans="1:7" x14ac:dyDescent="0.25">
      <c r="A23">
        <v>0.40224799999999999</v>
      </c>
      <c r="B23">
        <f t="shared" si="0"/>
        <v>0.32602500000000001</v>
      </c>
      <c r="F23">
        <v>0.40224799999999999</v>
      </c>
      <c r="G23">
        <v>0.32602500000000001</v>
      </c>
    </row>
    <row r="24" spans="1:7" x14ac:dyDescent="0.25">
      <c r="A24">
        <v>0.53520100000000004</v>
      </c>
      <c r="B24">
        <f t="shared" si="0"/>
        <v>0.30396899999999999</v>
      </c>
      <c r="F24">
        <v>0.53520100000000004</v>
      </c>
      <c r="G24">
        <v>0.30396899999999999</v>
      </c>
    </row>
    <row r="25" spans="1:7" x14ac:dyDescent="0.25">
      <c r="A25">
        <v>0.71209900000000004</v>
      </c>
      <c r="B25">
        <f t="shared" si="0"/>
        <v>0.280362</v>
      </c>
      <c r="F25">
        <v>0.71209900000000004</v>
      </c>
      <c r="G25">
        <v>0.280362</v>
      </c>
    </row>
    <row r="26" spans="1:7" x14ac:dyDescent="0.25">
      <c r="A26">
        <v>0.94746699999999995</v>
      </c>
      <c r="B26">
        <f t="shared" si="0"/>
        <v>0.25657600000000003</v>
      </c>
      <c r="F26">
        <v>0.94746699999999995</v>
      </c>
      <c r="G26">
        <v>0.25657600000000003</v>
      </c>
    </row>
    <row r="27" spans="1:7" x14ac:dyDescent="0.25">
      <c r="A27">
        <v>1.2606299999999999</v>
      </c>
      <c r="B27">
        <f t="shared" si="0"/>
        <v>0.23377700000000001</v>
      </c>
      <c r="F27">
        <v>1.2606299999999999</v>
      </c>
      <c r="G27">
        <v>0.23377700000000001</v>
      </c>
    </row>
    <row r="28" spans="1:7" x14ac:dyDescent="0.25">
      <c r="A28">
        <v>1.6773</v>
      </c>
      <c r="B28">
        <f t="shared" si="0"/>
        <v>0.21274599999999999</v>
      </c>
      <c r="F28">
        <v>1.6773</v>
      </c>
      <c r="G28">
        <v>0.21274599999999999</v>
      </c>
    </row>
    <row r="29" spans="1:7" x14ac:dyDescent="0.25">
      <c r="A29">
        <v>2.23169</v>
      </c>
      <c r="B29">
        <f t="shared" si="0"/>
        <v>0.19388</v>
      </c>
      <c r="F29">
        <v>2.23169</v>
      </c>
      <c r="G29">
        <v>0.19388</v>
      </c>
    </row>
    <row r="30" spans="1:7" x14ac:dyDescent="0.25">
      <c r="A30">
        <v>2.9693299999999998</v>
      </c>
      <c r="B30">
        <f t="shared" si="0"/>
        <v>0.17727899999999999</v>
      </c>
      <c r="F30">
        <v>2.9693299999999998</v>
      </c>
      <c r="G30">
        <v>0.17727899999999999</v>
      </c>
    </row>
    <row r="31" spans="1:7" x14ac:dyDescent="0.25">
      <c r="A31">
        <v>3.9507699999999999</v>
      </c>
      <c r="B31">
        <f t="shared" si="0"/>
        <v>0.16286300000000001</v>
      </c>
      <c r="F31">
        <v>3.9507699999999999</v>
      </c>
      <c r="G31">
        <v>0.16286300000000001</v>
      </c>
    </row>
    <row r="32" spans="1:7" x14ac:dyDescent="0.25">
      <c r="A32">
        <v>5.2565999999999997</v>
      </c>
      <c r="B32">
        <f t="shared" si="0"/>
        <v>0.150452</v>
      </c>
      <c r="F32">
        <v>5.2565999999999997</v>
      </c>
      <c r="G32">
        <v>0.150452</v>
      </c>
    </row>
    <row r="33" spans="1:24" x14ac:dyDescent="0.25">
      <c r="A33">
        <v>6.99404</v>
      </c>
      <c r="B33">
        <f t="shared" si="0"/>
        <v>0.13982800000000001</v>
      </c>
      <c r="F33">
        <v>6.99404</v>
      </c>
      <c r="G33">
        <v>0.13982800000000001</v>
      </c>
    </row>
    <row r="34" spans="1:24" x14ac:dyDescent="0.25">
      <c r="A34">
        <v>9.3057599999999994</v>
      </c>
      <c r="B34">
        <f t="shared" si="0"/>
        <v>0.13076599999999999</v>
      </c>
      <c r="F34">
        <v>9.3057599999999994</v>
      </c>
      <c r="G34">
        <v>0.13076599999999999</v>
      </c>
    </row>
    <row r="35" spans="1:24" x14ac:dyDescent="0.25">
      <c r="A35">
        <v>12.381600000000001</v>
      </c>
      <c r="B35">
        <f t="shared" si="0"/>
        <v>0.123055</v>
      </c>
      <c r="F35">
        <v>12.381600000000001</v>
      </c>
      <c r="G35">
        <v>0.123055</v>
      </c>
    </row>
    <row r="36" spans="1:24" x14ac:dyDescent="0.25">
      <c r="A36">
        <v>16.474</v>
      </c>
      <c r="B36">
        <f t="shared" si="0"/>
        <v>0.116503</v>
      </c>
      <c r="F36">
        <v>16.474</v>
      </c>
      <c r="G36">
        <v>0.116503</v>
      </c>
    </row>
    <row r="37" spans="1:24" x14ac:dyDescent="0.25">
      <c r="A37">
        <v>21.9191</v>
      </c>
      <c r="B37">
        <f t="shared" si="0"/>
        <v>0.110943</v>
      </c>
      <c r="F37">
        <v>21.9191</v>
      </c>
      <c r="G37">
        <v>0.110943</v>
      </c>
    </row>
    <row r="38" spans="1:24" x14ac:dyDescent="0.25">
      <c r="A38">
        <v>29.163900000000002</v>
      </c>
      <c r="B38">
        <f t="shared" si="0"/>
        <v>0.106225</v>
      </c>
      <c r="F38">
        <v>29.163900000000002</v>
      </c>
      <c r="G38">
        <v>0.106225</v>
      </c>
    </row>
    <row r="39" spans="1:24" x14ac:dyDescent="0.25">
      <c r="A39">
        <v>38.803400000000003</v>
      </c>
      <c r="B39">
        <f t="shared" si="0"/>
        <v>0.102225</v>
      </c>
      <c r="F39">
        <v>38.803400000000003</v>
      </c>
      <c r="G39">
        <v>0.102225</v>
      </c>
    </row>
    <row r="40" spans="1:24" x14ac:dyDescent="0.25">
      <c r="A40">
        <v>51.628900000000002</v>
      </c>
      <c r="B40">
        <f t="shared" si="0"/>
        <v>9.8834699999999998E-2</v>
      </c>
      <c r="F40">
        <v>51.628900000000002</v>
      </c>
      <c r="G40">
        <v>9.8834699999999998E-2</v>
      </c>
    </row>
    <row r="41" spans="1:24" x14ac:dyDescent="0.25">
      <c r="A41">
        <v>68.693600000000004</v>
      </c>
      <c r="B41">
        <f t="shared" si="0"/>
        <v>9.5960599999999993E-2</v>
      </c>
      <c r="F41">
        <v>68.693600000000004</v>
      </c>
      <c r="G41">
        <v>9.5960599999999993E-2</v>
      </c>
    </row>
    <row r="42" spans="1:24" x14ac:dyDescent="0.25">
      <c r="A42">
        <v>91.398700000000005</v>
      </c>
      <c r="B42">
        <f t="shared" si="0"/>
        <v>9.3524899999999994E-2</v>
      </c>
      <c r="F42">
        <v>91.398700000000005</v>
      </c>
      <c r="G42">
        <v>9.3524899999999994E-2</v>
      </c>
    </row>
    <row r="43" spans="1:24" x14ac:dyDescent="0.25">
      <c r="A43">
        <v>121.608</v>
      </c>
      <c r="B43">
        <f t="shared" si="0"/>
        <v>9.1460700000000006E-2</v>
      </c>
      <c r="F43">
        <v>121.608</v>
      </c>
      <c r="G43">
        <v>9.1460700000000006E-2</v>
      </c>
    </row>
    <row r="44" spans="1:24" x14ac:dyDescent="0.25">
      <c r="A44">
        <v>161.803</v>
      </c>
      <c r="B44">
        <f t="shared" si="0"/>
        <v>8.9711399999999997E-2</v>
      </c>
      <c r="F44">
        <v>161.803</v>
      </c>
      <c r="G44">
        <v>8.9711399999999997E-2</v>
      </c>
    </row>
    <row r="45" spans="1:24" x14ac:dyDescent="0.25">
      <c r="A45">
        <v>215.28299999999999</v>
      </c>
      <c r="B45">
        <f t="shared" si="0"/>
        <v>8.8229100000000005E-2</v>
      </c>
      <c r="F45">
        <v>215.28299999999999</v>
      </c>
      <c r="G45">
        <v>8.8229100000000005E-2</v>
      </c>
    </row>
    <row r="46" spans="1:24" x14ac:dyDescent="0.25">
      <c r="A46">
        <v>286.44</v>
      </c>
      <c r="B46">
        <f t="shared" si="0"/>
        <v>8.6973099999999998E-2</v>
      </c>
      <c r="F46">
        <v>286.44</v>
      </c>
      <c r="G46">
        <v>8.6973099999999998E-2</v>
      </c>
    </row>
    <row r="47" spans="1:24" x14ac:dyDescent="0.25">
      <c r="A47">
        <v>381.11599999999999</v>
      </c>
      <c r="B47">
        <f t="shared" si="0"/>
        <v>8.5908700000000005E-2</v>
      </c>
      <c r="F47">
        <v>381.11599999999999</v>
      </c>
      <c r="G47">
        <v>8.5908700000000005E-2</v>
      </c>
      <c r="W47">
        <v>1E-3</v>
      </c>
      <c r="X47">
        <v>0.95238</v>
      </c>
    </row>
    <row r="48" spans="1:24" x14ac:dyDescent="0.25">
      <c r="A48">
        <v>507.08499999999998</v>
      </c>
      <c r="B48">
        <f t="shared" si="0"/>
        <v>8.5006799999999993E-2</v>
      </c>
      <c r="F48">
        <v>507.08499999999998</v>
      </c>
      <c r="G48">
        <v>8.5006799999999993E-2</v>
      </c>
      <c r="W48">
        <v>1.3305299999999999E-3</v>
      </c>
      <c r="X48">
        <v>0.95238</v>
      </c>
    </row>
    <row r="49" spans="1:24" x14ac:dyDescent="0.25">
      <c r="A49">
        <v>674.69</v>
      </c>
      <c r="B49">
        <f t="shared" si="0"/>
        <v>8.4242499999999998E-2</v>
      </c>
      <c r="F49">
        <v>674.69</v>
      </c>
      <c r="G49">
        <v>8.4242499999999998E-2</v>
      </c>
      <c r="W49">
        <v>1.7703E-3</v>
      </c>
      <c r="X49">
        <v>0.95237899999999998</v>
      </c>
    </row>
    <row r="50" spans="1:24" x14ac:dyDescent="0.25">
      <c r="A50">
        <v>897.69299999999998</v>
      </c>
      <c r="B50">
        <f t="shared" si="0"/>
        <v>8.35949E-2</v>
      </c>
      <c r="F50">
        <v>897.69299999999998</v>
      </c>
      <c r="G50">
        <v>8.35949E-2</v>
      </c>
      <c r="W50">
        <v>2.3554299999999999E-3</v>
      </c>
      <c r="X50">
        <v>0.95237799999999995</v>
      </c>
    </row>
    <row r="51" spans="1:24" x14ac:dyDescent="0.25">
      <c r="A51">
        <v>1194.4000000000001</v>
      </c>
      <c r="B51">
        <f t="shared" si="0"/>
        <v>8.3046200000000001E-2</v>
      </c>
      <c r="F51">
        <v>1194.4000000000001</v>
      </c>
      <c r="G51">
        <v>8.3046200000000001E-2</v>
      </c>
      <c r="W51">
        <v>3.1339599999999999E-3</v>
      </c>
      <c r="X51">
        <v>0.952376</v>
      </c>
    </row>
    <row r="52" spans="1:24" x14ac:dyDescent="0.25">
      <c r="W52">
        <v>4.1698200000000003E-3</v>
      </c>
      <c r="X52">
        <v>0.95237400000000005</v>
      </c>
    </row>
    <row r="53" spans="1:24" x14ac:dyDescent="0.25">
      <c r="W53">
        <v>5.5480599999999996E-3</v>
      </c>
      <c r="X53">
        <v>0.95237000000000005</v>
      </c>
    </row>
    <row r="54" spans="1:24" x14ac:dyDescent="0.25">
      <c r="W54">
        <v>7.3818399999999998E-3</v>
      </c>
      <c r="X54">
        <v>0.95236299999999996</v>
      </c>
    </row>
    <row r="55" spans="1:24" x14ac:dyDescent="0.25">
      <c r="W55">
        <v>9.8217300000000007E-3</v>
      </c>
      <c r="X55">
        <v>0.95235300000000001</v>
      </c>
    </row>
    <row r="56" spans="1:24" x14ac:dyDescent="0.25">
      <c r="W56">
        <v>1.3068099999999999E-2</v>
      </c>
      <c r="X56">
        <v>0.95233699999999999</v>
      </c>
    </row>
    <row r="57" spans="1:24" x14ac:dyDescent="0.25">
      <c r="W57">
        <v>1.7387400000000001E-2</v>
      </c>
      <c r="X57">
        <v>0.95231200000000005</v>
      </c>
    </row>
    <row r="58" spans="1:24" x14ac:dyDescent="0.25">
      <c r="W58">
        <v>2.3134399999999999E-2</v>
      </c>
      <c r="X58">
        <v>0.95227200000000001</v>
      </c>
    </row>
    <row r="59" spans="1:24" x14ac:dyDescent="0.25">
      <c r="W59">
        <v>3.07809E-2</v>
      </c>
      <c r="X59">
        <v>0.95221</v>
      </c>
    </row>
    <row r="60" spans="1:24" x14ac:dyDescent="0.25">
      <c r="W60">
        <v>4.0954900000000002E-2</v>
      </c>
      <c r="X60">
        <v>0.95211199999999996</v>
      </c>
    </row>
    <row r="61" spans="1:24" x14ac:dyDescent="0.25">
      <c r="W61">
        <v>5.4491499999999998E-2</v>
      </c>
      <c r="X61">
        <v>0.951959</v>
      </c>
    </row>
    <row r="62" spans="1:24" x14ac:dyDescent="0.25">
      <c r="W62">
        <v>7.2502399999999995E-2</v>
      </c>
      <c r="X62">
        <v>0.95171899999999998</v>
      </c>
    </row>
    <row r="63" spans="1:24" x14ac:dyDescent="0.25">
      <c r="W63">
        <v>9.6466399999999994E-2</v>
      </c>
      <c r="X63">
        <v>0.95134300000000005</v>
      </c>
    </row>
    <row r="64" spans="1:24" x14ac:dyDescent="0.25">
      <c r="W64">
        <v>0.12835099999999999</v>
      </c>
      <c r="X64">
        <v>0.95075299999999996</v>
      </c>
    </row>
    <row r="65" spans="23:24" x14ac:dyDescent="0.25">
      <c r="W65">
        <v>0.17077400000000001</v>
      </c>
      <c r="X65">
        <v>0.94982900000000003</v>
      </c>
    </row>
    <row r="66" spans="23:24" x14ac:dyDescent="0.25">
      <c r="W66">
        <v>0.22722000000000001</v>
      </c>
      <c r="X66">
        <v>0.94838599999999995</v>
      </c>
    </row>
    <row r="67" spans="23:24" x14ac:dyDescent="0.25">
      <c r="W67">
        <v>0.30232199999999998</v>
      </c>
      <c r="X67">
        <v>0.94613499999999995</v>
      </c>
    </row>
    <row r="68" spans="23:24" x14ac:dyDescent="0.25">
      <c r="W68">
        <v>0.40224799999999999</v>
      </c>
      <c r="X68">
        <v>0.94264099999999995</v>
      </c>
    </row>
    <row r="69" spans="23:24" x14ac:dyDescent="0.25">
      <c r="W69">
        <v>0.53520100000000004</v>
      </c>
      <c r="X69">
        <v>0.93725099999999995</v>
      </c>
    </row>
    <row r="70" spans="23:24" x14ac:dyDescent="0.25">
      <c r="W70">
        <v>0.71209900000000004</v>
      </c>
      <c r="X70">
        <v>0.92901299999999998</v>
      </c>
    </row>
    <row r="71" spans="23:24" x14ac:dyDescent="0.25">
      <c r="W71">
        <v>0.94746699999999995</v>
      </c>
      <c r="X71">
        <v>0.91660399999999997</v>
      </c>
    </row>
    <row r="72" spans="23:24" x14ac:dyDescent="0.25">
      <c r="W72">
        <v>1.2606299999999999</v>
      </c>
      <c r="X72">
        <v>0.89830299999999996</v>
      </c>
    </row>
    <row r="73" spans="23:24" x14ac:dyDescent="0.25">
      <c r="W73">
        <v>1.6773</v>
      </c>
      <c r="X73">
        <v>0.872112</v>
      </c>
    </row>
    <row r="74" spans="23:24" x14ac:dyDescent="0.25">
      <c r="W74">
        <v>2.23169</v>
      </c>
      <c r="X74">
        <v>0.83613700000000002</v>
      </c>
    </row>
    <row r="75" spans="23:24" x14ac:dyDescent="0.25">
      <c r="W75">
        <v>2.9693299999999998</v>
      </c>
      <c r="X75">
        <v>0.78925100000000004</v>
      </c>
    </row>
    <row r="76" spans="23:24" x14ac:dyDescent="0.25">
      <c r="W76">
        <v>3.9507699999999999</v>
      </c>
      <c r="X76">
        <v>0.73184099999999996</v>
      </c>
    </row>
    <row r="77" spans="23:24" x14ac:dyDescent="0.25">
      <c r="W77">
        <v>5.2565999999999997</v>
      </c>
      <c r="X77">
        <v>0.666157</v>
      </c>
    </row>
    <row r="78" spans="23:24" x14ac:dyDescent="0.25">
      <c r="W78">
        <v>6.99404</v>
      </c>
      <c r="X78">
        <v>0.59588200000000002</v>
      </c>
    </row>
    <row r="79" spans="23:24" x14ac:dyDescent="0.25">
      <c r="W79">
        <v>9.3057599999999994</v>
      </c>
      <c r="X79">
        <v>0.52509899999999998</v>
      </c>
    </row>
    <row r="80" spans="23:24" x14ac:dyDescent="0.25">
      <c r="W80">
        <v>12.381600000000001</v>
      </c>
      <c r="X80">
        <v>0.45727099999999998</v>
      </c>
    </row>
    <row r="81" spans="23:24" x14ac:dyDescent="0.25">
      <c r="W81">
        <v>16.474</v>
      </c>
      <c r="X81">
        <v>0.39471699999999998</v>
      </c>
    </row>
    <row r="82" spans="23:24" x14ac:dyDescent="0.25">
      <c r="W82">
        <v>21.9191</v>
      </c>
      <c r="X82">
        <v>0.33860699999999999</v>
      </c>
    </row>
    <row r="83" spans="23:24" x14ac:dyDescent="0.25">
      <c r="W83">
        <v>29.163900000000002</v>
      </c>
      <c r="X83">
        <v>0.289242</v>
      </c>
    </row>
    <row r="84" spans="23:24" x14ac:dyDescent="0.25">
      <c r="W84">
        <v>38.803400000000003</v>
      </c>
      <c r="X84">
        <v>0.24637500000000001</v>
      </c>
    </row>
    <row r="85" spans="23:24" x14ac:dyDescent="0.25">
      <c r="W85">
        <v>51.628900000000002</v>
      </c>
      <c r="X85">
        <v>0.20947099999999999</v>
      </c>
    </row>
    <row r="86" spans="23:24" x14ac:dyDescent="0.25">
      <c r="W86">
        <v>68.693600000000004</v>
      </c>
      <c r="X86">
        <v>0.17788100000000001</v>
      </c>
    </row>
    <row r="87" spans="23:24" x14ac:dyDescent="0.25">
      <c r="W87">
        <v>91.398700000000005</v>
      </c>
      <c r="X87">
        <v>0.15093699999999999</v>
      </c>
    </row>
    <row r="88" spans="23:24" x14ac:dyDescent="0.25">
      <c r="W88">
        <v>121.608</v>
      </c>
      <c r="X88">
        <v>0.12801100000000001</v>
      </c>
    </row>
    <row r="89" spans="23:24" x14ac:dyDescent="0.25">
      <c r="W89">
        <v>161.803</v>
      </c>
      <c r="X89">
        <v>0.108532</v>
      </c>
    </row>
    <row r="90" spans="23:24" x14ac:dyDescent="0.25">
      <c r="W90">
        <v>215.28299999999999</v>
      </c>
      <c r="X90">
        <v>9.1998200000000002E-2</v>
      </c>
    </row>
    <row r="91" spans="23:24" x14ac:dyDescent="0.25">
      <c r="W91">
        <v>286.44</v>
      </c>
      <c r="X91">
        <v>7.7973200000000006E-2</v>
      </c>
    </row>
    <row r="92" spans="23:24" x14ac:dyDescent="0.25">
      <c r="W92">
        <v>381.11599999999999</v>
      </c>
      <c r="X92">
        <v>6.6080799999999995E-2</v>
      </c>
    </row>
    <row r="93" spans="23:24" x14ac:dyDescent="0.25">
      <c r="W93">
        <v>507.08499999999998</v>
      </c>
      <c r="X93">
        <v>5.5999199999999999E-2</v>
      </c>
    </row>
    <row r="94" spans="23:24" x14ac:dyDescent="0.25">
      <c r="W94">
        <v>674.69</v>
      </c>
      <c r="X94">
        <v>4.7454099999999999E-2</v>
      </c>
    </row>
    <row r="95" spans="23:24" x14ac:dyDescent="0.25">
      <c r="W95">
        <v>897.69299999999998</v>
      </c>
      <c r="X95">
        <v>4.0212100000000001E-2</v>
      </c>
    </row>
    <row r="96" spans="23:24" x14ac:dyDescent="0.25">
      <c r="W96">
        <v>1194.4000000000001</v>
      </c>
      <c r="X96">
        <v>3.4074800000000002E-2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Statistical Analyses</vt:lpstr>
      <vt:lpstr>Geometry</vt:lpstr>
      <vt:lpstr>Soil Data</vt:lpstr>
      <vt:lpstr>Soil Data Atlantic</vt:lpstr>
      <vt:lpstr>Rock Properties</vt:lpstr>
      <vt:lpstr>Rainfall</vt:lpstr>
      <vt:lpstr>Daily rainfall NJ</vt:lpstr>
      <vt:lpstr>rainfall atlantic</vt:lpstr>
      <vt:lpstr>SWCC</vt:lpstr>
      <vt:lpstr>SWCC AH</vt:lpstr>
      <vt:lpstr>Soil Data California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Khadka, Prabhakar</dc:creator>
  <cp:lastModifiedBy>Kolawole, Oladoyin</cp:lastModifiedBy>
  <dcterms:created xsi:type="dcterms:W3CDTF">2024-04-29T17:41:36Z</dcterms:created>
  <dcterms:modified xsi:type="dcterms:W3CDTF">2025-06-20T19:26:58Z</dcterms:modified>
</cp:coreProperties>
</file>