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tse\Desktop\modeling\Multi_Threshold_Analysis-main\InputData\"/>
    </mc:Choice>
  </mc:AlternateContent>
  <xr:revisionPtr revIDLastSave="0" documentId="8_{337345D1-CC29-4F19-84EE-602DF4072AD9}" xr6:coauthVersionLast="47" xr6:coauthVersionMax="47" xr10:uidLastSave="{00000000-0000-0000-0000-000000000000}"/>
  <bookViews>
    <workbookView xWindow="-110" yWindow="-110" windowWidth="19420" windowHeight="10300" xr2:uid="{C0B562AC-8040-4DAE-A418-5908814F915A}"/>
  </bookViews>
  <sheets>
    <sheet name="threshold_data" sheetId="1" r:id="rId1"/>
  </sheets>
  <definedNames>
    <definedName name="LICSS">TRUE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  <c r="G4" i="1" s="1"/>
  <c r="F5" i="1"/>
  <c r="G5" i="1"/>
  <c r="I5" i="1" s="1"/>
  <c r="H5" i="1"/>
  <c r="F6" i="1"/>
  <c r="G6" i="1" s="1"/>
  <c r="F7" i="1"/>
  <c r="G7" i="1"/>
  <c r="I7" i="1" s="1"/>
  <c r="H7" i="1"/>
  <c r="F8" i="1"/>
  <c r="G8" i="1" s="1"/>
  <c r="F9" i="1"/>
  <c r="G9" i="1"/>
  <c r="I9" i="1" s="1"/>
  <c r="H9" i="1"/>
  <c r="F10" i="1"/>
  <c r="G10" i="1" s="1"/>
  <c r="F11" i="1"/>
  <c r="G11" i="1"/>
  <c r="I11" i="1" s="1"/>
  <c r="H11" i="1"/>
  <c r="F12" i="1"/>
  <c r="G12" i="1" s="1"/>
  <c r="F13" i="1"/>
  <c r="G13" i="1"/>
  <c r="I13" i="1" s="1"/>
  <c r="H13" i="1"/>
  <c r="F14" i="1"/>
  <c r="G14" i="1" s="1"/>
  <c r="F15" i="1"/>
  <c r="G15" i="1"/>
  <c r="I15" i="1" s="1"/>
  <c r="H15" i="1"/>
  <c r="F16" i="1"/>
  <c r="G16" i="1" s="1"/>
  <c r="F17" i="1"/>
  <c r="G17" i="1"/>
  <c r="I17" i="1" s="1"/>
  <c r="H17" i="1"/>
  <c r="F18" i="1"/>
  <c r="G18" i="1" s="1"/>
  <c r="F19" i="1"/>
  <c r="G19" i="1"/>
  <c r="I19" i="1" s="1"/>
  <c r="H19" i="1"/>
  <c r="F20" i="1"/>
  <c r="G20" i="1" s="1"/>
  <c r="F21" i="1"/>
  <c r="G21" i="1"/>
  <c r="I21" i="1" s="1"/>
  <c r="H21" i="1"/>
  <c r="F22" i="1"/>
  <c r="G22" i="1" s="1"/>
  <c r="F23" i="1"/>
  <c r="G23" i="1"/>
  <c r="I23" i="1" s="1"/>
  <c r="H23" i="1"/>
  <c r="F24" i="1"/>
  <c r="G24" i="1" s="1"/>
  <c r="F25" i="1"/>
  <c r="G25" i="1"/>
  <c r="I25" i="1" s="1"/>
  <c r="H25" i="1"/>
  <c r="F26" i="1"/>
  <c r="G26" i="1" s="1"/>
  <c r="F27" i="1"/>
  <c r="G27" i="1"/>
  <c r="I27" i="1" s="1"/>
  <c r="H27" i="1"/>
  <c r="F28" i="1"/>
  <c r="G28" i="1" s="1"/>
  <c r="F29" i="1"/>
  <c r="G29" i="1"/>
  <c r="I29" i="1" s="1"/>
  <c r="H29" i="1"/>
  <c r="F30" i="1"/>
  <c r="G30" i="1" s="1"/>
  <c r="F31" i="1"/>
  <c r="G31" i="1"/>
  <c r="I31" i="1" s="1"/>
  <c r="H31" i="1"/>
  <c r="F32" i="1"/>
  <c r="G32" i="1" s="1"/>
  <c r="F33" i="1"/>
  <c r="G33" i="1"/>
  <c r="I33" i="1" s="1"/>
  <c r="H33" i="1"/>
  <c r="F34" i="1"/>
  <c r="G34" i="1" s="1"/>
  <c r="F35" i="1"/>
  <c r="G35" i="1"/>
  <c r="I35" i="1" s="1"/>
  <c r="H35" i="1"/>
  <c r="F36" i="1"/>
  <c r="G36" i="1" s="1"/>
  <c r="F37" i="1"/>
  <c r="G37" i="1"/>
  <c r="I37" i="1" s="1"/>
  <c r="H37" i="1"/>
  <c r="F38" i="1"/>
  <c r="G38" i="1" s="1"/>
  <c r="F39" i="1"/>
  <c r="G39" i="1"/>
  <c r="I39" i="1" s="1"/>
  <c r="H39" i="1"/>
  <c r="F40" i="1"/>
  <c r="G40" i="1" s="1"/>
  <c r="F41" i="1"/>
  <c r="G41" i="1"/>
  <c r="I41" i="1" s="1"/>
  <c r="H41" i="1"/>
  <c r="F42" i="1"/>
  <c r="G42" i="1" s="1"/>
  <c r="F43" i="1"/>
  <c r="G43" i="1"/>
  <c r="I43" i="1" s="1"/>
  <c r="H43" i="1"/>
  <c r="F44" i="1"/>
  <c r="G44" i="1" s="1"/>
  <c r="F45" i="1"/>
  <c r="G45" i="1"/>
  <c r="I45" i="1" s="1"/>
  <c r="H45" i="1"/>
  <c r="F46" i="1"/>
  <c r="G46" i="1" s="1"/>
  <c r="F47" i="1"/>
  <c r="G47" i="1"/>
  <c r="I47" i="1" s="1"/>
  <c r="H47" i="1"/>
  <c r="F48" i="1"/>
  <c r="G48" i="1" s="1"/>
  <c r="F49" i="1"/>
  <c r="G49" i="1"/>
  <c r="I49" i="1" s="1"/>
  <c r="H49" i="1"/>
  <c r="F50" i="1"/>
  <c r="G50" i="1" s="1"/>
  <c r="F51" i="1"/>
  <c r="G51" i="1"/>
  <c r="I51" i="1" s="1"/>
  <c r="H51" i="1"/>
  <c r="F52" i="1"/>
  <c r="G52" i="1" s="1"/>
  <c r="F53" i="1"/>
  <c r="G53" i="1"/>
  <c r="I53" i="1" s="1"/>
  <c r="H53" i="1"/>
  <c r="F54" i="1"/>
  <c r="G54" i="1" s="1"/>
  <c r="H50" i="1" l="1"/>
  <c r="I50" i="1"/>
  <c r="H46" i="1"/>
  <c r="I46" i="1"/>
  <c r="H42" i="1"/>
  <c r="I42" i="1"/>
  <c r="H38" i="1"/>
  <c r="I38" i="1"/>
  <c r="H34" i="1"/>
  <c r="I34" i="1"/>
  <c r="H30" i="1"/>
  <c r="I30" i="1"/>
  <c r="H26" i="1"/>
  <c r="I26" i="1"/>
  <c r="H22" i="1"/>
  <c r="I22" i="1"/>
  <c r="H18" i="1"/>
  <c r="I18" i="1"/>
  <c r="H14" i="1"/>
  <c r="I14" i="1"/>
  <c r="H10" i="1"/>
  <c r="I10" i="1"/>
  <c r="H6" i="1"/>
  <c r="I6" i="1"/>
  <c r="H54" i="1"/>
  <c r="I54" i="1"/>
  <c r="H52" i="1"/>
  <c r="I52" i="1"/>
  <c r="H48" i="1"/>
  <c r="I48" i="1"/>
  <c r="H44" i="1"/>
  <c r="I44" i="1"/>
  <c r="H40" i="1"/>
  <c r="I40" i="1"/>
  <c r="H36" i="1"/>
  <c r="I36" i="1"/>
  <c r="H32" i="1"/>
  <c r="I32" i="1"/>
  <c r="H28" i="1"/>
  <c r="I28" i="1"/>
  <c r="H24" i="1"/>
  <c r="I24" i="1"/>
  <c r="H20" i="1"/>
  <c r="I20" i="1"/>
  <c r="H16" i="1"/>
  <c r="I16" i="1"/>
  <c r="H12" i="1"/>
  <c r="I12" i="1"/>
  <c r="H8" i="1"/>
  <c r="I8" i="1"/>
  <c r="H4" i="1"/>
  <c r="I4" i="1"/>
</calcChain>
</file>

<file path=xl/sharedStrings.xml><?xml version="1.0" encoding="utf-8"?>
<sst xmlns="http://schemas.openxmlformats.org/spreadsheetml/2006/main" count="116" uniqueCount="116">
  <si>
    <t>5</t>
  </si>
  <si>
    <t>CyJohnPhos</t>
  </si>
  <si>
    <t>158</t>
  </si>
  <si>
    <t>CyTyrannoPhos</t>
  </si>
  <si>
    <t>329</t>
  </si>
  <si>
    <t>2-[2-(Dicyclohexylphosphino)phenyl]-N-methylindole</t>
  </si>
  <si>
    <t>263</t>
  </si>
  <si>
    <t>DavePhos</t>
  </si>
  <si>
    <t>278</t>
  </si>
  <si>
    <t>PhDave-Phos</t>
  </si>
  <si>
    <t>277</t>
  </si>
  <si>
    <t>MePhos</t>
  </si>
  <si>
    <t>44</t>
  </si>
  <si>
    <t>2-(Dicyclohexylphosphino)-1-phenyl-1H-pyrrole</t>
  </si>
  <si>
    <t>38</t>
  </si>
  <si>
    <t>Cy-cBRIDP</t>
  </si>
  <si>
    <t>10</t>
  </si>
  <si>
    <t>Butyldi-1-adamantylphosphine CataCXium A</t>
  </si>
  <si>
    <t>171</t>
  </si>
  <si>
    <t>CyTriceraPhos</t>
  </si>
  <si>
    <t>566</t>
  </si>
  <si>
    <t>DrewPhos</t>
  </si>
  <si>
    <t>456</t>
  </si>
  <si>
    <t>Di-n pentylphenylphosphine</t>
  </si>
  <si>
    <t>212</t>
  </si>
  <si>
    <t>2-(Diphenylphosphino)biphenyl</t>
  </si>
  <si>
    <t>314</t>
  </si>
  <si>
    <t>N-Phenyl-2-(dicyclohexylphosphino)indol</t>
  </si>
  <si>
    <t>162</t>
  </si>
  <si>
    <t>Cyclohexyldiphenylphosphine</t>
  </si>
  <si>
    <t>732</t>
  </si>
  <si>
    <t>2-Diphenylphosphino-2',6'-bis(dimethylamino)-1,1'-biphenyl</t>
  </si>
  <si>
    <t>199</t>
  </si>
  <si>
    <t>Tris(3,5-dimethylphenyl)phosphine</t>
  </si>
  <si>
    <t>116</t>
  </si>
  <si>
    <t>4-(Dimethylamino)phenyldiphenylphosphine</t>
  </si>
  <si>
    <t>133</t>
  </si>
  <si>
    <t>Tris(3-fluorophenyl)phosphine</t>
  </si>
  <si>
    <t>18</t>
  </si>
  <si>
    <t>Tri(p-tolyl)phosphine</t>
  </si>
  <si>
    <t>17</t>
  </si>
  <si>
    <t>Triphenylphosphine</t>
  </si>
  <si>
    <t>C1CCC(P(C2CCCCC2)C2CCCCC2)CC1</t>
  </si>
  <si>
    <t>PCy3</t>
  </si>
  <si>
    <t>CN(C)c1ccc(P(C2CCCCC2)C2CCCCC2)cc1</t>
  </si>
  <si>
    <t>PCy2NMe2Ph</t>
  </si>
  <si>
    <t>CC(C)PC(C)C</t>
  </si>
  <si>
    <t>PiPr2H</t>
  </si>
  <si>
    <t>O=C(O)c1cccc(P(c2cccc(C(=O)O)c2)c2cccc(C(F)(F)F)c2)c1</t>
  </si>
  <si>
    <t>m-Miran2Phos, P(3-CO2H-Ph)2(3-CF3-Ph)</t>
  </si>
  <si>
    <t>COc1ccccc1-c1c(P(c2ccccc2)c2ccccc2)c2ccccc2n1C</t>
  </si>
  <si>
    <t>PPh2-Andole-Phos</t>
  </si>
  <si>
    <t>COc1cccc(OC)c1-c1cccc2c1P(C(C)(C)C)CO2</t>
  </si>
  <si>
    <t>rac-BI-DIME</t>
  </si>
  <si>
    <t>c1ccc(C2=C(P(C3CCCCC3)C3CCCCC3)C3c4ccccc4C2c2ccccc23)cc1</t>
  </si>
  <si>
    <t>KitPhos</t>
  </si>
  <si>
    <t>CCN(CC)P(OCc1ccccc1)OCc1ccccc1</t>
  </si>
  <si>
    <t>P(OBn)2NEt2</t>
  </si>
  <si>
    <t>CCN(CC)P1OCc2ccccc2CO1</t>
  </si>
  <si>
    <t>PNEt2_Benzodioxaphosphepine</t>
  </si>
  <si>
    <t>CCCCCCP(c1ccccc1)c1ccccc1</t>
  </si>
  <si>
    <t>PnHexPh2</t>
  </si>
  <si>
    <t>c1ccc(Pc2ccccc2)cc1</t>
  </si>
  <si>
    <t>PPh2_H</t>
  </si>
  <si>
    <t>CN(C)P1Oc2cccc3c2C2(CC3)CCc3cccc(c32)O1</t>
  </si>
  <si>
    <t>SIPHOS-Me</t>
  </si>
  <si>
    <t>O=S(=O)(O)c1cccc(P(c2ccccc2)c2ccccc2)c1</t>
  </si>
  <si>
    <t>PPh2(3-SO3H-Ph)</t>
  </si>
  <si>
    <t>CC(C)CN1CCN2CCN(CC(C)C)P1N(CC(C)C)CC2</t>
  </si>
  <si>
    <t>iBu-Verkade</t>
  </si>
  <si>
    <t>CC(C)[C@@H]1CC[C@@H](C)C[C@@H]1P(c1ccccc1)c1ccccc1</t>
  </si>
  <si>
    <t>PPh2neomenthyl</t>
  </si>
  <si>
    <t>CCCCCCP(CCCCCC)CCCCCC</t>
  </si>
  <si>
    <t>PnHex3</t>
  </si>
  <si>
    <t>Cc1ccccc1OP(Oc1ccccc1C)Oc1ccccc1C</t>
  </si>
  <si>
    <t>P(OoTol)3</t>
  </si>
  <si>
    <t>COc1ccccc1-c1ccccc1P(C1CCCCC1)C1CCCCC1</t>
  </si>
  <si>
    <t>mono-methoxySPhos</t>
  </si>
  <si>
    <t>c1ccc(P(c2ccccc2)c2ccc3ccc4cccc5ccc2c3c45)cc1</t>
  </si>
  <si>
    <t>PPh2(1Pyrenyl)</t>
  </si>
  <si>
    <t>CCCCCCCCP(CCCCCCCC)CCCCCCCC</t>
  </si>
  <si>
    <t>P(nOct)3</t>
  </si>
  <si>
    <t>COc1ccccc1P(c1ccccc1)c1ccccc1OC</t>
  </si>
  <si>
    <t>P(2OMePh)2Ph</t>
  </si>
  <si>
    <t>Cc1ccc(P(c2ccc(C)cc2C)c2ccc(C)cc2C)c(C)c1</t>
  </si>
  <si>
    <t>P(2,4-Me2-Ph)3</t>
  </si>
  <si>
    <t>Cc1ccc(P(c2ccccc2)c2ccccc2)cc1</t>
  </si>
  <si>
    <t>PPh2(4-Me-Ph)</t>
  </si>
  <si>
    <t>CCCP(CCC)CCC</t>
  </si>
  <si>
    <t>PnPr3</t>
  </si>
  <si>
    <t>CCP(c1ccccc1)c1ccccc1</t>
  </si>
  <si>
    <t>PEtPh2</t>
  </si>
  <si>
    <t>Cc1ccccc1P(C1CCCCC1)C1CCCCC1</t>
  </si>
  <si>
    <t>PCy2oTol</t>
  </si>
  <si>
    <t>COc1ccc(P(c2ccc(OC)cc2)c2ccc(OC)cc2)cc1</t>
  </si>
  <si>
    <t>P(4OMePh)3</t>
  </si>
  <si>
    <t>Fc1ccc(P(c2ccc(F)cc2)c2ccc(F)cc2)cc1</t>
  </si>
  <si>
    <t>P(4FPh)3</t>
  </si>
  <si>
    <t>CC(C)(C)P(c1ccccc1)C(C)(C)C</t>
  </si>
  <si>
    <t>PtBu2Ph</t>
  </si>
  <si>
    <t>FC(F)(F)c1ccc(P(c2ccc(C(F)(F)F)cc2)c2ccc(C(F)(F)F)cc2)cc1</t>
  </si>
  <si>
    <t>P(4CF3Ph)3</t>
  </si>
  <si>
    <t>Abs_selectivity</t>
  </si>
  <si>
    <t>trisub_neg</t>
  </si>
  <si>
    <t>Trisub_selectivity_ddG</t>
  </si>
  <si>
    <t>Trisub_selectivity (LN(%Z/%E))</t>
  </si>
  <si>
    <t>Trisub_selectivity (%Z)</t>
  </si>
  <si>
    <t>Trisub_cut_yields</t>
  </si>
  <si>
    <t>ID</t>
  </si>
  <si>
    <t>smiles</t>
  </si>
  <si>
    <t>ligand</t>
  </si>
  <si>
    <t>ddG values</t>
  </si>
  <si>
    <t>ln values</t>
  </si>
  <si>
    <t>monophos re-run %Z selectivity n=2</t>
  </si>
  <si>
    <t>n=2, &lt;10% deleted</t>
  </si>
  <si>
    <t>51 datapoints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</si>
</sst>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/>
    <xf numFmtId="0" fontId="1" fillId="0" borderId="0" xfId="0" applyFont="1" applyAlignment="1">
      <alignment horizontal="left" vertical="center"/>
    </xf>
    <xf numFmtId="49" fontId="3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5090B-52DC-4109-82D2-98B8F4177942}">
  <dimension ref="A1:J54"/>
  <sheetViews>
    <sheetView tabSelected="1" workbookViewId="0">
      <selection activeCell="E14" sqref="E14"/>
    </sheetView>
  </sheetViews>
  <sheetFormatPr defaultColWidth="10.6328125" defaultRowHeight="14.5" x14ac:dyDescent="0.35"/>
  <cols>
    <col min="1" max="1" width="32.453125" style="3" customWidth="1"/>
    <col min="2" max="2" width="24" style="3" customWidth="1"/>
    <col min="3" max="3" width="11.1796875" style="2" customWidth="1"/>
    <col min="4" max="4" width="16.6328125" style="1" customWidth="1"/>
    <col min="5" max="5" width="26.36328125" style="1" customWidth="1"/>
    <col min="6" max="6" width="27.81640625" style="1" customWidth="1"/>
    <col min="7" max="8" width="24.453125" style="1" customWidth="1"/>
    <col min="11" max="16384" width="10.6328125" style="1"/>
  </cols>
  <sheetData>
    <row r="1" spans="1:9" x14ac:dyDescent="0.35">
      <c r="A1" s="11">
        <v>0</v>
      </c>
      <c r="B1" s="11">
        <v>1</v>
      </c>
      <c r="C1" s="11">
        <v>2</v>
      </c>
      <c r="D1" s="11">
        <v>3</v>
      </c>
      <c r="E1" s="11">
        <v>4</v>
      </c>
      <c r="F1" s="11">
        <v>5</v>
      </c>
      <c r="G1" s="11">
        <v>6</v>
      </c>
      <c r="H1" s="11">
        <v>7</v>
      </c>
      <c r="I1" s="11">
        <v>8</v>
      </c>
    </row>
    <row r="2" spans="1:9" ht="15" customHeight="1" x14ac:dyDescent="0.35">
      <c r="A2" s="3" t="s">
        <v>115</v>
      </c>
      <c r="D2" s="1" t="s">
        <v>114</v>
      </c>
      <c r="E2" s="1" t="s">
        <v>113</v>
      </c>
      <c r="F2" s="1" t="s">
        <v>112</v>
      </c>
      <c r="G2" s="1" t="s">
        <v>111</v>
      </c>
    </row>
    <row r="3" spans="1:9" s="8" customFormat="1" ht="15" customHeight="1" x14ac:dyDescent="0.35">
      <c r="A3" s="10" t="s">
        <v>110</v>
      </c>
      <c r="B3" s="10" t="s">
        <v>109</v>
      </c>
      <c r="C3" s="9" t="s">
        <v>108</v>
      </c>
      <c r="D3" s="8" t="s">
        <v>107</v>
      </c>
      <c r="E3" s="8" t="s">
        <v>106</v>
      </c>
      <c r="F3" s="8" t="s">
        <v>105</v>
      </c>
      <c r="G3" s="8" t="s">
        <v>104</v>
      </c>
      <c r="H3" s="8" t="s">
        <v>103</v>
      </c>
      <c r="I3" s="8" t="s">
        <v>102</v>
      </c>
    </row>
    <row r="4" spans="1:9" ht="15" customHeight="1" x14ac:dyDescent="0.35">
      <c r="A4" s="3" t="s">
        <v>101</v>
      </c>
      <c r="B4" s="6" t="s">
        <v>100</v>
      </c>
      <c r="C4" s="1">
        <v>16</v>
      </c>
      <c r="D4" s="1">
        <v>63</v>
      </c>
      <c r="E4" s="1">
        <v>16</v>
      </c>
      <c r="F4" s="1">
        <f>LN(E4/(100-E4))</f>
        <v>-1.6582280766035324</v>
      </c>
      <c r="G4" s="1">
        <f>-(0.001987204*343.15)*F4</f>
        <v>1.130760736711435</v>
      </c>
      <c r="H4" s="1">
        <f>G4*-1</f>
        <v>-1.130760736711435</v>
      </c>
      <c r="I4">
        <f>ABS(G4)</f>
        <v>1.130760736711435</v>
      </c>
    </row>
    <row r="5" spans="1:9" ht="15" customHeight="1" x14ac:dyDescent="0.35">
      <c r="A5" s="3" t="s">
        <v>99</v>
      </c>
      <c r="B5" s="6" t="s">
        <v>98</v>
      </c>
      <c r="C5" s="1">
        <v>31</v>
      </c>
      <c r="D5" s="1">
        <v>18</v>
      </c>
      <c r="E5" s="1">
        <v>51</v>
      </c>
      <c r="F5" s="1">
        <f>LN(E5/(100-E5))</f>
        <v>4.0005334613699206E-2</v>
      </c>
      <c r="G5" s="1">
        <f>-(0.001987204*343.15)*F5</f>
        <v>-2.7279999825373609E-2</v>
      </c>
      <c r="H5" s="1">
        <f>G5*-1</f>
        <v>2.7279999825373609E-2</v>
      </c>
      <c r="I5">
        <f>ABS(G5)</f>
        <v>2.7279999825373609E-2</v>
      </c>
    </row>
    <row r="6" spans="1:9" ht="15" customHeight="1" x14ac:dyDescent="0.35">
      <c r="A6" s="3" t="s">
        <v>97</v>
      </c>
      <c r="B6" s="6" t="s">
        <v>96</v>
      </c>
      <c r="C6" s="1">
        <v>61</v>
      </c>
      <c r="D6" s="1">
        <v>100</v>
      </c>
      <c r="E6" s="1">
        <v>16</v>
      </c>
      <c r="F6" s="1">
        <f>LN(E6/(100-E6))</f>
        <v>-1.6582280766035324</v>
      </c>
      <c r="G6" s="1">
        <f>-(0.001987204*343.15)*F6</f>
        <v>1.130760736711435</v>
      </c>
      <c r="H6" s="1">
        <f>G6*-1</f>
        <v>-1.130760736711435</v>
      </c>
      <c r="I6">
        <f>ABS(G6)</f>
        <v>1.130760736711435</v>
      </c>
    </row>
    <row r="7" spans="1:9" ht="15" customHeight="1" x14ac:dyDescent="0.35">
      <c r="A7" s="3" t="s">
        <v>95</v>
      </c>
      <c r="B7" s="6" t="s">
        <v>94</v>
      </c>
      <c r="C7" s="1">
        <v>62</v>
      </c>
      <c r="D7" s="1">
        <v>74</v>
      </c>
      <c r="E7" s="1">
        <v>22</v>
      </c>
      <c r="F7" s="1">
        <f>LN(E7/(100-E7))</f>
        <v>-1.2656663733312759</v>
      </c>
      <c r="G7" s="1">
        <f>-(0.001987204*343.15)*F7</f>
        <v>0.86306935754600811</v>
      </c>
      <c r="H7" s="1">
        <f>G7*-1</f>
        <v>-0.86306935754600811</v>
      </c>
      <c r="I7">
        <f>ABS(G7)</f>
        <v>0.86306935754600811</v>
      </c>
    </row>
    <row r="8" spans="1:9" ht="15" customHeight="1" x14ac:dyDescent="0.35">
      <c r="A8" s="3" t="s">
        <v>93</v>
      </c>
      <c r="B8" s="6" t="s">
        <v>92</v>
      </c>
      <c r="C8" s="1">
        <v>67</v>
      </c>
      <c r="D8" s="1">
        <v>38</v>
      </c>
      <c r="E8" s="1">
        <v>85</v>
      </c>
      <c r="F8" s="1">
        <f>LN(E8/(100-E8))</f>
        <v>1.7346010553881064</v>
      </c>
      <c r="G8" s="1">
        <f>-(0.001987204*343.15)*F8</f>
        <v>-1.1828401623186635</v>
      </c>
      <c r="H8" s="1">
        <f>G8*-1</f>
        <v>1.1828401623186635</v>
      </c>
      <c r="I8">
        <f>ABS(G8)</f>
        <v>1.1828401623186635</v>
      </c>
    </row>
    <row r="9" spans="1:9" ht="15" customHeight="1" x14ac:dyDescent="0.35">
      <c r="A9" s="3" t="s">
        <v>91</v>
      </c>
      <c r="B9" s="6" t="s">
        <v>90</v>
      </c>
      <c r="C9" s="1">
        <v>73</v>
      </c>
      <c r="D9" s="1">
        <v>99</v>
      </c>
      <c r="E9" s="1">
        <v>33</v>
      </c>
      <c r="F9" s="1">
        <f>LN(E9/(100-E9))</f>
        <v>-0.70818505792448583</v>
      </c>
      <c r="G9" s="1">
        <f>-(0.001987204*343.15)*F9</f>
        <v>0.48291780191476219</v>
      </c>
      <c r="H9" s="1">
        <f>G9*-1</f>
        <v>-0.48291780191476219</v>
      </c>
      <c r="I9">
        <f>ABS(G9)</f>
        <v>0.48291780191476219</v>
      </c>
    </row>
    <row r="10" spans="1:9" ht="15" customHeight="1" x14ac:dyDescent="0.35">
      <c r="A10" s="3" t="s">
        <v>89</v>
      </c>
      <c r="B10" s="6" t="s">
        <v>88</v>
      </c>
      <c r="C10" s="1">
        <v>83</v>
      </c>
      <c r="D10" s="1">
        <v>62</v>
      </c>
      <c r="E10" s="1">
        <v>36</v>
      </c>
      <c r="F10" s="1">
        <f>LN(E10/(100-E10))</f>
        <v>-0.5753641449035618</v>
      </c>
      <c r="G10" s="1">
        <f>-(0.001987204*343.15)*F10</f>
        <v>0.39234601895119686</v>
      </c>
      <c r="H10" s="1">
        <f>G10*-1</f>
        <v>-0.39234601895119686</v>
      </c>
      <c r="I10">
        <f>ABS(G10)</f>
        <v>0.39234601895119686</v>
      </c>
    </row>
    <row r="11" spans="1:9" ht="15" customHeight="1" x14ac:dyDescent="0.35">
      <c r="A11" s="3" t="s">
        <v>87</v>
      </c>
      <c r="B11" s="6" t="s">
        <v>86</v>
      </c>
      <c r="C11" s="1">
        <v>117</v>
      </c>
      <c r="D11" s="1">
        <v>93</v>
      </c>
      <c r="E11" s="1">
        <v>21</v>
      </c>
      <c r="F11" s="1">
        <f>LN(E11/(100-E11))</f>
        <v>-1.3249254147435987</v>
      </c>
      <c r="G11" s="1">
        <f>-(0.001987204*343.15)*F11</f>
        <v>0.90347863433346931</v>
      </c>
      <c r="H11" s="1">
        <f>G11*-1</f>
        <v>-0.90347863433346931</v>
      </c>
      <c r="I11">
        <f>ABS(G11)</f>
        <v>0.90347863433346931</v>
      </c>
    </row>
    <row r="12" spans="1:9" ht="15" customHeight="1" x14ac:dyDescent="0.35">
      <c r="A12" s="3" t="s">
        <v>85</v>
      </c>
      <c r="B12" s="6" t="s">
        <v>84</v>
      </c>
      <c r="C12" s="1">
        <v>196</v>
      </c>
      <c r="D12" s="1">
        <v>16</v>
      </c>
      <c r="E12" s="1">
        <v>46</v>
      </c>
      <c r="F12" s="1">
        <f>LN(E12/(100-E12))</f>
        <v>-0.16034265007517937</v>
      </c>
      <c r="G12" s="1">
        <f>-(0.001987204*343.15)*F12</f>
        <v>0.10933910460413887</v>
      </c>
      <c r="H12" s="1">
        <f>G12*-1</f>
        <v>-0.10933910460413887</v>
      </c>
      <c r="I12">
        <f>ABS(G12)</f>
        <v>0.10933910460413887</v>
      </c>
    </row>
    <row r="13" spans="1:9" ht="15" customHeight="1" x14ac:dyDescent="0.35">
      <c r="A13" s="3" t="s">
        <v>83</v>
      </c>
      <c r="B13" s="6" t="s">
        <v>82</v>
      </c>
      <c r="C13" s="1">
        <v>229</v>
      </c>
      <c r="D13" s="1">
        <v>28</v>
      </c>
      <c r="E13" s="1">
        <v>70</v>
      </c>
      <c r="F13" s="1">
        <f>LN(E13/(100-E13))</f>
        <v>0.84729786038720367</v>
      </c>
      <c r="G13" s="1">
        <f>-(0.001987204*343.15)*F13</f>
        <v>-0.57778008124664504</v>
      </c>
      <c r="H13" s="1">
        <f>G13*-1</f>
        <v>0.57778008124664504</v>
      </c>
      <c r="I13">
        <f>ABS(G13)</f>
        <v>0.57778008124664504</v>
      </c>
    </row>
    <row r="14" spans="1:9" ht="15" customHeight="1" x14ac:dyDescent="0.35">
      <c r="A14" s="3" t="s">
        <v>81</v>
      </c>
      <c r="B14" s="6" t="s">
        <v>80</v>
      </c>
      <c r="C14" s="1">
        <v>239</v>
      </c>
      <c r="D14" s="1">
        <v>55</v>
      </c>
      <c r="E14" s="1">
        <v>34</v>
      </c>
      <c r="F14" s="1">
        <f>LN(E14/(100-E14))</f>
        <v>-0.66329421741026418</v>
      </c>
      <c r="G14" s="1">
        <f>-(0.001987204*343.15)*F14</f>
        <v>0.4523063313892916</v>
      </c>
      <c r="H14" s="1">
        <f>G14*-1</f>
        <v>-0.4523063313892916</v>
      </c>
      <c r="I14">
        <f>ABS(G14)</f>
        <v>0.4523063313892916</v>
      </c>
    </row>
    <row r="15" spans="1:9" ht="15" customHeight="1" x14ac:dyDescent="0.35">
      <c r="A15" s="3" t="s">
        <v>79</v>
      </c>
      <c r="B15" s="6" t="s">
        <v>78</v>
      </c>
      <c r="C15" s="1">
        <v>262</v>
      </c>
      <c r="D15" s="1">
        <v>41</v>
      </c>
      <c r="E15" s="1">
        <v>35</v>
      </c>
      <c r="F15" s="1">
        <f>LN(E15/(100-E15))</f>
        <v>-0.61903920840622351</v>
      </c>
      <c r="G15" s="1">
        <f>-(0.001987204*343.15)*F15</f>
        <v>0.42212844012654177</v>
      </c>
      <c r="H15" s="1">
        <f>G15*-1</f>
        <v>-0.42212844012654177</v>
      </c>
      <c r="I15">
        <f>ABS(G15)</f>
        <v>0.42212844012654177</v>
      </c>
    </row>
    <row r="16" spans="1:9" ht="15" customHeight="1" x14ac:dyDescent="0.35">
      <c r="A16" s="3" t="s">
        <v>77</v>
      </c>
      <c r="B16" s="6" t="s">
        <v>76</v>
      </c>
      <c r="C16" s="1">
        <v>302</v>
      </c>
      <c r="D16" s="1">
        <v>12</v>
      </c>
      <c r="E16" s="1">
        <v>57</v>
      </c>
      <c r="F16" s="1">
        <f>LN(E16/(100-E16))</f>
        <v>0.28185115214098766</v>
      </c>
      <c r="G16" s="1">
        <f>-(0.001987204*343.15)*F16</f>
        <v>-0.19219685213067933</v>
      </c>
      <c r="H16" s="1">
        <f>G16*-1</f>
        <v>0.19219685213067933</v>
      </c>
      <c r="I16">
        <f>ABS(G16)</f>
        <v>0.19219685213067933</v>
      </c>
    </row>
    <row r="17" spans="1:9" ht="15" customHeight="1" x14ac:dyDescent="0.35">
      <c r="A17" s="3" t="s">
        <v>75</v>
      </c>
      <c r="B17" s="6" t="s">
        <v>74</v>
      </c>
      <c r="C17" s="1">
        <v>394</v>
      </c>
      <c r="D17" s="1">
        <v>45</v>
      </c>
      <c r="E17" s="1">
        <v>26</v>
      </c>
      <c r="F17" s="1">
        <f>LN(E17/(100-E17))</f>
        <v>-1.0459685551826876</v>
      </c>
      <c r="G17" s="1">
        <f>-(0.001987204*343.15)*F17</f>
        <v>0.71325542651401719</v>
      </c>
      <c r="H17" s="1">
        <f>G17*-1</f>
        <v>-0.71325542651401719</v>
      </c>
      <c r="I17">
        <f>ABS(G17)</f>
        <v>0.71325542651401719</v>
      </c>
    </row>
    <row r="18" spans="1:9" ht="15" customHeight="1" x14ac:dyDescent="0.35">
      <c r="A18" s="3" t="s">
        <v>73</v>
      </c>
      <c r="B18" s="6" t="s">
        <v>72</v>
      </c>
      <c r="C18" s="1">
        <v>469</v>
      </c>
      <c r="D18" s="1">
        <v>52</v>
      </c>
      <c r="E18" s="1">
        <v>35</v>
      </c>
      <c r="F18" s="1">
        <f>LN(E18/(100-E18))</f>
        <v>-0.61903920840622351</v>
      </c>
      <c r="G18" s="1">
        <f>-(0.001987204*343.15)*F18</f>
        <v>0.42212844012654177</v>
      </c>
      <c r="H18" s="1">
        <f>G18*-1</f>
        <v>-0.42212844012654177</v>
      </c>
      <c r="I18">
        <f>ABS(G18)</f>
        <v>0.42212844012654177</v>
      </c>
    </row>
    <row r="19" spans="1:9" ht="15" customHeight="1" x14ac:dyDescent="0.35">
      <c r="A19" s="3" t="s">
        <v>71</v>
      </c>
      <c r="B19" s="6" t="s">
        <v>70</v>
      </c>
      <c r="C19" s="1">
        <v>471</v>
      </c>
      <c r="D19" s="1">
        <v>17</v>
      </c>
      <c r="E19" s="1">
        <v>50</v>
      </c>
      <c r="F19" s="1">
        <f>LN(E19/(100-E19))</f>
        <v>0</v>
      </c>
      <c r="G19" s="1">
        <f>-(0.001987204*343.15)*F19</f>
        <v>0</v>
      </c>
      <c r="H19" s="1">
        <f>G19*-1</f>
        <v>0</v>
      </c>
      <c r="I19">
        <f>ABS(G19)</f>
        <v>0</v>
      </c>
    </row>
    <row r="20" spans="1:9" ht="15" customHeight="1" x14ac:dyDescent="0.35">
      <c r="A20" s="3" t="s">
        <v>69</v>
      </c>
      <c r="B20" s="6" t="s">
        <v>68</v>
      </c>
      <c r="C20" s="1">
        <v>488</v>
      </c>
      <c r="D20" s="1">
        <v>22</v>
      </c>
      <c r="E20" s="1">
        <v>47</v>
      </c>
      <c r="F20" s="1">
        <f>LN(E20/(100-E20))</f>
        <v>-0.12014431184206321</v>
      </c>
      <c r="G20" s="1">
        <f>-(0.001987204*343.15)*F20</f>
        <v>8.1927493863500275E-2</v>
      </c>
      <c r="H20" s="1">
        <f>G20*-1</f>
        <v>-8.1927493863500275E-2</v>
      </c>
      <c r="I20">
        <f>ABS(G20)</f>
        <v>8.1927493863500275E-2</v>
      </c>
    </row>
    <row r="21" spans="1:9" ht="15" customHeight="1" x14ac:dyDescent="0.35">
      <c r="A21" s="3" t="s">
        <v>67</v>
      </c>
      <c r="B21" s="6" t="s">
        <v>66</v>
      </c>
      <c r="C21" s="1">
        <v>489</v>
      </c>
      <c r="D21" s="1">
        <v>89</v>
      </c>
      <c r="E21" s="1">
        <v>26</v>
      </c>
      <c r="F21" s="1">
        <f>LN(E21/(100-E21))</f>
        <v>-1.0459685551826876</v>
      </c>
      <c r="G21" s="1">
        <f>-(0.001987204*343.15)*F21</f>
        <v>0.71325542651401719</v>
      </c>
      <c r="H21" s="1">
        <f>G21*-1</f>
        <v>-0.71325542651401719</v>
      </c>
      <c r="I21">
        <f>ABS(G21)</f>
        <v>0.71325542651401719</v>
      </c>
    </row>
    <row r="22" spans="1:9" ht="15" customHeight="1" x14ac:dyDescent="0.35">
      <c r="A22" s="3" t="s">
        <v>65</v>
      </c>
      <c r="B22" s="6" t="s">
        <v>64</v>
      </c>
      <c r="C22" s="1">
        <v>498</v>
      </c>
      <c r="D22" s="1">
        <v>30</v>
      </c>
      <c r="E22" s="1">
        <v>31</v>
      </c>
      <c r="F22" s="1">
        <f>LN(E22/(100-E22))</f>
        <v>-0.80011930011211319</v>
      </c>
      <c r="G22" s="1">
        <f>-(0.001987204*343.15)*F22</f>
        <v>0.54560859390642613</v>
      </c>
      <c r="H22" s="1">
        <f>G22*-1</f>
        <v>-0.54560859390642613</v>
      </c>
      <c r="I22">
        <f>ABS(G22)</f>
        <v>0.54560859390642613</v>
      </c>
    </row>
    <row r="23" spans="1:9" ht="15" customHeight="1" x14ac:dyDescent="0.35">
      <c r="A23" s="3" t="s">
        <v>63</v>
      </c>
      <c r="B23" s="6" t="s">
        <v>62</v>
      </c>
      <c r="C23" s="1">
        <v>574</v>
      </c>
      <c r="D23" s="1">
        <v>14</v>
      </c>
      <c r="E23" s="1">
        <v>40</v>
      </c>
      <c r="F23" s="1">
        <f>LN(E23/(100-E23))</f>
        <v>-0.40546510810816444</v>
      </c>
      <c r="G23" s="1">
        <f>-(0.001987204*343.15)*F23</f>
        <v>0.27649032773239496</v>
      </c>
      <c r="H23" s="1">
        <f>G23*-1</f>
        <v>-0.27649032773239496</v>
      </c>
      <c r="I23">
        <f>ABS(G23)</f>
        <v>0.27649032773239496</v>
      </c>
    </row>
    <row r="24" spans="1:9" ht="15" customHeight="1" x14ac:dyDescent="0.35">
      <c r="A24" s="3" t="s">
        <v>61</v>
      </c>
      <c r="B24" s="6" t="s">
        <v>60</v>
      </c>
      <c r="C24" s="1">
        <v>611</v>
      </c>
      <c r="D24" s="1">
        <v>96</v>
      </c>
      <c r="E24" s="1">
        <v>31</v>
      </c>
      <c r="F24" s="1">
        <f>LN(E24/(100-E24))</f>
        <v>-0.80011930011211319</v>
      </c>
      <c r="G24" s="1">
        <f>-(0.001987204*343.15)*F24</f>
        <v>0.54560859390642613</v>
      </c>
      <c r="H24" s="1">
        <f>G24*-1</f>
        <v>-0.54560859390642613</v>
      </c>
      <c r="I24">
        <f>ABS(G24)</f>
        <v>0.54560859390642613</v>
      </c>
    </row>
    <row r="25" spans="1:9" ht="15" customHeight="1" x14ac:dyDescent="0.35">
      <c r="A25" s="3" t="s">
        <v>59</v>
      </c>
      <c r="B25" s="6" t="s">
        <v>58</v>
      </c>
      <c r="C25" s="1">
        <v>640</v>
      </c>
      <c r="D25" s="1">
        <v>88</v>
      </c>
      <c r="E25" s="1">
        <v>23</v>
      </c>
      <c r="F25" s="1">
        <f>LN(E25/(100-E25))</f>
        <v>-1.2083112059245342</v>
      </c>
      <c r="G25" s="1">
        <f>-(0.001987204*343.15)*F25</f>
        <v>0.82395834967796255</v>
      </c>
      <c r="H25" s="1">
        <f>G25*-1</f>
        <v>-0.82395834967796255</v>
      </c>
      <c r="I25">
        <f>ABS(G25)</f>
        <v>0.82395834967796255</v>
      </c>
    </row>
    <row r="26" spans="1:9" ht="15" customHeight="1" x14ac:dyDescent="0.35">
      <c r="A26" s="3" t="s">
        <v>57</v>
      </c>
      <c r="B26" s="6" t="s">
        <v>56</v>
      </c>
      <c r="C26" s="1">
        <v>650</v>
      </c>
      <c r="D26" s="1">
        <v>35</v>
      </c>
      <c r="E26" s="1">
        <v>29</v>
      </c>
      <c r="F26" s="1">
        <f>LN(E26/(100-E26))</f>
        <v>-0.89538404705484131</v>
      </c>
      <c r="G26" s="1">
        <f>-(0.001987204*343.15)*F26</f>
        <v>0.61057048724032059</v>
      </c>
      <c r="H26" s="1">
        <f>G26*-1</f>
        <v>-0.61057048724032059</v>
      </c>
      <c r="I26">
        <f>ABS(G26)</f>
        <v>0.61057048724032059</v>
      </c>
    </row>
    <row r="27" spans="1:9" ht="15" customHeight="1" x14ac:dyDescent="0.35">
      <c r="A27" s="3" t="s">
        <v>55</v>
      </c>
      <c r="B27" s="6" t="s">
        <v>54</v>
      </c>
      <c r="C27" s="1">
        <v>715</v>
      </c>
      <c r="D27" s="1">
        <v>26</v>
      </c>
      <c r="E27" s="1">
        <v>83</v>
      </c>
      <c r="F27" s="1">
        <f>LN(E27/(100-E27))</f>
        <v>1.5856272637403819</v>
      </c>
      <c r="G27" s="1">
        <f>-(0.001987204*343.15)*F27</f>
        <v>-1.081253585193934</v>
      </c>
      <c r="H27" s="1">
        <f>G27*-1</f>
        <v>1.081253585193934</v>
      </c>
      <c r="I27">
        <f>ABS(G27)</f>
        <v>1.081253585193934</v>
      </c>
    </row>
    <row r="28" spans="1:9" ht="15" customHeight="1" x14ac:dyDescent="0.35">
      <c r="A28" s="3" t="s">
        <v>53</v>
      </c>
      <c r="B28" s="6" t="s">
        <v>52</v>
      </c>
      <c r="C28" s="1">
        <v>723</v>
      </c>
      <c r="D28" s="1">
        <v>14</v>
      </c>
      <c r="E28" s="1">
        <v>51</v>
      </c>
      <c r="F28" s="1">
        <f>LN(E28/(100-E28))</f>
        <v>4.0005334613699206E-2</v>
      </c>
      <c r="G28" s="1">
        <f>-(0.001987204*343.15)*F28</f>
        <v>-2.7279999825373609E-2</v>
      </c>
      <c r="H28" s="1">
        <f>G28*-1</f>
        <v>2.7279999825373609E-2</v>
      </c>
      <c r="I28">
        <f>ABS(G28)</f>
        <v>2.7279999825373609E-2</v>
      </c>
    </row>
    <row r="29" spans="1:9" x14ac:dyDescent="0.35">
      <c r="A29" s="3" t="s">
        <v>51</v>
      </c>
      <c r="B29" s="6" t="s">
        <v>50</v>
      </c>
      <c r="C29" s="1">
        <v>734</v>
      </c>
      <c r="D29" s="1">
        <v>24</v>
      </c>
      <c r="E29" s="1">
        <v>54</v>
      </c>
      <c r="F29" s="1">
        <f>LN(E29/(100-E29))</f>
        <v>0.16034265007517948</v>
      </c>
      <c r="G29" s="1">
        <f>-(0.001987204*343.15)*F29</f>
        <v>-0.10933910460413894</v>
      </c>
      <c r="H29" s="1">
        <f>G29*-1</f>
        <v>0.10933910460413894</v>
      </c>
      <c r="I29">
        <f>ABS(G29)</f>
        <v>0.10933910460413894</v>
      </c>
    </row>
    <row r="30" spans="1:9" x14ac:dyDescent="0.35">
      <c r="A30" s="3" t="s">
        <v>49</v>
      </c>
      <c r="B30" s="6" t="s">
        <v>48</v>
      </c>
      <c r="C30" s="1">
        <v>796</v>
      </c>
      <c r="D30" s="1">
        <v>34</v>
      </c>
      <c r="E30" s="1">
        <v>28</v>
      </c>
      <c r="F30" s="1">
        <f>LN(E30/(100-E30))</f>
        <v>-0.9444616088408514</v>
      </c>
      <c r="G30" s="1">
        <f>-(0.001987204*343.15)*F30</f>
        <v>0.6440369209017367</v>
      </c>
      <c r="H30" s="1">
        <f>G30*-1</f>
        <v>-0.6440369209017367</v>
      </c>
      <c r="I30">
        <f>ABS(G30)</f>
        <v>0.6440369209017367</v>
      </c>
    </row>
    <row r="31" spans="1:9" x14ac:dyDescent="0.35">
      <c r="A31" s="1" t="s">
        <v>47</v>
      </c>
      <c r="B31" s="7" t="s">
        <v>46</v>
      </c>
      <c r="C31" s="1">
        <v>1494</v>
      </c>
      <c r="D31" s="1">
        <v>28</v>
      </c>
      <c r="E31" s="1">
        <v>35</v>
      </c>
      <c r="F31" s="1">
        <f>LN(E31/(100-E31))</f>
        <v>-0.61903920840622351</v>
      </c>
      <c r="G31" s="1">
        <f>-(0.001987204*343.15)*F31</f>
        <v>0.42212844012654177</v>
      </c>
      <c r="H31" s="1">
        <f>G31*-1</f>
        <v>-0.42212844012654177</v>
      </c>
      <c r="I31">
        <f>ABS(G31)</f>
        <v>0.42212844012654177</v>
      </c>
    </row>
    <row r="32" spans="1:9" x14ac:dyDescent="0.35">
      <c r="A32" s="3" t="s">
        <v>45</v>
      </c>
      <c r="B32" s="6" t="s">
        <v>44</v>
      </c>
      <c r="C32" s="1">
        <v>69</v>
      </c>
      <c r="D32" s="1">
        <v>58</v>
      </c>
      <c r="E32" s="1">
        <v>81</v>
      </c>
      <c r="F32" s="1">
        <f>LN(E32/(100-E32))</f>
        <v>1.4500101755059984</v>
      </c>
      <c r="G32" s="5">
        <f>-(0.001987204*343.15)*F32</f>
        <v>-0.98877506503965495</v>
      </c>
      <c r="H32" s="1">
        <f>G32*-1</f>
        <v>0.98877506503965495</v>
      </c>
      <c r="I32">
        <f>ABS(G32)</f>
        <v>0.98877506503965495</v>
      </c>
    </row>
    <row r="33" spans="1:9" customFormat="1" x14ac:dyDescent="0.35">
      <c r="A33" s="3" t="s">
        <v>43</v>
      </c>
      <c r="B33" s="6" t="s">
        <v>42</v>
      </c>
      <c r="C33" s="1">
        <v>11</v>
      </c>
      <c r="D33" s="1">
        <v>35</v>
      </c>
      <c r="E33" s="1">
        <v>82</v>
      </c>
      <c r="F33" s="1">
        <f>LN(E33/(100-E33))</f>
        <v>1.5163474893680884</v>
      </c>
      <c r="G33" s="5">
        <f>-(0.001987204*343.15)*F33</f>
        <v>-1.0340110798873816</v>
      </c>
      <c r="H33" s="1">
        <f>G33*-1</f>
        <v>1.0340110798873816</v>
      </c>
      <c r="I33">
        <f>ABS(G33)</f>
        <v>1.0340110798873816</v>
      </c>
    </row>
    <row r="34" spans="1:9" customFormat="1" x14ac:dyDescent="0.35">
      <c r="A34" s="4" t="s">
        <v>41</v>
      </c>
      <c r="B34" s="3"/>
      <c r="C34" s="2" t="s">
        <v>40</v>
      </c>
      <c r="D34" s="1">
        <v>88</v>
      </c>
      <c r="E34" s="1">
        <v>19</v>
      </c>
      <c r="F34" s="1">
        <f>LN(E34/(100-E34))</f>
        <v>-1.4500101755059984</v>
      </c>
      <c r="G34" s="1">
        <f>-(0.001987204*343.15)*F34</f>
        <v>0.98877506503965495</v>
      </c>
      <c r="H34" s="1">
        <f>G34*-1</f>
        <v>-0.98877506503965495</v>
      </c>
      <c r="I34">
        <f>ABS(G34)</f>
        <v>0.98877506503965495</v>
      </c>
    </row>
    <row r="35" spans="1:9" customFormat="1" x14ac:dyDescent="0.35">
      <c r="A35" s="4" t="s">
        <v>39</v>
      </c>
      <c r="B35" s="3"/>
      <c r="C35" s="2" t="s">
        <v>38</v>
      </c>
      <c r="D35" s="1">
        <v>81</v>
      </c>
      <c r="E35" s="1">
        <v>21</v>
      </c>
      <c r="F35" s="1">
        <f>LN(E35/(100-E35))</f>
        <v>-1.3249254147435987</v>
      </c>
      <c r="G35" s="1">
        <f>-(0.001987204*343.15)*F35</f>
        <v>0.90347863433346931</v>
      </c>
      <c r="H35" s="1">
        <f>G35*-1</f>
        <v>-0.90347863433346931</v>
      </c>
      <c r="I35">
        <f>ABS(G35)</f>
        <v>0.90347863433346931</v>
      </c>
    </row>
    <row r="36" spans="1:9" customFormat="1" x14ac:dyDescent="0.35">
      <c r="A36" s="4" t="s">
        <v>37</v>
      </c>
      <c r="B36" s="3"/>
      <c r="C36" s="2" t="s">
        <v>36</v>
      </c>
      <c r="D36" s="1">
        <v>99</v>
      </c>
      <c r="E36" s="1">
        <v>13</v>
      </c>
      <c r="F36" s="1">
        <f>LN(E36/(100-E36))</f>
        <v>-1.900958761193047</v>
      </c>
      <c r="G36" s="1">
        <f>-(0.001987204*343.15)*F36</f>
        <v>1.29628098787682</v>
      </c>
      <c r="H36" s="1">
        <f>G36*-1</f>
        <v>-1.29628098787682</v>
      </c>
      <c r="I36">
        <f>ABS(G36)</f>
        <v>1.29628098787682</v>
      </c>
    </row>
    <row r="37" spans="1:9" customFormat="1" x14ac:dyDescent="0.35">
      <c r="A37" s="4" t="s">
        <v>35</v>
      </c>
      <c r="B37" s="3"/>
      <c r="C37" s="2" t="s">
        <v>34</v>
      </c>
      <c r="D37" s="1">
        <v>81</v>
      </c>
      <c r="E37" s="1">
        <v>21</v>
      </c>
      <c r="F37" s="1">
        <f>LN(E37/(100-E37))</f>
        <v>-1.3249254147435987</v>
      </c>
      <c r="G37" s="1">
        <f>-(0.001987204*343.15)*F37</f>
        <v>0.90347863433346931</v>
      </c>
      <c r="H37" s="1">
        <f>G37*-1</f>
        <v>-0.90347863433346931</v>
      </c>
      <c r="I37">
        <f>ABS(G37)</f>
        <v>0.90347863433346931</v>
      </c>
    </row>
    <row r="38" spans="1:9" customFormat="1" x14ac:dyDescent="0.35">
      <c r="A38" s="4" t="s">
        <v>33</v>
      </c>
      <c r="B38" s="3"/>
      <c r="C38" s="2" t="s">
        <v>32</v>
      </c>
      <c r="D38" s="1">
        <v>85</v>
      </c>
      <c r="E38" s="1">
        <v>31</v>
      </c>
      <c r="F38" s="1">
        <f>LN(E38/(100-E38))</f>
        <v>-0.80011930011211319</v>
      </c>
      <c r="G38" s="1">
        <f>-(0.001987204*343.15)*F38</f>
        <v>0.54560859390642613</v>
      </c>
      <c r="H38" s="1">
        <f>G38*-1</f>
        <v>-0.54560859390642613</v>
      </c>
      <c r="I38">
        <f>ABS(G38)</f>
        <v>0.54560859390642613</v>
      </c>
    </row>
    <row r="39" spans="1:9" customFormat="1" x14ac:dyDescent="0.35">
      <c r="A39" s="4" t="s">
        <v>31</v>
      </c>
      <c r="B39" s="3"/>
      <c r="C39" s="2" t="s">
        <v>30</v>
      </c>
      <c r="D39" s="1">
        <v>42</v>
      </c>
      <c r="E39" s="1">
        <v>44</v>
      </c>
      <c r="F39" s="1">
        <f>LN(E39/(100-E39))</f>
        <v>-0.2411620568168881</v>
      </c>
      <c r="G39" s="1">
        <f>-(0.001987204*343.15)*F39</f>
        <v>0.16445058968707152</v>
      </c>
      <c r="H39" s="1">
        <f>G39*-1</f>
        <v>-0.16445058968707152</v>
      </c>
      <c r="I39">
        <f>ABS(G39)</f>
        <v>0.16445058968707152</v>
      </c>
    </row>
    <row r="40" spans="1:9" customFormat="1" x14ac:dyDescent="0.35">
      <c r="A40" s="4" t="s">
        <v>29</v>
      </c>
      <c r="B40" s="3"/>
      <c r="C40" s="2" t="s">
        <v>28</v>
      </c>
      <c r="D40" s="1">
        <v>52</v>
      </c>
      <c r="E40" s="1">
        <v>45</v>
      </c>
      <c r="F40" s="1">
        <f>LN(E40/(100-E40))</f>
        <v>-0.20067069546215111</v>
      </c>
      <c r="G40" s="1">
        <f>-(0.001987204*343.15)*F40</f>
        <v>0.13683916382717856</v>
      </c>
      <c r="H40" s="1">
        <f>G40*-1</f>
        <v>-0.13683916382717856</v>
      </c>
      <c r="I40">
        <f>ABS(G40)</f>
        <v>0.13683916382717856</v>
      </c>
    </row>
    <row r="41" spans="1:9" customFormat="1" x14ac:dyDescent="0.35">
      <c r="A41" s="4" t="s">
        <v>27</v>
      </c>
      <c r="B41" s="3"/>
      <c r="C41" s="2" t="s">
        <v>26</v>
      </c>
      <c r="D41" s="1">
        <v>46</v>
      </c>
      <c r="E41" s="1">
        <v>79</v>
      </c>
      <c r="F41" s="1">
        <f>LN(E41/(100-E41))</f>
        <v>1.3249254147435985</v>
      </c>
      <c r="G41" s="1">
        <f>-(0.001987204*343.15)*F41</f>
        <v>-0.9034786343334692</v>
      </c>
      <c r="H41" s="1">
        <f>G41*-1</f>
        <v>0.9034786343334692</v>
      </c>
      <c r="I41">
        <f>ABS(G41)</f>
        <v>0.9034786343334692</v>
      </c>
    </row>
    <row r="42" spans="1:9" customFormat="1" x14ac:dyDescent="0.35">
      <c r="A42" s="4" t="s">
        <v>25</v>
      </c>
      <c r="B42" s="3"/>
      <c r="C42" s="2" t="s">
        <v>24</v>
      </c>
      <c r="D42" s="1">
        <v>25</v>
      </c>
      <c r="E42" s="1">
        <v>55</v>
      </c>
      <c r="F42" s="1">
        <f>LN(E42/(100-E42))</f>
        <v>0.20067069546215124</v>
      </c>
      <c r="G42" s="1">
        <f>-(0.001987204*343.15)*F42</f>
        <v>-0.13683916382717864</v>
      </c>
      <c r="H42" s="1">
        <f>G42*-1</f>
        <v>0.13683916382717864</v>
      </c>
      <c r="I42">
        <f>ABS(G42)</f>
        <v>0.13683916382717864</v>
      </c>
    </row>
    <row r="43" spans="1:9" customFormat="1" x14ac:dyDescent="0.35">
      <c r="A43" s="4" t="s">
        <v>23</v>
      </c>
      <c r="B43" s="3"/>
      <c r="C43" s="2" t="s">
        <v>22</v>
      </c>
      <c r="D43" s="1">
        <v>86</v>
      </c>
      <c r="E43" s="1">
        <v>38</v>
      </c>
      <c r="F43" s="1">
        <f>LN(E43/(100-E43))</f>
        <v>-0.48954822531870579</v>
      </c>
      <c r="G43" s="1">
        <f>-(0.001987204*343.15)*F43</f>
        <v>0.33382736652908995</v>
      </c>
      <c r="H43" s="1">
        <f>G43*-1</f>
        <v>-0.33382736652908995</v>
      </c>
      <c r="I43">
        <f>ABS(G43)</f>
        <v>0.33382736652908995</v>
      </c>
    </row>
    <row r="44" spans="1:9" customFormat="1" x14ac:dyDescent="0.35">
      <c r="A44" s="4" t="s">
        <v>21</v>
      </c>
      <c r="B44" s="3"/>
      <c r="C44" s="2" t="s">
        <v>20</v>
      </c>
      <c r="D44" s="1">
        <v>12</v>
      </c>
      <c r="E44" s="1">
        <v>32</v>
      </c>
      <c r="F44" s="1">
        <f>LN(E44/(100-E44))</f>
        <v>-0.7537718023763802</v>
      </c>
      <c r="G44" s="1">
        <f>-(0.001987204*343.15)*F44</f>
        <v>0.5140038156350718</v>
      </c>
      <c r="H44" s="1">
        <f>G44*-1</f>
        <v>-0.5140038156350718</v>
      </c>
      <c r="I44">
        <f>ABS(G44)</f>
        <v>0.5140038156350718</v>
      </c>
    </row>
    <row r="45" spans="1:9" customFormat="1" x14ac:dyDescent="0.35">
      <c r="A45" s="4" t="s">
        <v>19</v>
      </c>
      <c r="B45" s="3"/>
      <c r="C45" s="2" t="s">
        <v>18</v>
      </c>
      <c r="D45" s="1">
        <v>8</v>
      </c>
      <c r="E45" s="1">
        <v>64</v>
      </c>
      <c r="F45" s="1">
        <f>LN(E45/(100-E45))</f>
        <v>0.5753641449035618</v>
      </c>
      <c r="G45" s="1">
        <f>-(0.001987204*343.15)*F45</f>
        <v>-0.39234601895119686</v>
      </c>
      <c r="H45" s="1">
        <f>G45*-1</f>
        <v>0.39234601895119686</v>
      </c>
      <c r="I45">
        <f>ABS(G45)</f>
        <v>0.39234601895119686</v>
      </c>
    </row>
    <row r="46" spans="1:9" customFormat="1" x14ac:dyDescent="0.35">
      <c r="A46" s="4" t="s">
        <v>17</v>
      </c>
      <c r="B46" s="3"/>
      <c r="C46" s="2" t="s">
        <v>16</v>
      </c>
      <c r="D46" s="1">
        <v>14</v>
      </c>
      <c r="E46" s="1">
        <v>39</v>
      </c>
      <c r="F46" s="1">
        <f>LN(E46/(100-E46))</f>
        <v>-0.44731221804366478</v>
      </c>
      <c r="G46" s="1">
        <f>-(0.001987204*343.15)*F46</f>
        <v>0.30502625082256002</v>
      </c>
      <c r="H46" s="1">
        <f>G46*-1</f>
        <v>-0.30502625082256002</v>
      </c>
      <c r="I46">
        <f>ABS(G46)</f>
        <v>0.30502625082256002</v>
      </c>
    </row>
    <row r="47" spans="1:9" customFormat="1" x14ac:dyDescent="0.35">
      <c r="A47" s="4" t="s">
        <v>15</v>
      </c>
      <c r="B47" s="3"/>
      <c r="C47" s="2" t="s">
        <v>14</v>
      </c>
      <c r="D47" s="1">
        <v>22</v>
      </c>
      <c r="E47" s="1">
        <v>56</v>
      </c>
      <c r="F47" s="1">
        <f>LN(E47/(100-E47))</f>
        <v>0.24116205681688804</v>
      </c>
      <c r="G47" s="1">
        <f>-(0.001987204*343.15)*F47</f>
        <v>-0.16445058968707146</v>
      </c>
      <c r="H47" s="1">
        <f>G47*-1</f>
        <v>0.16445058968707146</v>
      </c>
      <c r="I47">
        <f>ABS(G47)</f>
        <v>0.16445058968707146</v>
      </c>
    </row>
    <row r="48" spans="1:9" customFormat="1" x14ac:dyDescent="0.35">
      <c r="A48" s="4" t="s">
        <v>13</v>
      </c>
      <c r="B48" s="3"/>
      <c r="C48" s="2" t="s">
        <v>12</v>
      </c>
      <c r="D48" s="1">
        <v>48</v>
      </c>
      <c r="E48" s="1">
        <v>81</v>
      </c>
      <c r="F48" s="1">
        <f>LN(E48/(100-E48))</f>
        <v>1.4500101755059984</v>
      </c>
      <c r="G48" s="1">
        <f>-(0.001987204*343.15)*F48</f>
        <v>-0.98877506503965495</v>
      </c>
      <c r="H48" s="1">
        <f>G48*-1</f>
        <v>0.98877506503965495</v>
      </c>
      <c r="I48">
        <f>ABS(G48)</f>
        <v>0.98877506503965495</v>
      </c>
    </row>
    <row r="49" spans="1:9" customFormat="1" x14ac:dyDescent="0.35">
      <c r="A49" s="4" t="s">
        <v>11</v>
      </c>
      <c r="B49" s="3"/>
      <c r="C49" s="2" t="s">
        <v>10</v>
      </c>
      <c r="D49" s="1">
        <v>9</v>
      </c>
      <c r="E49" s="1">
        <v>47</v>
      </c>
      <c r="F49" s="1">
        <f>LN(E49/(100-E49))</f>
        <v>-0.12014431184206321</v>
      </c>
      <c r="G49" s="1">
        <f>-(0.001987204*343.15)*F49</f>
        <v>8.1927493863500275E-2</v>
      </c>
      <c r="H49" s="1">
        <f>G49*-1</f>
        <v>-8.1927493863500275E-2</v>
      </c>
      <c r="I49">
        <f>ABS(G49)</f>
        <v>8.1927493863500275E-2</v>
      </c>
    </row>
    <row r="50" spans="1:9" customFormat="1" x14ac:dyDescent="0.35">
      <c r="A50" s="4" t="s">
        <v>9</v>
      </c>
      <c r="B50" s="3"/>
      <c r="C50" s="2" t="s">
        <v>8</v>
      </c>
      <c r="D50" s="1">
        <v>9</v>
      </c>
      <c r="E50" s="1">
        <v>35</v>
      </c>
      <c r="F50" s="1">
        <f>LN(E50/(100-E50))</f>
        <v>-0.61903920840622351</v>
      </c>
      <c r="G50" s="1">
        <f>-(0.001987204*343.15)*F50</f>
        <v>0.42212844012654177</v>
      </c>
      <c r="H50" s="1">
        <f>G50*-1</f>
        <v>-0.42212844012654177</v>
      </c>
      <c r="I50">
        <f>ABS(G50)</f>
        <v>0.42212844012654177</v>
      </c>
    </row>
    <row r="51" spans="1:9" customFormat="1" x14ac:dyDescent="0.35">
      <c r="A51" s="4" t="s">
        <v>7</v>
      </c>
      <c r="B51" s="3"/>
      <c r="C51" s="2" t="s">
        <v>6</v>
      </c>
      <c r="D51" s="1">
        <v>8</v>
      </c>
      <c r="E51" s="1">
        <v>33</v>
      </c>
      <c r="F51" s="1">
        <f>LN(E51/(100-E51))</f>
        <v>-0.70818505792448583</v>
      </c>
      <c r="G51" s="1">
        <f>-(0.001987204*343.15)*F51</f>
        <v>0.48291780191476219</v>
      </c>
      <c r="H51" s="1">
        <f>G51*-1</f>
        <v>-0.48291780191476219</v>
      </c>
      <c r="I51">
        <f>ABS(G51)</f>
        <v>0.48291780191476219</v>
      </c>
    </row>
    <row r="52" spans="1:9" customFormat="1" x14ac:dyDescent="0.35">
      <c r="A52" s="4" t="s">
        <v>5</v>
      </c>
      <c r="B52" s="3"/>
      <c r="C52" s="2" t="s">
        <v>4</v>
      </c>
      <c r="D52" s="1">
        <v>45</v>
      </c>
      <c r="E52" s="1">
        <v>35</v>
      </c>
      <c r="F52" s="1">
        <f>LN(E52/(100-E52))</f>
        <v>-0.61903920840622351</v>
      </c>
      <c r="G52" s="1">
        <f>-(0.001987204*343.15)*F52</f>
        <v>0.42212844012654177</v>
      </c>
      <c r="H52" s="1">
        <f>G52*-1</f>
        <v>-0.42212844012654177</v>
      </c>
      <c r="I52">
        <f>ABS(G52)</f>
        <v>0.42212844012654177</v>
      </c>
    </row>
    <row r="53" spans="1:9" customFormat="1" x14ac:dyDescent="0.35">
      <c r="A53" s="4" t="s">
        <v>3</v>
      </c>
      <c r="B53" s="3"/>
      <c r="C53" s="2" t="s">
        <v>2</v>
      </c>
      <c r="D53" s="1">
        <v>31</v>
      </c>
      <c r="E53" s="1">
        <v>55</v>
      </c>
      <c r="F53" s="1">
        <f>LN(E53/(100-E53))</f>
        <v>0.20067069546215124</v>
      </c>
      <c r="G53" s="1">
        <f>-(0.001987204*343.15)*F53</f>
        <v>-0.13683916382717864</v>
      </c>
      <c r="H53" s="1">
        <f>G53*-1</f>
        <v>0.13683916382717864</v>
      </c>
      <c r="I53">
        <f>ABS(G53)</f>
        <v>0.13683916382717864</v>
      </c>
    </row>
    <row r="54" spans="1:9" customFormat="1" x14ac:dyDescent="0.35">
      <c r="A54" s="4" t="s">
        <v>1</v>
      </c>
      <c r="B54" s="3"/>
      <c r="C54" s="2" t="s">
        <v>0</v>
      </c>
      <c r="D54" s="1">
        <v>20</v>
      </c>
      <c r="E54" s="1">
        <v>57</v>
      </c>
      <c r="F54" s="1">
        <f>LN(E54/(100-E54))</f>
        <v>0.28185115214098766</v>
      </c>
      <c r="G54" s="1">
        <f>-(0.001987204*343.15)*F54</f>
        <v>-0.19219685213067933</v>
      </c>
      <c r="H54" s="1">
        <f>G54*-1</f>
        <v>0.19219685213067933</v>
      </c>
      <c r="I54">
        <f>ABS(G54)</f>
        <v>0.19219685213067933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threshold_data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Natalie Seeger</dc:creator>
  <cp:lastModifiedBy>Natalie Seeger</cp:lastModifiedBy>
  <dcterms:created xsi:type="dcterms:W3CDTF">2023-11-01T22:02:52Z</dcterms:created>
  <dcterms:modified xsi:type="dcterms:W3CDTF">2023-11-01T22:03:28Z</dcterms:modified>
</cp:coreProperties>
</file>