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d\OneDrive\Documents\GitHub\ATLASConfigurator\"/>
    </mc:Choice>
  </mc:AlternateContent>
  <xr:revisionPtr revIDLastSave="0" documentId="13_ncr:1_{38F2338C-182F-4F3C-816A-DD526087693E}" xr6:coauthVersionLast="45" xr6:coauthVersionMax="45" xr10:uidLastSave="{00000000-0000-0000-0000-000000000000}"/>
  <bookViews>
    <workbookView xWindow="-108" yWindow="-108" windowWidth="23256" windowHeight="12576" activeTab="1" xr2:uid="{10ACD91A-4D52-4FAF-B28F-3EA07BD27240}"/>
  </bookViews>
  <sheets>
    <sheet name="TEMPLATE" sheetId="7" r:id="rId1"/>
    <sheet name="F3" sheetId="6" r:id="rId2"/>
    <sheet name="HPD LMP2" sheetId="3" r:id="rId3"/>
    <sheet name="Audi R8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6" l="1"/>
  <c r="B36" i="6" l="1"/>
  <c r="H6" i="8"/>
  <c r="B7" i="6"/>
  <c r="H6" i="7"/>
  <c r="B38" i="8" l="1"/>
  <c r="B39" i="8"/>
  <c r="B40" i="8"/>
  <c r="B7" i="8"/>
  <c r="B37" i="8"/>
  <c r="B9" i="8"/>
  <c r="B9" i="3"/>
  <c r="B9" i="7"/>
  <c r="B9" i="6"/>
  <c r="B7" i="7"/>
  <c r="B7" i="3"/>
  <c r="H6" i="3" s="1"/>
  <c r="B40" i="7"/>
  <c r="B39" i="7"/>
  <c r="B38" i="7"/>
  <c r="B37" i="7"/>
  <c r="B39" i="6"/>
  <c r="B38" i="6"/>
  <c r="B37" i="6"/>
  <c r="B38" i="3"/>
  <c r="B39" i="3"/>
  <c r="B40" i="3"/>
  <c r="B37" i="3"/>
</calcChain>
</file>

<file path=xl/sharedStrings.xml><?xml version="1.0" encoding="utf-8"?>
<sst xmlns="http://schemas.openxmlformats.org/spreadsheetml/2006/main" count="265" uniqueCount="66">
  <si>
    <t>L_Wheelbase</t>
  </si>
  <si>
    <t>L_TrackF</t>
  </si>
  <si>
    <t>L_TrackR</t>
  </si>
  <si>
    <t>m_CWeightFL</t>
  </si>
  <si>
    <t>m_CWeightFR</t>
  </si>
  <si>
    <t>m_CWeightRL</t>
  </si>
  <si>
    <t>m_CWeightRR</t>
  </si>
  <si>
    <t>r_SteerRatio</t>
  </si>
  <si>
    <t>Wheelbase length, m</t>
  </si>
  <si>
    <t>Front Track Width, m</t>
  </si>
  <si>
    <t>Rear Track Width, m</t>
  </si>
  <si>
    <t>h_StaticFL</t>
  </si>
  <si>
    <t>h_StaticFR</t>
  </si>
  <si>
    <t>h_StaticRL</t>
  </si>
  <si>
    <t>h_StaticRR</t>
  </si>
  <si>
    <t>Static FL Ride Height, mm</t>
  </si>
  <si>
    <t>Static FR Ride Height, mm</t>
  </si>
  <si>
    <t>Static RL Ride Height, mm</t>
  </si>
  <si>
    <t>Static RR Ride Height, mm</t>
  </si>
  <si>
    <t>r_MotionRatioFHeave</t>
  </si>
  <si>
    <t>r_MotionRatioRHeave</t>
  </si>
  <si>
    <t>Front Heave Motion Ratio</t>
  </si>
  <si>
    <t>Rear Heave Motion Ratio</t>
  </si>
  <si>
    <t>Value</t>
  </si>
  <si>
    <t>Description</t>
  </si>
  <si>
    <t>Name</t>
  </si>
  <si>
    <t>g</t>
  </si>
  <si>
    <t>Acceleration due to gravity, m/s^2</t>
  </si>
  <si>
    <t>r_COM</t>
  </si>
  <si>
    <t>P_Max</t>
  </si>
  <si>
    <t>Nominal max power, kW</t>
  </si>
  <si>
    <t>n_RPMIdeal</t>
  </si>
  <si>
    <t>Nominal RPM for max power</t>
  </si>
  <si>
    <t>m_CarNoFuel</t>
  </si>
  <si>
    <t>Car Mass with Empty Tank, kg</t>
  </si>
  <si>
    <t>% static mass on rear wheels</t>
  </si>
  <si>
    <t>Moment of inertia about CoG, kgm^2</t>
  </si>
  <si>
    <t>J_MomInertia</t>
  </si>
  <si>
    <t>GENERAL</t>
  </si>
  <si>
    <t>SETUP</t>
  </si>
  <si>
    <t>ENGINE</t>
  </si>
  <si>
    <t>SUSPENSION</t>
  </si>
  <si>
    <t>r_MotionRatioF</t>
  </si>
  <si>
    <t>r_MotionRatioR</t>
  </si>
  <si>
    <t>k_FWheel</t>
  </si>
  <si>
    <t>k_RWheel</t>
  </si>
  <si>
    <t>k_FHeaveWheel</t>
  </si>
  <si>
    <t>k_RHeaveWheel</t>
  </si>
  <si>
    <t>k_FARB</t>
  </si>
  <si>
    <t>k_RARB</t>
  </si>
  <si>
    <t>Front Motion Ratio</t>
  </si>
  <si>
    <t>Rear Motion Ratio</t>
  </si>
  <si>
    <t>k_FSpring</t>
  </si>
  <si>
    <t>k_RSpring</t>
  </si>
  <si>
    <t>k_FHeaveSpring</t>
  </si>
  <si>
    <t>k_RHeaveSpring</t>
  </si>
  <si>
    <t>Hand to Wheel Steer Ratio</t>
  </si>
  <si>
    <t>m_Fuel</t>
  </si>
  <si>
    <t>Starting Fuel, kg</t>
  </si>
  <si>
    <t>Overrides</t>
  </si>
  <si>
    <t>Length</t>
  </si>
  <si>
    <t>Width</t>
  </si>
  <si>
    <t>Izz</t>
  </si>
  <si>
    <t>m</t>
  </si>
  <si>
    <t>kgm^2</t>
  </si>
  <si>
    <t>Yaw Mom of Inertia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</si>
</sst>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7" borderId="28" applyNumberFormat="0" applyAlignment="0" applyProtection="0"/>
    <xf numFmtId="0" fontId="4" fillId="8" borderId="29" applyNumberFormat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6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0" xfId="0" applyFill="1" applyBorder="1"/>
    <xf numFmtId="0" fontId="2" fillId="5" borderId="5" xfId="0" applyFont="1" applyFill="1" applyBorder="1"/>
    <xf numFmtId="0" fontId="2" fillId="5" borderId="9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2" fontId="2" fillId="2" borderId="5" xfId="0" applyNumberFormat="1" applyFont="1" applyFill="1" applyBorder="1"/>
    <xf numFmtId="0" fontId="2" fillId="2" borderId="5" xfId="0" applyFont="1" applyFill="1" applyBorder="1"/>
    <xf numFmtId="0" fontId="1" fillId="0" borderId="1" xfId="0" applyFont="1" applyFill="1" applyBorder="1"/>
    <xf numFmtId="0" fontId="0" fillId="0" borderId="19" xfId="0" applyBorder="1"/>
    <xf numFmtId="0" fontId="0" fillId="0" borderId="20" xfId="0" applyBorder="1"/>
    <xf numFmtId="0" fontId="0" fillId="2" borderId="22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22" xfId="0" applyFill="1" applyBorder="1"/>
    <xf numFmtId="0" fontId="0" fillId="4" borderId="24" xfId="0" applyFill="1" applyBorder="1"/>
    <xf numFmtId="0" fontId="0" fillId="4" borderId="23" xfId="0" applyFill="1" applyBorder="1"/>
    <xf numFmtId="0" fontId="0" fillId="5" borderId="22" xfId="0" applyFill="1" applyBorder="1"/>
    <xf numFmtId="0" fontId="0" fillId="5" borderId="23" xfId="0" applyFill="1" applyBorder="1"/>
    <xf numFmtId="0" fontId="1" fillId="0" borderId="21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0" fillId="2" borderId="0" xfId="0" applyFill="1"/>
    <xf numFmtId="0" fontId="0" fillId="0" borderId="30" xfId="0" applyBorder="1"/>
    <xf numFmtId="0" fontId="0" fillId="0" borderId="2" xfId="0" applyBorder="1"/>
    <xf numFmtId="0" fontId="0" fillId="0" borderId="31" xfId="0" applyBorder="1"/>
    <xf numFmtId="0" fontId="0" fillId="0" borderId="32" xfId="0" applyBorder="1"/>
    <xf numFmtId="0" fontId="3" fillId="7" borderId="33" xfId="1" applyBorder="1"/>
    <xf numFmtId="0" fontId="3" fillId="7" borderId="28" xfId="1" applyBorder="1"/>
    <xf numFmtId="0" fontId="4" fillId="8" borderId="34" xfId="2" applyBorder="1"/>
    <xf numFmtId="164" fontId="2" fillId="2" borderId="5" xfId="0" applyNumberFormat="1" applyFont="1" applyFill="1" applyBorder="1"/>
    <xf numFmtId="0" fontId="1" fillId="6" borderId="3" xfId="0" applyFont="1" applyFill="1" applyBorder="1"/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35" xfId="0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9</xdr:row>
      <xdr:rowOff>1</xdr:rowOff>
    </xdr:from>
    <xdr:to>
      <xdr:col>14</xdr:col>
      <xdr:colOff>117983</xdr:colOff>
      <xdr:row>25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E4B7C-030A-42E2-A77C-D52ED1C85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4061" y="1668781"/>
          <a:ext cx="4994782" cy="3032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0E94-46BF-403A-A167-922A9AFE53FF}">
  <dimension ref="A1:I40"/>
  <sheetViews>
    <sheetView topLeftCell="A2" workbookViewId="0">
      <selection activeCell="C28" sqref="C28"/>
    </sheetView>
  </sheetViews>
  <sheetFormatPr defaultRowHeight="14.4" x14ac:dyDescent="0.3"/>
  <cols>
    <col min="1" max="1" width="19.44140625" bestFit="1" customWidth="1"/>
    <col min="2" max="2" width="9.33203125" customWidth="1"/>
    <col min="3" max="3" width="31.77734375" bestFit="1" customWidth="1"/>
    <col min="4" max="4" width="12.21875" bestFit="1" customWidth="1"/>
  </cols>
  <sheetData>
    <row r="1" spans="1:9" ht="15" thickBot="1" x14ac:dyDescent="0.35">
      <c r="A1" s="4" t="s">
        <v>25</v>
      </c>
      <c r="B1" s="5" t="s">
        <v>23</v>
      </c>
      <c r="C1" s="3" t="s">
        <v>24</v>
      </c>
      <c r="D1" s="39" t="s">
        <v>59</v>
      </c>
    </row>
    <row r="2" spans="1:9" x14ac:dyDescent="0.3">
      <c r="A2" s="66" t="s">
        <v>38</v>
      </c>
      <c r="B2" s="67"/>
      <c r="C2" s="68"/>
      <c r="D2" s="40"/>
    </row>
    <row r="3" spans="1:9" ht="15" thickBot="1" x14ac:dyDescent="0.35">
      <c r="A3" s="6" t="s">
        <v>26</v>
      </c>
      <c r="B3" s="7"/>
      <c r="C3" s="8" t="s">
        <v>27</v>
      </c>
      <c r="D3" s="40"/>
      <c r="G3" s="78" t="s">
        <v>65</v>
      </c>
      <c r="H3" s="78"/>
      <c r="I3" s="78"/>
    </row>
    <row r="4" spans="1:9" x14ac:dyDescent="0.3">
      <c r="A4" s="9" t="s">
        <v>0</v>
      </c>
      <c r="B4" s="10"/>
      <c r="C4" s="11" t="s">
        <v>8</v>
      </c>
      <c r="D4" s="40"/>
      <c r="G4" s="57" t="s">
        <v>60</v>
      </c>
      <c r="H4" s="61">
        <v>3</v>
      </c>
      <c r="I4" s="58" t="s">
        <v>63</v>
      </c>
    </row>
    <row r="5" spans="1:9" x14ac:dyDescent="0.3">
      <c r="A5" s="9" t="s">
        <v>1</v>
      </c>
      <c r="B5" s="10"/>
      <c r="C5" s="11" t="s">
        <v>9</v>
      </c>
      <c r="D5" s="40"/>
      <c r="G5" s="59" t="s">
        <v>61</v>
      </c>
      <c r="H5" s="62">
        <v>2</v>
      </c>
      <c r="I5" s="1" t="s">
        <v>63</v>
      </c>
    </row>
    <row r="6" spans="1:9" ht="15" thickBot="1" x14ac:dyDescent="0.35">
      <c r="A6" s="9" t="s">
        <v>2</v>
      </c>
      <c r="B6" s="10"/>
      <c r="C6" s="11" t="s">
        <v>10</v>
      </c>
      <c r="D6" s="40"/>
      <c r="G6" s="60" t="s">
        <v>62</v>
      </c>
      <c r="H6" s="63" t="e">
        <f>(B7+B16)*(H4^2 +H5^2)</f>
        <v>#DIV/0!</v>
      </c>
      <c r="I6" s="2" t="s">
        <v>64</v>
      </c>
    </row>
    <row r="7" spans="1:9" x14ac:dyDescent="0.3">
      <c r="A7" s="9" t="s">
        <v>33</v>
      </c>
      <c r="B7" s="38" t="e">
        <f>IF(ISBLANK(D7),(SUM(B12:B15)/B3)-B16,D7)</f>
        <v>#DIV/0!</v>
      </c>
      <c r="C7" s="11" t="s">
        <v>34</v>
      </c>
      <c r="D7" s="40"/>
    </row>
    <row r="8" spans="1:9" x14ac:dyDescent="0.3">
      <c r="A8" s="9" t="s">
        <v>7</v>
      </c>
      <c r="B8" s="10"/>
      <c r="C8" s="11" t="s">
        <v>56</v>
      </c>
      <c r="D8" s="40"/>
    </row>
    <row r="9" spans="1:9" x14ac:dyDescent="0.3">
      <c r="A9" s="9" t="s">
        <v>28</v>
      </c>
      <c r="B9" s="37" t="e">
        <f>IF(ISBLANK(D9),(B12+B13)/SUM(B12:B15),D9)</f>
        <v>#DIV/0!</v>
      </c>
      <c r="C9" s="11" t="s">
        <v>35</v>
      </c>
      <c r="D9" s="40"/>
    </row>
    <row r="10" spans="1:9" ht="15" thickBot="1" x14ac:dyDescent="0.35">
      <c r="A10" s="12" t="s">
        <v>37</v>
      </c>
      <c r="B10" s="13"/>
      <c r="C10" s="14" t="s">
        <v>36</v>
      </c>
      <c r="D10" s="40"/>
    </row>
    <row r="11" spans="1:9" x14ac:dyDescent="0.3">
      <c r="A11" s="69" t="s">
        <v>39</v>
      </c>
      <c r="B11" s="70"/>
      <c r="C11" s="71"/>
      <c r="D11" s="40"/>
    </row>
    <row r="12" spans="1:9" x14ac:dyDescent="0.3">
      <c r="A12" s="15" t="s">
        <v>3</v>
      </c>
      <c r="B12" s="16"/>
      <c r="C12" s="17"/>
      <c r="D12" s="40"/>
    </row>
    <row r="13" spans="1:9" x14ac:dyDescent="0.3">
      <c r="A13" s="15" t="s">
        <v>4</v>
      </c>
      <c r="B13" s="16"/>
      <c r="C13" s="17"/>
      <c r="D13" s="40"/>
    </row>
    <row r="14" spans="1:9" x14ac:dyDescent="0.3">
      <c r="A14" s="15" t="s">
        <v>5</v>
      </c>
      <c r="B14" s="16"/>
      <c r="C14" s="17"/>
      <c r="D14" s="40"/>
    </row>
    <row r="15" spans="1:9" x14ac:dyDescent="0.3">
      <c r="A15" s="15" t="s">
        <v>6</v>
      </c>
      <c r="B15" s="16"/>
      <c r="C15" s="17"/>
      <c r="D15" s="40"/>
    </row>
    <row r="16" spans="1:9" x14ac:dyDescent="0.3">
      <c r="A16" s="15" t="s">
        <v>57</v>
      </c>
      <c r="B16" s="16"/>
      <c r="C16" s="17"/>
      <c r="D16" s="40"/>
    </row>
    <row r="17" spans="1:4" x14ac:dyDescent="0.3">
      <c r="A17" s="15" t="s">
        <v>11</v>
      </c>
      <c r="B17" s="16"/>
      <c r="C17" s="17" t="s">
        <v>15</v>
      </c>
      <c r="D17" s="40"/>
    </row>
    <row r="18" spans="1:4" x14ac:dyDescent="0.3">
      <c r="A18" s="15" t="s">
        <v>12</v>
      </c>
      <c r="B18" s="16"/>
      <c r="C18" s="17" t="s">
        <v>16</v>
      </c>
      <c r="D18" s="40"/>
    </row>
    <row r="19" spans="1:4" x14ac:dyDescent="0.3">
      <c r="A19" s="15" t="s">
        <v>13</v>
      </c>
      <c r="B19" s="16"/>
      <c r="C19" s="17" t="s">
        <v>17</v>
      </c>
      <c r="D19" s="40"/>
    </row>
    <row r="20" spans="1:4" x14ac:dyDescent="0.3">
      <c r="A20" s="15" t="s">
        <v>14</v>
      </c>
      <c r="B20" s="16"/>
      <c r="C20" s="17" t="s">
        <v>18</v>
      </c>
      <c r="D20" s="40"/>
    </row>
    <row r="21" spans="1:4" x14ac:dyDescent="0.3">
      <c r="A21" s="15" t="s">
        <v>52</v>
      </c>
      <c r="B21" s="16"/>
      <c r="C21" s="17"/>
      <c r="D21" s="40"/>
    </row>
    <row r="22" spans="1:4" x14ac:dyDescent="0.3">
      <c r="A22" s="15" t="s">
        <v>53</v>
      </c>
      <c r="B22" s="16"/>
      <c r="C22" s="17"/>
      <c r="D22" s="40"/>
    </row>
    <row r="23" spans="1:4" x14ac:dyDescent="0.3">
      <c r="A23" s="15" t="s">
        <v>54</v>
      </c>
      <c r="B23" s="16"/>
      <c r="C23" s="17"/>
      <c r="D23" s="40"/>
    </row>
    <row r="24" spans="1:4" x14ac:dyDescent="0.3">
      <c r="A24" s="15" t="s">
        <v>55</v>
      </c>
      <c r="B24" s="16"/>
      <c r="C24" s="17"/>
      <c r="D24" s="40"/>
    </row>
    <row r="25" spans="1:4" x14ac:dyDescent="0.3">
      <c r="A25" s="15" t="s">
        <v>48</v>
      </c>
      <c r="B25" s="16"/>
      <c r="C25" s="17"/>
      <c r="D25" s="40"/>
    </row>
    <row r="26" spans="1:4" ht="15" thickBot="1" x14ac:dyDescent="0.35">
      <c r="A26" s="18" t="s">
        <v>49</v>
      </c>
      <c r="B26" s="19"/>
      <c r="C26" s="20"/>
      <c r="D26" s="40"/>
    </row>
    <row r="27" spans="1:4" x14ac:dyDescent="0.3">
      <c r="A27" s="72" t="s">
        <v>40</v>
      </c>
      <c r="B27" s="73"/>
      <c r="C27" s="74"/>
      <c r="D27" s="40"/>
    </row>
    <row r="28" spans="1:4" x14ac:dyDescent="0.3">
      <c r="A28" s="21" t="s">
        <v>29</v>
      </c>
      <c r="B28" s="22"/>
      <c r="C28" s="23" t="s">
        <v>30</v>
      </c>
      <c r="D28" s="40"/>
    </row>
    <row r="29" spans="1:4" x14ac:dyDescent="0.3">
      <c r="A29" s="34" t="s">
        <v>31</v>
      </c>
      <c r="B29" s="35"/>
      <c r="C29" s="36" t="s">
        <v>32</v>
      </c>
      <c r="D29" s="40"/>
    </row>
    <row r="30" spans="1:4" x14ac:dyDescent="0.3">
      <c r="A30" s="34"/>
      <c r="B30" s="35"/>
      <c r="C30" s="36"/>
      <c r="D30" s="40"/>
    </row>
    <row r="31" spans="1:4" ht="15" thickBot="1" x14ac:dyDescent="0.35">
      <c r="A31" s="24"/>
      <c r="B31" s="25"/>
      <c r="C31" s="26"/>
      <c r="D31" s="40"/>
    </row>
    <row r="32" spans="1:4" x14ac:dyDescent="0.3">
      <c r="A32" s="75" t="s">
        <v>41</v>
      </c>
      <c r="B32" s="76"/>
      <c r="C32" s="77"/>
      <c r="D32" s="40"/>
    </row>
    <row r="33" spans="1:4" x14ac:dyDescent="0.3">
      <c r="A33" s="27" t="s">
        <v>42</v>
      </c>
      <c r="B33" s="28">
        <v>1</v>
      </c>
      <c r="C33" s="29" t="s">
        <v>50</v>
      </c>
      <c r="D33" s="40"/>
    </row>
    <row r="34" spans="1:4" x14ac:dyDescent="0.3">
      <c r="A34" s="27" t="s">
        <v>19</v>
      </c>
      <c r="B34" s="28">
        <v>1</v>
      </c>
      <c r="C34" s="29" t="s">
        <v>21</v>
      </c>
      <c r="D34" s="40"/>
    </row>
    <row r="35" spans="1:4" x14ac:dyDescent="0.3">
      <c r="A35" s="27" t="s">
        <v>43</v>
      </c>
      <c r="B35" s="28">
        <v>1</v>
      </c>
      <c r="C35" s="29" t="s">
        <v>51</v>
      </c>
      <c r="D35" s="40"/>
    </row>
    <row r="36" spans="1:4" x14ac:dyDescent="0.3">
      <c r="A36" s="27" t="s">
        <v>20</v>
      </c>
      <c r="B36" s="28">
        <v>1</v>
      </c>
      <c r="C36" s="29" t="s">
        <v>22</v>
      </c>
      <c r="D36" s="40"/>
    </row>
    <row r="37" spans="1:4" x14ac:dyDescent="0.3">
      <c r="A37" s="27" t="s">
        <v>44</v>
      </c>
      <c r="B37" s="32">
        <f>B21*(B33^2)</f>
        <v>0</v>
      </c>
      <c r="C37" s="29"/>
      <c r="D37" s="40"/>
    </row>
    <row r="38" spans="1:4" x14ac:dyDescent="0.3">
      <c r="A38" s="27" t="s">
        <v>45</v>
      </c>
      <c r="B38" s="32">
        <f>B22*(B34^2)</f>
        <v>0</v>
      </c>
      <c r="C38" s="29"/>
      <c r="D38" s="40"/>
    </row>
    <row r="39" spans="1:4" x14ac:dyDescent="0.3">
      <c r="A39" s="27" t="s">
        <v>46</v>
      </c>
      <c r="B39" s="32">
        <f>B23*(B35^2)</f>
        <v>0</v>
      </c>
      <c r="C39" s="29"/>
      <c r="D39" s="40"/>
    </row>
    <row r="40" spans="1:4" ht="15" thickBot="1" x14ac:dyDescent="0.35">
      <c r="A40" s="30" t="s">
        <v>47</v>
      </c>
      <c r="B40" s="33">
        <f>B24*(B36^2)</f>
        <v>0</v>
      </c>
      <c r="C40" s="31"/>
      <c r="D40" s="41"/>
    </row>
  </sheetData>
  <mergeCells count="5">
    <mergeCell ref="A2:C2"/>
    <mergeCell ref="A11:C11"/>
    <mergeCell ref="A27:C27"/>
    <mergeCell ref="A32:C32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DDC6-AC92-4459-A885-A57300B3A8B4}">
  <dimension ref="A1:I39"/>
  <sheetViews>
    <sheetView tabSelected="1" topLeftCell="B1" workbookViewId="0">
      <selection activeCell="G3" sqref="G3:I3"/>
    </sheetView>
  </sheetViews>
  <sheetFormatPr defaultRowHeight="14.4" x14ac:dyDescent="0.3"/>
  <cols>
    <col min="1" max="1" width="19.44140625" bestFit="1" customWidth="1"/>
    <col min="2" max="2" width="9.33203125" customWidth="1"/>
    <col min="3" max="3" width="31.77734375" bestFit="1" customWidth="1"/>
    <col min="6" max="6" width="6.44140625" bestFit="1" customWidth="1"/>
  </cols>
  <sheetData>
    <row r="1" spans="1:9" ht="15" thickBot="1" x14ac:dyDescent="0.35">
      <c r="A1" s="4" t="s">
        <v>25</v>
      </c>
      <c r="B1" s="5" t="s">
        <v>23</v>
      </c>
      <c r="C1" s="3" t="s">
        <v>24</v>
      </c>
      <c r="D1" s="39" t="s">
        <v>59</v>
      </c>
    </row>
    <row r="2" spans="1:9" x14ac:dyDescent="0.3">
      <c r="A2" s="66" t="s">
        <v>38</v>
      </c>
      <c r="B2" s="67"/>
      <c r="C2" s="68"/>
      <c r="D2" s="1"/>
    </row>
    <row r="3" spans="1:9" ht="15" thickBot="1" x14ac:dyDescent="0.35">
      <c r="A3" s="6" t="s">
        <v>26</v>
      </c>
      <c r="B3" s="7">
        <v>9.81</v>
      </c>
      <c r="C3" s="8" t="s">
        <v>27</v>
      </c>
      <c r="D3" s="1"/>
      <c r="G3" s="78" t="s">
        <v>65</v>
      </c>
      <c r="H3" s="78"/>
      <c r="I3" s="78"/>
    </row>
    <row r="4" spans="1:9" x14ac:dyDescent="0.3">
      <c r="A4" s="9" t="s">
        <v>0</v>
      </c>
      <c r="B4" s="10">
        <v>2.8</v>
      </c>
      <c r="C4" s="11" t="s">
        <v>8</v>
      </c>
      <c r="D4" s="1"/>
      <c r="G4" s="57" t="s">
        <v>60</v>
      </c>
      <c r="H4" s="61">
        <v>4</v>
      </c>
      <c r="I4" s="58" t="s">
        <v>63</v>
      </c>
    </row>
    <row r="5" spans="1:9" x14ac:dyDescent="0.3">
      <c r="A5" s="9" t="s">
        <v>1</v>
      </c>
      <c r="B5" s="10">
        <v>1.2</v>
      </c>
      <c r="C5" s="11" t="s">
        <v>9</v>
      </c>
      <c r="D5" s="1"/>
      <c r="G5" s="59" t="s">
        <v>61</v>
      </c>
      <c r="H5" s="62">
        <v>1.2</v>
      </c>
      <c r="I5" s="1" t="s">
        <v>63</v>
      </c>
    </row>
    <row r="6" spans="1:9" ht="15" thickBot="1" x14ac:dyDescent="0.35">
      <c r="A6" s="9" t="s">
        <v>2</v>
      </c>
      <c r="B6" s="10">
        <v>1.2</v>
      </c>
      <c r="C6" s="11" t="s">
        <v>10</v>
      </c>
      <c r="D6" s="1"/>
      <c r="G6" s="60" t="s">
        <v>62</v>
      </c>
      <c r="H6" s="63">
        <f>(B7+B9)*(H4^2 +H5^2)/12</f>
        <v>859.71414190784026</v>
      </c>
      <c r="I6" s="2" t="s">
        <v>64</v>
      </c>
    </row>
    <row r="7" spans="1:9" x14ac:dyDescent="0.3">
      <c r="A7" s="9" t="s">
        <v>33</v>
      </c>
      <c r="B7" s="38">
        <f>IF(ISBLANK(D7),SUM(B12:B15)/B3-B17,D7)</f>
        <v>591.11814475025483</v>
      </c>
      <c r="C7" s="11" t="s">
        <v>34</v>
      </c>
      <c r="D7" s="1"/>
    </row>
    <row r="8" spans="1:9" x14ac:dyDescent="0.3">
      <c r="A8" s="9" t="s">
        <v>7</v>
      </c>
      <c r="B8" s="10">
        <v>12.5</v>
      </c>
      <c r="C8" s="11" t="s">
        <v>56</v>
      </c>
      <c r="D8" s="1"/>
    </row>
    <row r="9" spans="1:9" x14ac:dyDescent="0.3">
      <c r="A9" s="9" t="s">
        <v>28</v>
      </c>
      <c r="B9" s="37">
        <f>IF(ISBLANK(D9),(B12+B13)/SUM(B12:B15),D9)</f>
        <v>0.4282831679838574</v>
      </c>
      <c r="C9" s="11" t="s">
        <v>35</v>
      </c>
      <c r="D9" s="1"/>
    </row>
    <row r="10" spans="1:9" ht="15" thickBot="1" x14ac:dyDescent="0.35">
      <c r="A10" s="12" t="s">
        <v>37</v>
      </c>
      <c r="B10" s="13">
        <v>800</v>
      </c>
      <c r="C10" s="14" t="s">
        <v>36</v>
      </c>
      <c r="D10" s="1"/>
    </row>
    <row r="11" spans="1:9" x14ac:dyDescent="0.3">
      <c r="A11" s="69" t="s">
        <v>39</v>
      </c>
      <c r="B11" s="70"/>
      <c r="C11" s="71"/>
      <c r="D11" s="1"/>
    </row>
    <row r="12" spans="1:9" x14ac:dyDescent="0.3">
      <c r="A12" s="15" t="s">
        <v>3</v>
      </c>
      <c r="B12" s="16">
        <v>1273</v>
      </c>
      <c r="C12" s="17"/>
      <c r="D12" s="1"/>
    </row>
    <row r="13" spans="1:9" x14ac:dyDescent="0.3">
      <c r="A13" s="15" t="s">
        <v>4</v>
      </c>
      <c r="B13" s="16">
        <v>1274</v>
      </c>
      <c r="C13" s="17"/>
      <c r="D13" s="1"/>
    </row>
    <row r="14" spans="1:9" x14ac:dyDescent="0.3">
      <c r="A14" s="15" t="s">
        <v>5</v>
      </c>
      <c r="B14" s="16">
        <v>1700</v>
      </c>
      <c r="C14" s="17"/>
      <c r="D14" s="1"/>
    </row>
    <row r="15" spans="1:9" x14ac:dyDescent="0.3">
      <c r="A15" s="15" t="s">
        <v>6</v>
      </c>
      <c r="B15" s="16">
        <v>1700</v>
      </c>
      <c r="C15" s="17"/>
      <c r="D15" s="1"/>
    </row>
    <row r="16" spans="1:9" x14ac:dyDescent="0.3">
      <c r="A16" s="15" t="s">
        <v>57</v>
      </c>
      <c r="B16" s="16">
        <v>30</v>
      </c>
      <c r="C16" s="17"/>
      <c r="D16" s="1"/>
    </row>
    <row r="17" spans="1:4" x14ac:dyDescent="0.3">
      <c r="A17" s="15" t="s">
        <v>11</v>
      </c>
      <c r="B17" s="16">
        <v>15.1</v>
      </c>
      <c r="C17" s="17" t="s">
        <v>15</v>
      </c>
      <c r="D17" s="1"/>
    </row>
    <row r="18" spans="1:4" x14ac:dyDescent="0.3">
      <c r="A18" s="15" t="s">
        <v>12</v>
      </c>
      <c r="B18" s="16">
        <v>15.1</v>
      </c>
      <c r="C18" s="17" t="s">
        <v>16</v>
      </c>
      <c r="D18" s="1"/>
    </row>
    <row r="19" spans="1:4" x14ac:dyDescent="0.3">
      <c r="A19" s="15" t="s">
        <v>13</v>
      </c>
      <c r="B19" s="16">
        <v>30</v>
      </c>
      <c r="C19" s="17" t="s">
        <v>17</v>
      </c>
      <c r="D19" s="1"/>
    </row>
    <row r="20" spans="1:4" x14ac:dyDescent="0.3">
      <c r="A20" s="15" t="s">
        <v>14</v>
      </c>
      <c r="B20" s="16">
        <v>30</v>
      </c>
      <c r="C20" s="17" t="s">
        <v>18</v>
      </c>
      <c r="D20" s="1"/>
    </row>
    <row r="21" spans="1:4" x14ac:dyDescent="0.3">
      <c r="A21" s="15" t="s">
        <v>52</v>
      </c>
      <c r="B21" s="16"/>
      <c r="C21" s="17"/>
      <c r="D21" s="1"/>
    </row>
    <row r="22" spans="1:4" x14ac:dyDescent="0.3">
      <c r="A22" s="15" t="s">
        <v>53</v>
      </c>
      <c r="B22" s="16">
        <v>175</v>
      </c>
      <c r="C22" s="17"/>
      <c r="D22" s="1"/>
    </row>
    <row r="23" spans="1:4" x14ac:dyDescent="0.3">
      <c r="A23" s="15" t="s">
        <v>54</v>
      </c>
      <c r="B23" s="16">
        <v>180</v>
      </c>
      <c r="C23" s="17"/>
      <c r="D23" s="1"/>
    </row>
    <row r="24" spans="1:4" x14ac:dyDescent="0.3">
      <c r="A24" s="15" t="s">
        <v>55</v>
      </c>
      <c r="B24" s="16">
        <v>190</v>
      </c>
      <c r="C24" s="17"/>
      <c r="D24" s="1"/>
    </row>
    <row r="25" spans="1:4" x14ac:dyDescent="0.3">
      <c r="A25" s="15" t="s">
        <v>48</v>
      </c>
      <c r="B25" s="16"/>
      <c r="C25" s="17"/>
      <c r="D25" s="1"/>
    </row>
    <row r="26" spans="1:4" ht="15" thickBot="1" x14ac:dyDescent="0.35">
      <c r="A26" s="18" t="s">
        <v>49</v>
      </c>
      <c r="B26" s="19"/>
      <c r="C26" s="20"/>
      <c r="D26" s="1"/>
    </row>
    <row r="27" spans="1:4" x14ac:dyDescent="0.3">
      <c r="A27" s="72" t="s">
        <v>40</v>
      </c>
      <c r="B27" s="73"/>
      <c r="C27" s="74"/>
      <c r="D27" s="1"/>
    </row>
    <row r="28" spans="1:4" x14ac:dyDescent="0.3">
      <c r="A28" s="21" t="s">
        <v>29</v>
      </c>
      <c r="B28" s="22">
        <v>164</v>
      </c>
      <c r="C28" s="23" t="s">
        <v>30</v>
      </c>
      <c r="D28" s="1"/>
    </row>
    <row r="29" spans="1:4" x14ac:dyDescent="0.3">
      <c r="A29" s="34" t="s">
        <v>31</v>
      </c>
      <c r="B29" s="35">
        <v>6500</v>
      </c>
      <c r="C29" s="36" t="s">
        <v>32</v>
      </c>
      <c r="D29" s="1"/>
    </row>
    <row r="30" spans="1:4" ht="15" thickBot="1" x14ac:dyDescent="0.35">
      <c r="A30" s="24"/>
      <c r="B30" s="25"/>
      <c r="C30" s="26"/>
      <c r="D30" s="1"/>
    </row>
    <row r="31" spans="1:4" x14ac:dyDescent="0.3">
      <c r="A31" s="75" t="s">
        <v>41</v>
      </c>
      <c r="B31" s="76"/>
      <c r="C31" s="77"/>
      <c r="D31" s="1"/>
    </row>
    <row r="32" spans="1:4" x14ac:dyDescent="0.3">
      <c r="A32" s="27" t="s">
        <v>42</v>
      </c>
      <c r="B32" s="28">
        <v>1.39</v>
      </c>
      <c r="C32" s="29" t="s">
        <v>50</v>
      </c>
      <c r="D32" s="1"/>
    </row>
    <row r="33" spans="1:4" x14ac:dyDescent="0.3">
      <c r="A33" s="27" t="s">
        <v>19</v>
      </c>
      <c r="B33" s="28">
        <v>1</v>
      </c>
      <c r="C33" s="29" t="s">
        <v>21</v>
      </c>
      <c r="D33" s="1"/>
    </row>
    <row r="34" spans="1:4" x14ac:dyDescent="0.3">
      <c r="A34" s="27" t="s">
        <v>43</v>
      </c>
      <c r="B34" s="28">
        <v>1.3</v>
      </c>
      <c r="C34" s="29" t="s">
        <v>51</v>
      </c>
      <c r="D34" s="1"/>
    </row>
    <row r="35" spans="1:4" x14ac:dyDescent="0.3">
      <c r="A35" s="27" t="s">
        <v>20</v>
      </c>
      <c r="B35" s="28">
        <v>1</v>
      </c>
      <c r="C35" s="29" t="s">
        <v>22</v>
      </c>
      <c r="D35" s="1"/>
    </row>
    <row r="36" spans="1:4" x14ac:dyDescent="0.3">
      <c r="A36" s="27" t="s">
        <v>44</v>
      </c>
      <c r="B36" s="32">
        <f>IF(ISBLANK(D36),B21*(B32^2),D36)</f>
        <v>120.8</v>
      </c>
      <c r="C36" s="29"/>
      <c r="D36" s="65">
        <v>120.8</v>
      </c>
    </row>
    <row r="37" spans="1:4" x14ac:dyDescent="0.3">
      <c r="A37" s="27" t="s">
        <v>45</v>
      </c>
      <c r="B37" s="32">
        <f>B22*(B33^2)</f>
        <v>175</v>
      </c>
      <c r="C37" s="29"/>
      <c r="D37" s="1"/>
    </row>
    <row r="38" spans="1:4" x14ac:dyDescent="0.3">
      <c r="A38" s="27" t="s">
        <v>46</v>
      </c>
      <c r="B38" s="32">
        <f>B23*(B34^2)</f>
        <v>304.20000000000005</v>
      </c>
      <c r="C38" s="29"/>
      <c r="D38" s="1"/>
    </row>
    <row r="39" spans="1:4" ht="15" thickBot="1" x14ac:dyDescent="0.35">
      <c r="A39" s="30" t="s">
        <v>47</v>
      </c>
      <c r="B39" s="33">
        <f>B24*(B35^2)</f>
        <v>190</v>
      </c>
      <c r="C39" s="31"/>
      <c r="D39" s="2"/>
    </row>
  </sheetData>
  <mergeCells count="5">
    <mergeCell ref="A2:C2"/>
    <mergeCell ref="A11:C11"/>
    <mergeCell ref="A27:C27"/>
    <mergeCell ref="A31:C31"/>
    <mergeCell ref="G3:I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726-ED33-4D43-857C-CE7924D9AB92}">
  <dimension ref="A1:I40"/>
  <sheetViews>
    <sheetView workbookViewId="0">
      <selection activeCell="G3" sqref="G3:I3"/>
    </sheetView>
  </sheetViews>
  <sheetFormatPr defaultRowHeight="14.4" x14ac:dyDescent="0.3"/>
  <cols>
    <col min="1" max="1" width="19.44140625" bestFit="1" customWidth="1"/>
    <col min="2" max="2" width="9.33203125" customWidth="1"/>
    <col min="3" max="3" width="31.77734375" bestFit="1" customWidth="1"/>
    <col min="4" max="4" width="12.21875" bestFit="1" customWidth="1"/>
  </cols>
  <sheetData>
    <row r="1" spans="1:9" ht="15" thickBot="1" x14ac:dyDescent="0.35">
      <c r="A1" s="4" t="s">
        <v>25</v>
      </c>
      <c r="B1" s="5" t="s">
        <v>23</v>
      </c>
      <c r="C1" s="3" t="s">
        <v>24</v>
      </c>
      <c r="D1" s="52" t="s">
        <v>59</v>
      </c>
    </row>
    <row r="2" spans="1:9" x14ac:dyDescent="0.3">
      <c r="A2" s="66" t="s">
        <v>38</v>
      </c>
      <c r="B2" s="67"/>
      <c r="C2" s="67"/>
      <c r="D2" s="53"/>
    </row>
    <row r="3" spans="1:9" ht="15" thickBot="1" x14ac:dyDescent="0.35">
      <c r="A3" s="6" t="s">
        <v>26</v>
      </c>
      <c r="B3" s="7">
        <v>9.81</v>
      </c>
      <c r="C3" s="42" t="s">
        <v>27</v>
      </c>
      <c r="D3" s="54"/>
      <c r="G3" s="78" t="s">
        <v>65</v>
      </c>
      <c r="H3" s="78"/>
      <c r="I3" s="78"/>
    </row>
    <row r="4" spans="1:9" x14ac:dyDescent="0.3">
      <c r="A4" s="9" t="s">
        <v>0</v>
      </c>
      <c r="B4" s="10">
        <v>2.87</v>
      </c>
      <c r="C4" s="43" t="s">
        <v>8</v>
      </c>
      <c r="D4" s="54"/>
      <c r="G4" s="57" t="s">
        <v>60</v>
      </c>
      <c r="H4" s="61">
        <v>2.87</v>
      </c>
      <c r="I4" s="58" t="s">
        <v>63</v>
      </c>
    </row>
    <row r="5" spans="1:9" x14ac:dyDescent="0.3">
      <c r="A5" s="9" t="s">
        <v>1</v>
      </c>
      <c r="B5" s="10">
        <v>2</v>
      </c>
      <c r="C5" s="43" t="s">
        <v>9</v>
      </c>
      <c r="D5" s="54"/>
      <c r="G5" s="59" t="s">
        <v>61</v>
      </c>
      <c r="H5" s="62">
        <v>2</v>
      </c>
      <c r="I5" s="1" t="s">
        <v>63</v>
      </c>
    </row>
    <row r="6" spans="1:9" ht="15" thickBot="1" x14ac:dyDescent="0.35">
      <c r="A6" s="9" t="s">
        <v>2</v>
      </c>
      <c r="B6" s="10">
        <v>2</v>
      </c>
      <c r="C6" s="43" t="s">
        <v>10</v>
      </c>
      <c r="D6" s="54"/>
      <c r="G6" s="60" t="s">
        <v>62</v>
      </c>
      <c r="H6" s="63">
        <f>(B7+B16)*(H4^2 +H5^2)/12</f>
        <v>887.17525000000012</v>
      </c>
      <c r="I6" s="2" t="s">
        <v>64</v>
      </c>
    </row>
    <row r="7" spans="1:9" x14ac:dyDescent="0.3">
      <c r="A7" s="9" t="s">
        <v>33</v>
      </c>
      <c r="B7" s="38">
        <f>IF(ISBLANK(D7),SUM(B12:B15)-B16,D7)</f>
        <v>825</v>
      </c>
      <c r="C7" s="43" t="s">
        <v>34</v>
      </c>
      <c r="D7" s="54">
        <v>825</v>
      </c>
    </row>
    <row r="8" spans="1:9" x14ac:dyDescent="0.3">
      <c r="A8" s="9" t="s">
        <v>7</v>
      </c>
      <c r="B8" s="10">
        <v>18</v>
      </c>
      <c r="C8" s="43" t="s">
        <v>56</v>
      </c>
      <c r="D8" s="54"/>
    </row>
    <row r="9" spans="1:9" x14ac:dyDescent="0.3">
      <c r="A9" s="9" t="s">
        <v>28</v>
      </c>
      <c r="B9" s="64">
        <f>IF(ISBLANK(D9),(B12+B13)/SUM(B12:B15),D9)</f>
        <v>0.46200000000000002</v>
      </c>
      <c r="C9" s="43" t="s">
        <v>35</v>
      </c>
      <c r="D9" s="54">
        <v>0.46200000000000002</v>
      </c>
    </row>
    <row r="10" spans="1:9" ht="15" thickBot="1" x14ac:dyDescent="0.35">
      <c r="A10" s="12" t="s">
        <v>37</v>
      </c>
      <c r="B10" s="13">
        <v>1200</v>
      </c>
      <c r="C10" s="44" t="s">
        <v>36</v>
      </c>
      <c r="D10" s="55"/>
    </row>
    <row r="11" spans="1:9" x14ac:dyDescent="0.3">
      <c r="A11" s="69" t="s">
        <v>39</v>
      </c>
      <c r="B11" s="70"/>
      <c r="C11" s="70"/>
      <c r="D11" s="53"/>
    </row>
    <row r="12" spans="1:9" x14ac:dyDescent="0.3">
      <c r="A12" s="15" t="s">
        <v>3</v>
      </c>
      <c r="B12" s="16">
        <v>2122</v>
      </c>
      <c r="C12" s="45"/>
      <c r="D12" s="54"/>
    </row>
    <row r="13" spans="1:9" x14ac:dyDescent="0.3">
      <c r="A13" s="15" t="s">
        <v>4</v>
      </c>
      <c r="B13" s="16">
        <v>2124</v>
      </c>
      <c r="C13" s="45"/>
      <c r="D13" s="54"/>
    </row>
    <row r="14" spans="1:9" x14ac:dyDescent="0.3">
      <c r="A14" s="15" t="s">
        <v>5</v>
      </c>
      <c r="B14" s="16">
        <v>2476</v>
      </c>
      <c r="C14" s="45"/>
      <c r="D14" s="54"/>
    </row>
    <row r="15" spans="1:9" x14ac:dyDescent="0.3">
      <c r="A15" s="15" t="s">
        <v>6</v>
      </c>
      <c r="B15" s="16">
        <v>2474</v>
      </c>
      <c r="C15" s="45"/>
      <c r="D15" s="54"/>
    </row>
    <row r="16" spans="1:9" x14ac:dyDescent="0.3">
      <c r="A16" s="15" t="s">
        <v>57</v>
      </c>
      <c r="B16" s="16">
        <v>45</v>
      </c>
      <c r="C16" s="45" t="s">
        <v>58</v>
      </c>
      <c r="D16" s="54"/>
    </row>
    <row r="17" spans="1:4" x14ac:dyDescent="0.3">
      <c r="A17" s="15" t="s">
        <v>11</v>
      </c>
      <c r="B17" s="16">
        <v>30.5</v>
      </c>
      <c r="C17" s="45" t="s">
        <v>15</v>
      </c>
      <c r="D17" s="54"/>
    </row>
    <row r="18" spans="1:4" x14ac:dyDescent="0.3">
      <c r="A18" s="15" t="s">
        <v>12</v>
      </c>
      <c r="B18" s="16">
        <v>30.5</v>
      </c>
      <c r="C18" s="45" t="s">
        <v>16</v>
      </c>
      <c r="D18" s="54"/>
    </row>
    <row r="19" spans="1:4" x14ac:dyDescent="0.3">
      <c r="A19" s="15" t="s">
        <v>13</v>
      </c>
      <c r="B19" s="16">
        <v>69.3</v>
      </c>
      <c r="C19" s="45" t="s">
        <v>17</v>
      </c>
      <c r="D19" s="54"/>
    </row>
    <row r="20" spans="1:4" x14ac:dyDescent="0.3">
      <c r="A20" s="15" t="s">
        <v>14</v>
      </c>
      <c r="B20" s="16">
        <v>69.3</v>
      </c>
      <c r="C20" s="45" t="s">
        <v>18</v>
      </c>
      <c r="D20" s="54"/>
    </row>
    <row r="21" spans="1:4" x14ac:dyDescent="0.3">
      <c r="A21" s="15" t="s">
        <v>52</v>
      </c>
      <c r="B21" s="16">
        <v>150</v>
      </c>
      <c r="C21" s="45"/>
      <c r="D21" s="54"/>
    </row>
    <row r="22" spans="1:4" x14ac:dyDescent="0.3">
      <c r="A22" s="15" t="s">
        <v>53</v>
      </c>
      <c r="B22" s="16">
        <v>160</v>
      </c>
      <c r="C22" s="45"/>
      <c r="D22" s="54"/>
    </row>
    <row r="23" spans="1:4" x14ac:dyDescent="0.3">
      <c r="A23" s="15" t="s">
        <v>54</v>
      </c>
      <c r="B23" s="16"/>
      <c r="C23" s="45"/>
      <c r="D23" s="54"/>
    </row>
    <row r="24" spans="1:4" x14ac:dyDescent="0.3">
      <c r="A24" s="15" t="s">
        <v>55</v>
      </c>
      <c r="B24" s="16"/>
      <c r="C24" s="45"/>
      <c r="D24" s="54"/>
    </row>
    <row r="25" spans="1:4" x14ac:dyDescent="0.3">
      <c r="A25" s="15" t="s">
        <v>48</v>
      </c>
      <c r="B25" s="16">
        <v>15</v>
      </c>
      <c r="C25" s="45"/>
      <c r="D25" s="54"/>
    </row>
    <row r="26" spans="1:4" ht="15" thickBot="1" x14ac:dyDescent="0.35">
      <c r="A26" s="18" t="s">
        <v>49</v>
      </c>
      <c r="B26" s="19">
        <v>25</v>
      </c>
      <c r="C26" s="46"/>
      <c r="D26" s="55"/>
    </row>
    <row r="27" spans="1:4" x14ac:dyDescent="0.3">
      <c r="A27" s="72" t="s">
        <v>40</v>
      </c>
      <c r="B27" s="73"/>
      <c r="C27" s="73"/>
      <c r="D27" s="53"/>
    </row>
    <row r="28" spans="1:4" x14ac:dyDescent="0.3">
      <c r="A28" s="21" t="s">
        <v>29</v>
      </c>
      <c r="B28" s="22">
        <v>358</v>
      </c>
      <c r="C28" s="47" t="s">
        <v>30</v>
      </c>
      <c r="D28" s="54"/>
    </row>
    <row r="29" spans="1:4" x14ac:dyDescent="0.3">
      <c r="A29" s="34" t="s">
        <v>31</v>
      </c>
      <c r="B29" s="35">
        <v>9550</v>
      </c>
      <c r="C29" s="48" t="s">
        <v>32</v>
      </c>
      <c r="D29" s="54"/>
    </row>
    <row r="30" spans="1:4" x14ac:dyDescent="0.3">
      <c r="A30" s="34"/>
      <c r="B30" s="35"/>
      <c r="C30" s="48"/>
      <c r="D30" s="54"/>
    </row>
    <row r="31" spans="1:4" ht="15" thickBot="1" x14ac:dyDescent="0.35">
      <c r="A31" s="24"/>
      <c r="B31" s="25"/>
      <c r="C31" s="49"/>
      <c r="D31" s="55"/>
    </row>
    <row r="32" spans="1:4" x14ac:dyDescent="0.3">
      <c r="A32" s="75" t="s">
        <v>41</v>
      </c>
      <c r="B32" s="76"/>
      <c r="C32" s="76"/>
      <c r="D32" s="53"/>
    </row>
    <row r="33" spans="1:4" x14ac:dyDescent="0.3">
      <c r="A33" s="27" t="s">
        <v>42</v>
      </c>
      <c r="B33" s="28">
        <v>1</v>
      </c>
      <c r="C33" s="50" t="s">
        <v>50</v>
      </c>
      <c r="D33" s="54"/>
    </row>
    <row r="34" spans="1:4" x14ac:dyDescent="0.3">
      <c r="A34" s="27" t="s">
        <v>19</v>
      </c>
      <c r="B34" s="28">
        <v>1</v>
      </c>
      <c r="C34" s="50" t="s">
        <v>21</v>
      </c>
      <c r="D34" s="54"/>
    </row>
    <row r="35" spans="1:4" x14ac:dyDescent="0.3">
      <c r="A35" s="27" t="s">
        <v>43</v>
      </c>
      <c r="B35" s="28">
        <v>1</v>
      </c>
      <c r="C35" s="50" t="s">
        <v>51</v>
      </c>
      <c r="D35" s="54"/>
    </row>
    <row r="36" spans="1:4" x14ac:dyDescent="0.3">
      <c r="A36" s="27" t="s">
        <v>20</v>
      </c>
      <c r="B36" s="28">
        <v>1</v>
      </c>
      <c r="C36" s="50" t="s">
        <v>22</v>
      </c>
      <c r="D36" s="54"/>
    </row>
    <row r="37" spans="1:4" x14ac:dyDescent="0.3">
      <c r="A37" s="27" t="s">
        <v>44</v>
      </c>
      <c r="B37" s="32">
        <f>B21*(B33^2)</f>
        <v>150</v>
      </c>
      <c r="C37" s="50"/>
      <c r="D37" s="54"/>
    </row>
    <row r="38" spans="1:4" x14ac:dyDescent="0.3">
      <c r="A38" s="27" t="s">
        <v>45</v>
      </c>
      <c r="B38" s="32">
        <f>B22*(B34^2)</f>
        <v>160</v>
      </c>
      <c r="C38" s="50"/>
      <c r="D38" s="54"/>
    </row>
    <row r="39" spans="1:4" x14ac:dyDescent="0.3">
      <c r="A39" s="27" t="s">
        <v>46</v>
      </c>
      <c r="B39" s="32">
        <f>B23*(B35^2)</f>
        <v>0</v>
      </c>
      <c r="C39" s="50"/>
      <c r="D39" s="54"/>
    </row>
    <row r="40" spans="1:4" ht="15" thickBot="1" x14ac:dyDescent="0.35">
      <c r="A40" s="30" t="s">
        <v>47</v>
      </c>
      <c r="B40" s="33">
        <f>B24*(B36^2)</f>
        <v>0</v>
      </c>
      <c r="C40" s="51"/>
      <c r="D40" s="55"/>
    </row>
  </sheetData>
  <mergeCells count="5">
    <mergeCell ref="A32:C32"/>
    <mergeCell ref="A27:C27"/>
    <mergeCell ref="A11:C11"/>
    <mergeCell ref="A2:C2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9E5C-B558-4A66-BD87-E20806B4E59B}">
  <dimension ref="A1:I40"/>
  <sheetViews>
    <sheetView workbookViewId="0">
      <selection activeCell="G3" sqref="G3:I3"/>
    </sheetView>
  </sheetViews>
  <sheetFormatPr defaultRowHeight="14.4" x14ac:dyDescent="0.3"/>
  <cols>
    <col min="1" max="1" width="19.44140625" bestFit="1" customWidth="1"/>
    <col min="2" max="2" width="9.33203125" customWidth="1"/>
    <col min="3" max="3" width="31.77734375" bestFit="1" customWidth="1"/>
    <col min="4" max="4" width="12.21875" bestFit="1" customWidth="1"/>
  </cols>
  <sheetData>
    <row r="1" spans="1:9" ht="15" thickBot="1" x14ac:dyDescent="0.35">
      <c r="A1" s="4" t="s">
        <v>25</v>
      </c>
      <c r="B1" s="5" t="s">
        <v>23</v>
      </c>
      <c r="C1" s="3" t="s">
        <v>24</v>
      </c>
      <c r="D1" s="39" t="s">
        <v>59</v>
      </c>
    </row>
    <row r="2" spans="1:9" x14ac:dyDescent="0.3">
      <c r="A2" s="66" t="s">
        <v>38</v>
      </c>
      <c r="B2" s="67"/>
      <c r="C2" s="68"/>
      <c r="D2" s="40"/>
    </row>
    <row r="3" spans="1:9" ht="15" thickBot="1" x14ac:dyDescent="0.35">
      <c r="A3" s="6" t="s">
        <v>26</v>
      </c>
      <c r="B3" s="56">
        <v>9.81</v>
      </c>
      <c r="C3" s="8" t="s">
        <v>27</v>
      </c>
      <c r="D3" s="40"/>
      <c r="G3" s="78" t="s">
        <v>65</v>
      </c>
      <c r="H3" s="78"/>
      <c r="I3" s="78"/>
    </row>
    <row r="4" spans="1:9" x14ac:dyDescent="0.3">
      <c r="A4" s="9" t="s">
        <v>0</v>
      </c>
      <c r="B4" s="7">
        <v>2.7</v>
      </c>
      <c r="C4" s="11" t="s">
        <v>8</v>
      </c>
      <c r="D4" s="40"/>
      <c r="G4" s="57" t="s">
        <v>60</v>
      </c>
      <c r="H4" s="61">
        <v>4.7530000000000001</v>
      </c>
      <c r="I4" s="58" t="s">
        <v>63</v>
      </c>
    </row>
    <row r="5" spans="1:9" x14ac:dyDescent="0.3">
      <c r="A5" s="9" t="s">
        <v>1</v>
      </c>
      <c r="B5" s="10">
        <v>1.9970000000000001</v>
      </c>
      <c r="C5" s="11" t="s">
        <v>9</v>
      </c>
      <c r="D5" s="40"/>
      <c r="G5" s="59" t="s">
        <v>61</v>
      </c>
      <c r="H5" s="62">
        <v>1.9970000000000001</v>
      </c>
      <c r="I5" s="1" t="s">
        <v>63</v>
      </c>
    </row>
    <row r="6" spans="1:9" ht="15" thickBot="1" x14ac:dyDescent="0.35">
      <c r="A6" s="9" t="s">
        <v>2</v>
      </c>
      <c r="B6" s="10">
        <v>1.9970000000000001</v>
      </c>
      <c r="C6" s="11" t="s">
        <v>10</v>
      </c>
      <c r="D6" s="40"/>
      <c r="G6" s="60" t="s">
        <v>62</v>
      </c>
      <c r="H6" s="63">
        <f>(B7+B16)*(H4^2 +H5^2)/12</f>
        <v>3160.4917937818554</v>
      </c>
      <c r="I6" s="2" t="s">
        <v>64</v>
      </c>
    </row>
    <row r="7" spans="1:9" x14ac:dyDescent="0.3">
      <c r="A7" s="9" t="s">
        <v>33</v>
      </c>
      <c r="B7" s="38">
        <f>IF(ISBLANK(D7),(SUM(B12:B15)/B3)-B16,D7)</f>
        <v>1381.9113149847094</v>
      </c>
      <c r="C7" s="11" t="s">
        <v>34</v>
      </c>
      <c r="D7" s="40"/>
    </row>
    <row r="8" spans="1:9" x14ac:dyDescent="0.3">
      <c r="A8" s="9" t="s">
        <v>7</v>
      </c>
      <c r="B8" s="10">
        <v>17</v>
      </c>
      <c r="C8" s="11" t="s">
        <v>56</v>
      </c>
      <c r="D8" s="40"/>
    </row>
    <row r="9" spans="1:9" x14ac:dyDescent="0.3">
      <c r="A9" s="9" t="s">
        <v>28</v>
      </c>
      <c r="B9" s="37">
        <f>IF(ISBLANK(D9),(B12+B13)/SUM(B12:B15),D9)</f>
        <v>0.42720388626946709</v>
      </c>
      <c r="C9" s="11" t="s">
        <v>35</v>
      </c>
      <c r="D9" s="40"/>
    </row>
    <row r="10" spans="1:9" ht="15" thickBot="1" x14ac:dyDescent="0.35">
      <c r="A10" s="12" t="s">
        <v>37</v>
      </c>
      <c r="B10" s="13"/>
      <c r="C10" s="14" t="s">
        <v>36</v>
      </c>
      <c r="D10" s="40"/>
    </row>
    <row r="11" spans="1:9" x14ac:dyDescent="0.3">
      <c r="A11" s="69" t="s">
        <v>39</v>
      </c>
      <c r="B11" s="70"/>
      <c r="C11" s="71"/>
      <c r="D11" s="40"/>
    </row>
    <row r="12" spans="1:9" x14ac:dyDescent="0.3">
      <c r="A12" s="15" t="s">
        <v>3</v>
      </c>
      <c r="B12" s="16">
        <v>2990</v>
      </c>
      <c r="C12" s="17"/>
      <c r="D12" s="40"/>
    </row>
    <row r="13" spans="1:9" x14ac:dyDescent="0.3">
      <c r="A13" s="15" t="s">
        <v>4</v>
      </c>
      <c r="B13" s="16">
        <v>2990</v>
      </c>
      <c r="C13" s="17"/>
      <c r="D13" s="40"/>
    </row>
    <row r="14" spans="1:9" x14ac:dyDescent="0.3">
      <c r="A14" s="15" t="s">
        <v>5</v>
      </c>
      <c r="B14" s="16">
        <v>4009</v>
      </c>
      <c r="C14" s="17"/>
      <c r="D14" s="40"/>
    </row>
    <row r="15" spans="1:9" x14ac:dyDescent="0.3">
      <c r="A15" s="15" t="s">
        <v>6</v>
      </c>
      <c r="B15" s="16">
        <v>4009</v>
      </c>
      <c r="C15" s="17"/>
      <c r="D15" s="40"/>
    </row>
    <row r="16" spans="1:9" x14ac:dyDescent="0.3">
      <c r="A16" s="15" t="s">
        <v>57</v>
      </c>
      <c r="B16" s="16">
        <v>45</v>
      </c>
      <c r="C16" s="17"/>
      <c r="D16" s="40"/>
    </row>
    <row r="17" spans="1:4" x14ac:dyDescent="0.3">
      <c r="A17" s="15" t="s">
        <v>11</v>
      </c>
      <c r="B17" s="16">
        <v>66.099999999999994</v>
      </c>
      <c r="C17" s="17" t="s">
        <v>15</v>
      </c>
      <c r="D17" s="40"/>
    </row>
    <row r="18" spans="1:4" x14ac:dyDescent="0.3">
      <c r="A18" s="15" t="s">
        <v>12</v>
      </c>
      <c r="B18" s="16">
        <v>66.099999999999994</v>
      </c>
      <c r="C18" s="17" t="s">
        <v>16</v>
      </c>
      <c r="D18" s="40"/>
    </row>
    <row r="19" spans="1:4" x14ac:dyDescent="0.3">
      <c r="A19" s="15" t="s">
        <v>13</v>
      </c>
      <c r="B19" s="16">
        <v>148</v>
      </c>
      <c r="C19" s="17" t="s">
        <v>17</v>
      </c>
      <c r="D19" s="40"/>
    </row>
    <row r="20" spans="1:4" x14ac:dyDescent="0.3">
      <c r="A20" s="15" t="s">
        <v>14</v>
      </c>
      <c r="B20" s="16">
        <v>148</v>
      </c>
      <c r="C20" s="17" t="s">
        <v>18</v>
      </c>
      <c r="D20" s="40"/>
    </row>
    <row r="21" spans="1:4" x14ac:dyDescent="0.3">
      <c r="A21" s="15" t="s">
        <v>52</v>
      </c>
      <c r="B21" s="16">
        <v>160</v>
      </c>
      <c r="C21" s="17"/>
      <c r="D21" s="40"/>
    </row>
    <row r="22" spans="1:4" x14ac:dyDescent="0.3">
      <c r="A22" s="15" t="s">
        <v>54</v>
      </c>
      <c r="B22" s="16"/>
      <c r="C22" s="17"/>
      <c r="D22" s="40"/>
    </row>
    <row r="23" spans="1:4" x14ac:dyDescent="0.3">
      <c r="A23" s="15" t="s">
        <v>53</v>
      </c>
      <c r="B23" s="16">
        <v>190</v>
      </c>
      <c r="C23" s="17"/>
      <c r="D23" s="40"/>
    </row>
    <row r="24" spans="1:4" x14ac:dyDescent="0.3">
      <c r="A24" s="15" t="s">
        <v>55</v>
      </c>
      <c r="B24" s="16"/>
      <c r="C24" s="17"/>
      <c r="D24" s="40"/>
    </row>
    <row r="25" spans="1:4" x14ac:dyDescent="0.3">
      <c r="A25" s="15" t="s">
        <v>48</v>
      </c>
      <c r="B25" s="16"/>
      <c r="C25" s="17"/>
      <c r="D25" s="40"/>
    </row>
    <row r="26" spans="1:4" ht="15" thickBot="1" x14ac:dyDescent="0.35">
      <c r="A26" s="18" t="s">
        <v>49</v>
      </c>
      <c r="B26" s="19"/>
      <c r="C26" s="20"/>
      <c r="D26" s="40"/>
    </row>
    <row r="27" spans="1:4" x14ac:dyDescent="0.3">
      <c r="A27" s="72" t="s">
        <v>40</v>
      </c>
      <c r="B27" s="73"/>
      <c r="C27" s="74"/>
      <c r="D27" s="40"/>
    </row>
    <row r="28" spans="1:4" x14ac:dyDescent="0.3">
      <c r="A28" s="21" t="s">
        <v>29</v>
      </c>
      <c r="B28" s="22"/>
      <c r="C28" s="23" t="s">
        <v>30</v>
      </c>
      <c r="D28" s="40"/>
    </row>
    <row r="29" spans="1:4" x14ac:dyDescent="0.3">
      <c r="A29" s="34" t="s">
        <v>31</v>
      </c>
      <c r="B29" s="35"/>
      <c r="C29" s="36" t="s">
        <v>32</v>
      </c>
      <c r="D29" s="40"/>
    </row>
    <row r="30" spans="1:4" x14ac:dyDescent="0.3">
      <c r="A30" s="34"/>
      <c r="B30" s="35"/>
      <c r="C30" s="36"/>
      <c r="D30" s="40"/>
    </row>
    <row r="31" spans="1:4" ht="15" thickBot="1" x14ac:dyDescent="0.35">
      <c r="A31" s="24"/>
      <c r="B31" s="25"/>
      <c r="C31" s="26"/>
      <c r="D31" s="40"/>
    </row>
    <row r="32" spans="1:4" x14ac:dyDescent="0.3">
      <c r="A32" s="75" t="s">
        <v>41</v>
      </c>
      <c r="B32" s="76"/>
      <c r="C32" s="77"/>
      <c r="D32" s="40"/>
    </row>
    <row r="33" spans="1:4" x14ac:dyDescent="0.3">
      <c r="A33" s="27" t="s">
        <v>42</v>
      </c>
      <c r="B33" s="28">
        <v>0.83499999999999996</v>
      </c>
      <c r="C33" s="29" t="s">
        <v>50</v>
      </c>
      <c r="D33" s="40"/>
    </row>
    <row r="34" spans="1:4" x14ac:dyDescent="0.3">
      <c r="A34" s="27" t="s">
        <v>19</v>
      </c>
      <c r="B34" s="28">
        <v>1</v>
      </c>
      <c r="C34" s="29" t="s">
        <v>21</v>
      </c>
      <c r="D34" s="40"/>
    </row>
    <row r="35" spans="1:4" x14ac:dyDescent="0.3">
      <c r="A35" s="27" t="s">
        <v>43</v>
      </c>
      <c r="B35" s="28">
        <v>0.80800000000000005</v>
      </c>
      <c r="C35" s="29" t="s">
        <v>51</v>
      </c>
      <c r="D35" s="40"/>
    </row>
    <row r="36" spans="1:4" x14ac:dyDescent="0.3">
      <c r="A36" s="27" t="s">
        <v>20</v>
      </c>
      <c r="B36" s="28">
        <v>1</v>
      </c>
      <c r="C36" s="29" t="s">
        <v>22</v>
      </c>
      <c r="D36" s="40"/>
    </row>
    <row r="37" spans="1:4" x14ac:dyDescent="0.3">
      <c r="A37" s="27" t="s">
        <v>44</v>
      </c>
      <c r="B37" s="32">
        <f>B21*(B33^2)</f>
        <v>111.556</v>
      </c>
      <c r="C37" s="29"/>
      <c r="D37" s="40"/>
    </row>
    <row r="38" spans="1:4" x14ac:dyDescent="0.3">
      <c r="A38" s="27" t="s">
        <v>46</v>
      </c>
      <c r="B38" s="32">
        <f t="shared" ref="B38:B40" si="0">B22*(B34^2)</f>
        <v>0</v>
      </c>
      <c r="C38" s="29"/>
      <c r="D38" s="40"/>
    </row>
    <row r="39" spans="1:4" x14ac:dyDescent="0.3">
      <c r="A39" s="27" t="s">
        <v>45</v>
      </c>
      <c r="B39" s="32">
        <f t="shared" si="0"/>
        <v>124.04416000000002</v>
      </c>
      <c r="C39" s="29"/>
      <c r="D39" s="40"/>
    </row>
    <row r="40" spans="1:4" ht="15" thickBot="1" x14ac:dyDescent="0.35">
      <c r="A40" s="30" t="s">
        <v>47</v>
      </c>
      <c r="B40" s="33">
        <f t="shared" si="0"/>
        <v>0</v>
      </c>
      <c r="C40" s="31"/>
      <c r="D40" s="41"/>
    </row>
  </sheetData>
  <mergeCells count="5">
    <mergeCell ref="A2:C2"/>
    <mergeCell ref="A11:C11"/>
    <mergeCell ref="A27:C27"/>
    <mergeCell ref="A32:C32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F3</vt:lpstr>
      <vt:lpstr>HPD LMP2</vt:lpstr>
      <vt:lpstr>Audi 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Doyle</dc:creator>
  <cp:lastModifiedBy>Will Doyle</cp:lastModifiedBy>
  <dcterms:created xsi:type="dcterms:W3CDTF">2020-03-31T14:14:59Z</dcterms:created>
  <dcterms:modified xsi:type="dcterms:W3CDTF">2020-05-27T21:16:20Z</dcterms:modified>
</cp:coreProperties>
</file>